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6"/>
  </bookViews>
  <sheets>
    <sheet name="10" sheetId="506" r:id="rId1"/>
    <sheet name="11" sheetId="507" r:id="rId2"/>
    <sheet name="12" sheetId="508" r:id="rId3"/>
    <sheet name="13" sheetId="509" r:id="rId4"/>
    <sheet name="14" sheetId="510" r:id="rId5"/>
    <sheet name="15" sheetId="511" r:id="rId6"/>
    <sheet name="16" sheetId="512" r:id="rId7"/>
    <sheet name="表样" sheetId="434" r:id="rId8"/>
    <sheet name="周汇总" sheetId="505" r:id="rId9"/>
    <sheet name="汇总" sheetId="125" r:id="rId10"/>
    <sheet name="直接人工成本" sheetId="489" r:id="rId11"/>
  </sheets>
  <definedNames>
    <definedName name="_xlnm._FilterDatabase" localSheetId="9" hidden="1">汇总!$A$1:$BA$527</definedName>
    <definedName name="_xlnm._FilterDatabase" localSheetId="10" hidden="1">直接人工成本!$A$1:$BA$498</definedName>
    <definedName name="_xlnm._FilterDatabase" localSheetId="8" hidden="1">周汇总!$A$1:$BA$527</definedName>
  </definedNames>
  <calcPr calcId="145621"/>
</workbook>
</file>

<file path=xl/calcChain.xml><?xml version="1.0" encoding="utf-8"?>
<calcChain xmlns="http://schemas.openxmlformats.org/spreadsheetml/2006/main">
  <c r="P526" i="125" l="1"/>
  <c r="O526" i="125"/>
  <c r="N526" i="125"/>
  <c r="M526" i="125"/>
  <c r="L526" i="125"/>
  <c r="K526" i="125"/>
  <c r="I526" i="125"/>
  <c r="H526" i="125"/>
  <c r="G526" i="125"/>
  <c r="F526" i="125"/>
  <c r="E526" i="125"/>
  <c r="D526" i="125"/>
  <c r="C526" i="125"/>
  <c r="P525" i="125"/>
  <c r="O525" i="125"/>
  <c r="N525" i="125"/>
  <c r="M525" i="125"/>
  <c r="L525" i="125"/>
  <c r="K525" i="125"/>
  <c r="I525" i="125"/>
  <c r="H525" i="125"/>
  <c r="G525" i="125"/>
  <c r="F525" i="125"/>
  <c r="E525" i="125"/>
  <c r="D525" i="125"/>
  <c r="C525" i="125"/>
  <c r="P524" i="125"/>
  <c r="O524" i="125"/>
  <c r="N524" i="125"/>
  <c r="M524" i="125"/>
  <c r="L524" i="125"/>
  <c r="K524" i="125"/>
  <c r="I524" i="125"/>
  <c r="H524" i="125"/>
  <c r="G524" i="125"/>
  <c r="F524" i="125"/>
  <c r="E524" i="125"/>
  <c r="D524" i="125"/>
  <c r="C524" i="125"/>
  <c r="C502" i="125"/>
  <c r="C501" i="125"/>
  <c r="C500" i="125"/>
  <c r="AA496" i="125"/>
  <c r="Z496" i="125"/>
  <c r="Y496" i="125"/>
  <c r="X496" i="125"/>
  <c r="U496" i="125"/>
  <c r="T496" i="125"/>
  <c r="S496" i="125"/>
  <c r="R496" i="125"/>
  <c r="Q496" i="125"/>
  <c r="P496" i="125"/>
  <c r="O496" i="125"/>
  <c r="I496" i="125"/>
  <c r="G496" i="125"/>
  <c r="AA495" i="125"/>
  <c r="Z495" i="125"/>
  <c r="Y495" i="125"/>
  <c r="X495" i="125"/>
  <c r="U495" i="125"/>
  <c r="T495" i="125"/>
  <c r="S495" i="125"/>
  <c r="R495" i="125"/>
  <c r="Q495" i="125"/>
  <c r="P495" i="125"/>
  <c r="O495" i="125"/>
  <c r="I495" i="125"/>
  <c r="G495" i="125"/>
  <c r="I494" i="125"/>
  <c r="G494" i="125"/>
  <c r="AA493" i="125"/>
  <c r="Z493" i="125"/>
  <c r="Y493" i="125"/>
  <c r="X493" i="125"/>
  <c r="U493" i="125"/>
  <c r="T493" i="125"/>
  <c r="S493" i="125"/>
  <c r="R493" i="125"/>
  <c r="Q493" i="125"/>
  <c r="P493" i="125"/>
  <c r="O493" i="125"/>
  <c r="I493" i="125"/>
  <c r="G493" i="125"/>
  <c r="AA492" i="125"/>
  <c r="Z492" i="125"/>
  <c r="Y492" i="125"/>
  <c r="X492" i="125"/>
  <c r="U492" i="125"/>
  <c r="T492" i="125"/>
  <c r="S492" i="125"/>
  <c r="R492" i="125"/>
  <c r="Q492" i="125"/>
  <c r="P492" i="125"/>
  <c r="O492" i="125"/>
  <c r="I492" i="125"/>
  <c r="G492" i="125"/>
  <c r="G491" i="125"/>
  <c r="G490" i="125"/>
  <c r="AA489" i="125"/>
  <c r="Z489" i="125"/>
  <c r="Y489" i="125"/>
  <c r="X489" i="125"/>
  <c r="U489" i="125"/>
  <c r="T489" i="125"/>
  <c r="S489" i="125"/>
  <c r="R489" i="125"/>
  <c r="Q489" i="125"/>
  <c r="P489" i="125"/>
  <c r="O489" i="125"/>
  <c r="I489" i="125"/>
  <c r="G489" i="125"/>
  <c r="AA488" i="125"/>
  <c r="Z488" i="125"/>
  <c r="Y488" i="125"/>
  <c r="X488" i="125"/>
  <c r="U488" i="125"/>
  <c r="T488" i="125"/>
  <c r="S488" i="125"/>
  <c r="R488" i="125"/>
  <c r="Q488" i="125"/>
  <c r="P488" i="125"/>
  <c r="O488" i="125"/>
  <c r="I488" i="125"/>
  <c r="G488" i="125"/>
  <c r="AA487" i="125"/>
  <c r="Z487" i="125"/>
  <c r="Y487" i="125"/>
  <c r="X487" i="125"/>
  <c r="U487" i="125"/>
  <c r="T487" i="125"/>
  <c r="S487" i="125"/>
  <c r="R487" i="125"/>
  <c r="Q487" i="125"/>
  <c r="P487" i="125"/>
  <c r="O487" i="125"/>
  <c r="I487" i="125"/>
  <c r="G487" i="125"/>
  <c r="AA486" i="125"/>
  <c r="Z486" i="125"/>
  <c r="Y486" i="125"/>
  <c r="X486" i="125"/>
  <c r="U486" i="125"/>
  <c r="T486" i="125"/>
  <c r="S486" i="125"/>
  <c r="R486" i="125"/>
  <c r="Q486" i="125"/>
  <c r="P486" i="125"/>
  <c r="O486" i="125"/>
  <c r="I486" i="125"/>
  <c r="G486" i="125"/>
  <c r="AA485" i="125"/>
  <c r="Z485" i="125"/>
  <c r="Y485" i="125"/>
  <c r="X485" i="125"/>
  <c r="U485" i="125"/>
  <c r="T485" i="125"/>
  <c r="S485" i="125"/>
  <c r="R485" i="125"/>
  <c r="Q485" i="125"/>
  <c r="P485" i="125"/>
  <c r="O485" i="125"/>
  <c r="I485" i="125"/>
  <c r="G485" i="125"/>
  <c r="AA484" i="125"/>
  <c r="Z484" i="125"/>
  <c r="Y484" i="125"/>
  <c r="X484" i="125"/>
  <c r="U484" i="125"/>
  <c r="T484" i="125"/>
  <c r="S484" i="125"/>
  <c r="R484" i="125"/>
  <c r="Q484" i="125"/>
  <c r="P484" i="125"/>
  <c r="O484" i="125"/>
  <c r="I484" i="125"/>
  <c r="G484" i="125"/>
  <c r="AA483" i="125"/>
  <c r="Z483" i="125"/>
  <c r="Y483" i="125"/>
  <c r="X483" i="125"/>
  <c r="U483" i="125"/>
  <c r="T483" i="125"/>
  <c r="S483" i="125"/>
  <c r="R483" i="125"/>
  <c r="Q483" i="125"/>
  <c r="P483" i="125"/>
  <c r="O483" i="125"/>
  <c r="I483" i="125"/>
  <c r="G483" i="125"/>
  <c r="AA482" i="125"/>
  <c r="Z482" i="125"/>
  <c r="Y482" i="125"/>
  <c r="X482" i="125"/>
  <c r="U482" i="125"/>
  <c r="T482" i="125"/>
  <c r="S482" i="125"/>
  <c r="R482" i="125"/>
  <c r="Q482" i="125"/>
  <c r="P482" i="125"/>
  <c r="O482" i="125"/>
  <c r="I482" i="125"/>
  <c r="G482" i="125"/>
  <c r="AA480" i="125"/>
  <c r="Z480" i="125"/>
  <c r="Y480" i="125"/>
  <c r="X480" i="125"/>
  <c r="U480" i="125"/>
  <c r="T480" i="125"/>
  <c r="S480" i="125"/>
  <c r="R480" i="125"/>
  <c r="Q480" i="125"/>
  <c r="P480" i="125"/>
  <c r="O480" i="125"/>
  <c r="I480" i="125"/>
  <c r="G480" i="125"/>
  <c r="I479" i="125"/>
  <c r="G479" i="125"/>
  <c r="AA478" i="125"/>
  <c r="Z478" i="125"/>
  <c r="Y478" i="125"/>
  <c r="X478" i="125"/>
  <c r="U478" i="125"/>
  <c r="T478" i="125"/>
  <c r="S478" i="125"/>
  <c r="R478" i="125"/>
  <c r="Q478" i="125"/>
  <c r="P478" i="125"/>
  <c r="O478" i="125"/>
  <c r="I478" i="125"/>
  <c r="G478" i="125"/>
  <c r="AA477" i="125"/>
  <c r="Z477" i="125"/>
  <c r="Y477" i="125"/>
  <c r="X477" i="125"/>
  <c r="U477" i="125"/>
  <c r="T477" i="125"/>
  <c r="S477" i="125"/>
  <c r="R477" i="125"/>
  <c r="Q477" i="125"/>
  <c r="P477" i="125"/>
  <c r="O477" i="125"/>
  <c r="I477" i="125"/>
  <c r="G477" i="125"/>
  <c r="AA476" i="125"/>
  <c r="Z476" i="125"/>
  <c r="Y476" i="125"/>
  <c r="X476" i="125"/>
  <c r="U476" i="125"/>
  <c r="T476" i="125"/>
  <c r="S476" i="125"/>
  <c r="R476" i="125"/>
  <c r="Q476" i="125"/>
  <c r="P476" i="125"/>
  <c r="O476" i="125"/>
  <c r="I476" i="125"/>
  <c r="G476" i="125"/>
  <c r="AA475" i="125"/>
  <c r="Z475" i="125"/>
  <c r="Y475" i="125"/>
  <c r="X475" i="125"/>
  <c r="U475" i="125"/>
  <c r="T475" i="125"/>
  <c r="S475" i="125"/>
  <c r="R475" i="125"/>
  <c r="Q475" i="125"/>
  <c r="P475" i="125"/>
  <c r="O475" i="125"/>
  <c r="I475" i="125"/>
  <c r="G475" i="125"/>
  <c r="AA474" i="125"/>
  <c r="Z474" i="125"/>
  <c r="Y474" i="125"/>
  <c r="X474" i="125"/>
  <c r="U474" i="125"/>
  <c r="T474" i="125"/>
  <c r="S474" i="125"/>
  <c r="R474" i="125"/>
  <c r="Q474" i="125"/>
  <c r="P474" i="125"/>
  <c r="O474" i="125"/>
  <c r="I474" i="125"/>
  <c r="G474" i="125"/>
  <c r="AA472" i="125"/>
  <c r="Z472" i="125"/>
  <c r="Y472" i="125"/>
  <c r="X472" i="125"/>
  <c r="U472" i="125"/>
  <c r="T472" i="125"/>
  <c r="S472" i="125"/>
  <c r="R472" i="125"/>
  <c r="Q472" i="125"/>
  <c r="P472" i="125"/>
  <c r="O472" i="125"/>
  <c r="I472" i="125"/>
  <c r="G472" i="125"/>
  <c r="AA471" i="125"/>
  <c r="Z471" i="125"/>
  <c r="Y471" i="125"/>
  <c r="X471" i="125"/>
  <c r="U471" i="125"/>
  <c r="T471" i="125"/>
  <c r="S471" i="125"/>
  <c r="R471" i="125"/>
  <c r="Q471" i="125"/>
  <c r="P471" i="125"/>
  <c r="O471" i="125"/>
  <c r="I471" i="125"/>
  <c r="G471" i="125"/>
  <c r="AA470" i="125"/>
  <c r="Z470" i="125"/>
  <c r="Y470" i="125"/>
  <c r="X470" i="125"/>
  <c r="U470" i="125"/>
  <c r="T470" i="125"/>
  <c r="S470" i="125"/>
  <c r="R470" i="125"/>
  <c r="Q470" i="125"/>
  <c r="P470" i="125"/>
  <c r="O470" i="125"/>
  <c r="I470" i="125"/>
  <c r="G470" i="125"/>
  <c r="AA469" i="125"/>
  <c r="Z469" i="125"/>
  <c r="Y469" i="125"/>
  <c r="X469" i="125"/>
  <c r="U469" i="125"/>
  <c r="T469" i="125"/>
  <c r="S469" i="125"/>
  <c r="R469" i="125"/>
  <c r="Q469" i="125"/>
  <c r="P469" i="125"/>
  <c r="O469" i="125"/>
  <c r="I469" i="125"/>
  <c r="G469" i="125"/>
  <c r="AA468" i="125"/>
  <c r="Z468" i="125"/>
  <c r="Y468" i="125"/>
  <c r="X468" i="125"/>
  <c r="U468" i="125"/>
  <c r="T468" i="125"/>
  <c r="S468" i="125"/>
  <c r="R468" i="125"/>
  <c r="Q468" i="125"/>
  <c r="P468" i="125"/>
  <c r="O468" i="125"/>
  <c r="I468" i="125"/>
  <c r="G468" i="125"/>
  <c r="AA467" i="125"/>
  <c r="Z467" i="125"/>
  <c r="Y467" i="125"/>
  <c r="X467" i="125"/>
  <c r="U467" i="125"/>
  <c r="T467" i="125"/>
  <c r="S467" i="125"/>
  <c r="R467" i="125"/>
  <c r="Q467" i="125"/>
  <c r="P467" i="125"/>
  <c r="O467" i="125"/>
  <c r="I467" i="125"/>
  <c r="G467" i="125"/>
  <c r="AA466" i="125"/>
  <c r="Z466" i="125"/>
  <c r="Y466" i="125"/>
  <c r="X466" i="125"/>
  <c r="U466" i="125"/>
  <c r="T466" i="125"/>
  <c r="S466" i="125"/>
  <c r="R466" i="125"/>
  <c r="Q466" i="125"/>
  <c r="P466" i="125"/>
  <c r="O466" i="125"/>
  <c r="I466" i="125"/>
  <c r="G466" i="125"/>
  <c r="AA465" i="125"/>
  <c r="Z465" i="125"/>
  <c r="Y465" i="125"/>
  <c r="X465" i="125"/>
  <c r="U465" i="125"/>
  <c r="T465" i="125"/>
  <c r="S465" i="125"/>
  <c r="R465" i="125"/>
  <c r="Q465" i="125"/>
  <c r="P465" i="125"/>
  <c r="O465" i="125"/>
  <c r="I465" i="125"/>
  <c r="G465" i="125"/>
  <c r="AA464" i="125"/>
  <c r="Z464" i="125"/>
  <c r="Y464" i="125"/>
  <c r="X464" i="125"/>
  <c r="U464" i="125"/>
  <c r="T464" i="125"/>
  <c r="S464" i="125"/>
  <c r="R464" i="125"/>
  <c r="Q464" i="125"/>
  <c r="P464" i="125"/>
  <c r="O464" i="125"/>
  <c r="I464" i="125"/>
  <c r="G464" i="125"/>
  <c r="AA463" i="125"/>
  <c r="Z463" i="125"/>
  <c r="Y463" i="125"/>
  <c r="X463" i="125"/>
  <c r="U463" i="125"/>
  <c r="T463" i="125"/>
  <c r="S463" i="125"/>
  <c r="R463" i="125"/>
  <c r="Q463" i="125"/>
  <c r="P463" i="125"/>
  <c r="O463" i="125"/>
  <c r="I463" i="125"/>
  <c r="G463" i="125"/>
  <c r="AA462" i="125"/>
  <c r="Z462" i="125"/>
  <c r="Y462" i="125"/>
  <c r="X462" i="125"/>
  <c r="U462" i="125"/>
  <c r="T462" i="125"/>
  <c r="S462" i="125"/>
  <c r="R462" i="125"/>
  <c r="Q462" i="125"/>
  <c r="P462" i="125"/>
  <c r="O462" i="125"/>
  <c r="I462" i="125"/>
  <c r="G462" i="125"/>
  <c r="AA461" i="125"/>
  <c r="Z461" i="125"/>
  <c r="Y461" i="125"/>
  <c r="X461" i="125"/>
  <c r="U461" i="125"/>
  <c r="T461" i="125"/>
  <c r="S461" i="125"/>
  <c r="R461" i="125"/>
  <c r="Q461" i="125"/>
  <c r="P461" i="125"/>
  <c r="O461" i="125"/>
  <c r="I461" i="125"/>
  <c r="G461" i="125"/>
  <c r="AA460" i="125"/>
  <c r="Z460" i="125"/>
  <c r="Y460" i="125"/>
  <c r="X460" i="125"/>
  <c r="U460" i="125"/>
  <c r="T460" i="125"/>
  <c r="S460" i="125"/>
  <c r="R460" i="125"/>
  <c r="Q460" i="125"/>
  <c r="P460" i="125"/>
  <c r="O460" i="125"/>
  <c r="I460" i="125"/>
  <c r="G460" i="125"/>
  <c r="AA459" i="125"/>
  <c r="Z459" i="125"/>
  <c r="Y459" i="125"/>
  <c r="X459" i="125"/>
  <c r="U459" i="125"/>
  <c r="T459" i="125"/>
  <c r="S459" i="125"/>
  <c r="R459" i="125"/>
  <c r="Q459" i="125"/>
  <c r="P459" i="125"/>
  <c r="O459" i="125"/>
  <c r="I459" i="125"/>
  <c r="G459" i="125"/>
  <c r="AA458" i="125"/>
  <c r="Z458" i="125"/>
  <c r="Y458" i="125"/>
  <c r="X458" i="125"/>
  <c r="U458" i="125"/>
  <c r="T458" i="125"/>
  <c r="S458" i="125"/>
  <c r="R458" i="125"/>
  <c r="Q458" i="125"/>
  <c r="P458" i="125"/>
  <c r="O458" i="125"/>
  <c r="I458" i="125"/>
  <c r="G458" i="125"/>
  <c r="AA456" i="125"/>
  <c r="Z456" i="125"/>
  <c r="Y456" i="125"/>
  <c r="X456" i="125"/>
  <c r="U456" i="125"/>
  <c r="T456" i="125"/>
  <c r="S456" i="125"/>
  <c r="R456" i="125"/>
  <c r="Q456" i="125"/>
  <c r="P456" i="125"/>
  <c r="O456" i="125"/>
  <c r="I456" i="125"/>
  <c r="G456" i="125"/>
  <c r="AA455" i="125"/>
  <c r="Z455" i="125"/>
  <c r="Y455" i="125"/>
  <c r="X455" i="125"/>
  <c r="U455" i="125"/>
  <c r="T455" i="125"/>
  <c r="S455" i="125"/>
  <c r="R455" i="125"/>
  <c r="Q455" i="125"/>
  <c r="P455" i="125"/>
  <c r="O455" i="125"/>
  <c r="I455" i="125"/>
  <c r="G455" i="125"/>
  <c r="AA454" i="125"/>
  <c r="Z454" i="125"/>
  <c r="Y454" i="125"/>
  <c r="X454" i="125"/>
  <c r="U454" i="125"/>
  <c r="T454" i="125"/>
  <c r="S454" i="125"/>
  <c r="R454" i="125"/>
  <c r="Q454" i="125"/>
  <c r="P454" i="125"/>
  <c r="O454" i="125"/>
  <c r="I454" i="125"/>
  <c r="G454" i="125"/>
  <c r="I453" i="125"/>
  <c r="G453" i="125"/>
  <c r="I452" i="125"/>
  <c r="G452" i="125"/>
  <c r="I451" i="125"/>
  <c r="G451" i="125"/>
  <c r="AA450" i="125"/>
  <c r="Z450" i="125"/>
  <c r="Y450" i="125"/>
  <c r="X450" i="125"/>
  <c r="U450" i="125"/>
  <c r="T450" i="125"/>
  <c r="S450" i="125"/>
  <c r="R450" i="125"/>
  <c r="Q450" i="125"/>
  <c r="P450" i="125"/>
  <c r="O450" i="125"/>
  <c r="I450" i="125"/>
  <c r="G450" i="125"/>
  <c r="AA449" i="125"/>
  <c r="Z449" i="125"/>
  <c r="Y449" i="125"/>
  <c r="X449" i="125"/>
  <c r="U449" i="125"/>
  <c r="T449" i="125"/>
  <c r="S449" i="125"/>
  <c r="R449" i="125"/>
  <c r="Q449" i="125"/>
  <c r="P449" i="125"/>
  <c r="O449" i="125"/>
  <c r="I449" i="125"/>
  <c r="G449" i="125"/>
  <c r="AA448" i="125"/>
  <c r="Z448" i="125"/>
  <c r="Y448" i="125"/>
  <c r="X448" i="125"/>
  <c r="U448" i="125"/>
  <c r="T448" i="125"/>
  <c r="S448" i="125"/>
  <c r="R448" i="125"/>
  <c r="Q448" i="125"/>
  <c r="P448" i="125"/>
  <c r="O448" i="125"/>
  <c r="I448" i="125"/>
  <c r="G448" i="125"/>
  <c r="AA447" i="125"/>
  <c r="Z447" i="125"/>
  <c r="Y447" i="125"/>
  <c r="X447" i="125"/>
  <c r="U447" i="125"/>
  <c r="T447" i="125"/>
  <c r="S447" i="125"/>
  <c r="R447" i="125"/>
  <c r="Q447" i="125"/>
  <c r="P447" i="125"/>
  <c r="O447" i="125"/>
  <c r="I447" i="125"/>
  <c r="G447" i="125"/>
  <c r="AA446" i="125"/>
  <c r="Z446" i="125"/>
  <c r="Y446" i="125"/>
  <c r="X446" i="125"/>
  <c r="U446" i="125"/>
  <c r="T446" i="125"/>
  <c r="S446" i="125"/>
  <c r="R446" i="125"/>
  <c r="Q446" i="125"/>
  <c r="P446" i="125"/>
  <c r="O446" i="125"/>
  <c r="I446" i="125"/>
  <c r="G446" i="125"/>
  <c r="AA445" i="125"/>
  <c r="Z445" i="125"/>
  <c r="Y445" i="125"/>
  <c r="X445" i="125"/>
  <c r="U445" i="125"/>
  <c r="T445" i="125"/>
  <c r="S445" i="125"/>
  <c r="R445" i="125"/>
  <c r="Q445" i="125"/>
  <c r="P445" i="125"/>
  <c r="O445" i="125"/>
  <c r="I445" i="125"/>
  <c r="G445" i="125"/>
  <c r="AA444" i="125"/>
  <c r="Z444" i="125"/>
  <c r="Y444" i="125"/>
  <c r="X444" i="125"/>
  <c r="U444" i="125"/>
  <c r="T444" i="125"/>
  <c r="S444" i="125"/>
  <c r="R444" i="125"/>
  <c r="Q444" i="125"/>
  <c r="P444" i="125"/>
  <c r="O444" i="125"/>
  <c r="I444" i="125"/>
  <c r="G444" i="125"/>
  <c r="AA443" i="125"/>
  <c r="Z443" i="125"/>
  <c r="Y443" i="125"/>
  <c r="X443" i="125"/>
  <c r="U443" i="125"/>
  <c r="T443" i="125"/>
  <c r="S443" i="125"/>
  <c r="R443" i="125"/>
  <c r="Q443" i="125"/>
  <c r="P443" i="125"/>
  <c r="O443" i="125"/>
  <c r="I443" i="125"/>
  <c r="G443" i="125"/>
  <c r="AA442" i="125"/>
  <c r="Z442" i="125"/>
  <c r="Y442" i="125"/>
  <c r="X442" i="125"/>
  <c r="U442" i="125"/>
  <c r="T442" i="125"/>
  <c r="S442" i="125"/>
  <c r="R442" i="125"/>
  <c r="Q442" i="125"/>
  <c r="P442" i="125"/>
  <c r="O442" i="125"/>
  <c r="I442" i="125"/>
  <c r="G442" i="125"/>
  <c r="AA441" i="125"/>
  <c r="Z441" i="125"/>
  <c r="Y441" i="125"/>
  <c r="X441" i="125"/>
  <c r="U441" i="125"/>
  <c r="T441" i="125"/>
  <c r="S441" i="125"/>
  <c r="R441" i="125"/>
  <c r="Q441" i="125"/>
  <c r="P441" i="125"/>
  <c r="O441" i="125"/>
  <c r="I441" i="125"/>
  <c r="G441" i="125"/>
  <c r="AA440" i="125"/>
  <c r="Z440" i="125"/>
  <c r="Y440" i="125"/>
  <c r="X440" i="125"/>
  <c r="U440" i="125"/>
  <c r="T440" i="125"/>
  <c r="S440" i="125"/>
  <c r="R440" i="125"/>
  <c r="Q440" i="125"/>
  <c r="P440" i="125"/>
  <c r="O440" i="125"/>
  <c r="I440" i="125"/>
  <c r="G440" i="125"/>
  <c r="AA439" i="125"/>
  <c r="Z439" i="125"/>
  <c r="Y439" i="125"/>
  <c r="X439" i="125"/>
  <c r="U439" i="125"/>
  <c r="T439" i="125"/>
  <c r="S439" i="125"/>
  <c r="R439" i="125"/>
  <c r="Q439" i="125"/>
  <c r="P439" i="125"/>
  <c r="O439" i="125"/>
  <c r="I439" i="125"/>
  <c r="G439" i="125"/>
  <c r="AA438" i="125"/>
  <c r="Z438" i="125"/>
  <c r="Y438" i="125"/>
  <c r="X438" i="125"/>
  <c r="U438" i="125"/>
  <c r="T438" i="125"/>
  <c r="S438" i="125"/>
  <c r="R438" i="125"/>
  <c r="Q438" i="125"/>
  <c r="P438" i="125"/>
  <c r="O438" i="125"/>
  <c r="I438" i="125"/>
  <c r="G438" i="125"/>
  <c r="AA437" i="125"/>
  <c r="Z437" i="125"/>
  <c r="Y437" i="125"/>
  <c r="X437" i="125"/>
  <c r="U437" i="125"/>
  <c r="T437" i="125"/>
  <c r="S437" i="125"/>
  <c r="R437" i="125"/>
  <c r="Q437" i="125"/>
  <c r="P437" i="125"/>
  <c r="O437" i="125"/>
  <c r="I437" i="125"/>
  <c r="G437" i="125"/>
  <c r="AA436" i="125"/>
  <c r="Z436" i="125"/>
  <c r="Y436" i="125"/>
  <c r="X436" i="125"/>
  <c r="U436" i="125"/>
  <c r="T436" i="125"/>
  <c r="S436" i="125"/>
  <c r="R436" i="125"/>
  <c r="Q436" i="125"/>
  <c r="P436" i="125"/>
  <c r="O436" i="125"/>
  <c r="I436" i="125"/>
  <c r="G436" i="125"/>
  <c r="AA435" i="125"/>
  <c r="Z435" i="125"/>
  <c r="Y435" i="125"/>
  <c r="X435" i="125"/>
  <c r="U435" i="125"/>
  <c r="T435" i="125"/>
  <c r="S435" i="125"/>
  <c r="R435" i="125"/>
  <c r="Q435" i="125"/>
  <c r="P435" i="125"/>
  <c r="O435" i="125"/>
  <c r="I435" i="125"/>
  <c r="G435" i="125"/>
  <c r="AA434" i="125"/>
  <c r="Z434" i="125"/>
  <c r="Y434" i="125"/>
  <c r="X434" i="125"/>
  <c r="U434" i="125"/>
  <c r="T434" i="125"/>
  <c r="S434" i="125"/>
  <c r="R434" i="125"/>
  <c r="Q434" i="125"/>
  <c r="P434" i="125"/>
  <c r="O434" i="125"/>
  <c r="I434" i="125"/>
  <c r="G434" i="125"/>
  <c r="AA433" i="125"/>
  <c r="Z433" i="125"/>
  <c r="Y433" i="125"/>
  <c r="X433" i="125"/>
  <c r="U433" i="125"/>
  <c r="T433" i="125"/>
  <c r="S433" i="125"/>
  <c r="R433" i="125"/>
  <c r="Q433" i="125"/>
  <c r="P433" i="125"/>
  <c r="O433" i="125"/>
  <c r="I433" i="125"/>
  <c r="G433" i="125"/>
  <c r="AA432" i="125"/>
  <c r="Z432" i="125"/>
  <c r="Y432" i="125"/>
  <c r="X432" i="125"/>
  <c r="U432" i="125"/>
  <c r="T432" i="125"/>
  <c r="S432" i="125"/>
  <c r="R432" i="125"/>
  <c r="Q432" i="125"/>
  <c r="P432" i="125"/>
  <c r="O432" i="125"/>
  <c r="I432" i="125"/>
  <c r="G432" i="125"/>
  <c r="AA431" i="125"/>
  <c r="Z431" i="125"/>
  <c r="Y431" i="125"/>
  <c r="X431" i="125"/>
  <c r="U431" i="125"/>
  <c r="T431" i="125"/>
  <c r="S431" i="125"/>
  <c r="R431" i="125"/>
  <c r="Q431" i="125"/>
  <c r="P431" i="125"/>
  <c r="O431" i="125"/>
  <c r="I431" i="125"/>
  <c r="G431" i="125"/>
  <c r="AA430" i="125"/>
  <c r="Z430" i="125"/>
  <c r="Y430" i="125"/>
  <c r="X430" i="125"/>
  <c r="U430" i="125"/>
  <c r="T430" i="125"/>
  <c r="S430" i="125"/>
  <c r="R430" i="125"/>
  <c r="Q430" i="125"/>
  <c r="P430" i="125"/>
  <c r="O430" i="125"/>
  <c r="I430" i="125"/>
  <c r="G430" i="125"/>
  <c r="AA429" i="125"/>
  <c r="Z429" i="125"/>
  <c r="Y429" i="125"/>
  <c r="X429" i="125"/>
  <c r="U429" i="125"/>
  <c r="T429" i="125"/>
  <c r="S429" i="125"/>
  <c r="R429" i="125"/>
  <c r="Q429" i="125"/>
  <c r="P429" i="125"/>
  <c r="O429" i="125"/>
  <c r="I429" i="125"/>
  <c r="G429" i="125"/>
  <c r="AA428" i="125"/>
  <c r="Z428" i="125"/>
  <c r="Y428" i="125"/>
  <c r="X428" i="125"/>
  <c r="U428" i="125"/>
  <c r="T428" i="125"/>
  <c r="S428" i="125"/>
  <c r="R428" i="125"/>
  <c r="Q428" i="125"/>
  <c r="P428" i="125"/>
  <c r="O428" i="125"/>
  <c r="I428" i="125"/>
  <c r="G428" i="125"/>
  <c r="AA427" i="125"/>
  <c r="Z427" i="125"/>
  <c r="Y427" i="125"/>
  <c r="X427" i="125"/>
  <c r="U427" i="125"/>
  <c r="T427" i="125"/>
  <c r="S427" i="125"/>
  <c r="R427" i="125"/>
  <c r="Q427" i="125"/>
  <c r="P427" i="125"/>
  <c r="O427" i="125"/>
  <c r="I427" i="125"/>
  <c r="G427" i="125"/>
  <c r="AA426" i="125"/>
  <c r="Z426" i="125"/>
  <c r="Y426" i="125"/>
  <c r="X426" i="125"/>
  <c r="U426" i="125"/>
  <c r="T426" i="125"/>
  <c r="S426" i="125"/>
  <c r="R426" i="125"/>
  <c r="Q426" i="125"/>
  <c r="P426" i="125"/>
  <c r="O426" i="125"/>
  <c r="I426" i="125"/>
  <c r="G426" i="125"/>
  <c r="AA425" i="125"/>
  <c r="Z425" i="125"/>
  <c r="Y425" i="125"/>
  <c r="X425" i="125"/>
  <c r="U425" i="125"/>
  <c r="T425" i="125"/>
  <c r="S425" i="125"/>
  <c r="R425" i="125"/>
  <c r="Q425" i="125"/>
  <c r="P425" i="125"/>
  <c r="O425" i="125"/>
  <c r="I425" i="125"/>
  <c r="G425" i="125"/>
  <c r="AA424" i="125"/>
  <c r="Z424" i="125"/>
  <c r="Y424" i="125"/>
  <c r="X424" i="125"/>
  <c r="U424" i="125"/>
  <c r="T424" i="125"/>
  <c r="S424" i="125"/>
  <c r="R424" i="125"/>
  <c r="Q424" i="125"/>
  <c r="P424" i="125"/>
  <c r="O424" i="125"/>
  <c r="I424" i="125"/>
  <c r="G424" i="125"/>
  <c r="AA423" i="125"/>
  <c r="Z423" i="125"/>
  <c r="Y423" i="125"/>
  <c r="X423" i="125"/>
  <c r="U423" i="125"/>
  <c r="T423" i="125"/>
  <c r="S423" i="125"/>
  <c r="R423" i="125"/>
  <c r="Q423" i="125"/>
  <c r="P423" i="125"/>
  <c r="O423" i="125"/>
  <c r="I423" i="125"/>
  <c r="G423" i="125"/>
  <c r="AA421" i="125"/>
  <c r="Z421" i="125"/>
  <c r="Y421" i="125"/>
  <c r="X421" i="125"/>
  <c r="U421" i="125"/>
  <c r="T421" i="125"/>
  <c r="S421" i="125"/>
  <c r="R421" i="125"/>
  <c r="Q421" i="125"/>
  <c r="P421" i="125"/>
  <c r="O421" i="125"/>
  <c r="I421" i="125"/>
  <c r="G421" i="125"/>
  <c r="AA420" i="125"/>
  <c r="Z420" i="125"/>
  <c r="Y420" i="125"/>
  <c r="X420" i="125"/>
  <c r="U420" i="125"/>
  <c r="T420" i="125"/>
  <c r="S420" i="125"/>
  <c r="R420" i="125"/>
  <c r="Q420" i="125"/>
  <c r="P420" i="125"/>
  <c r="O420" i="125"/>
  <c r="I420" i="125"/>
  <c r="G420" i="125"/>
  <c r="AA419" i="125"/>
  <c r="Z419" i="125"/>
  <c r="Y419" i="125"/>
  <c r="X419" i="125"/>
  <c r="U419" i="125"/>
  <c r="T419" i="125"/>
  <c r="S419" i="125"/>
  <c r="R419" i="125"/>
  <c r="Q419" i="125"/>
  <c r="P419" i="125"/>
  <c r="O419" i="125"/>
  <c r="I419" i="125"/>
  <c r="G419" i="125"/>
  <c r="I418" i="125"/>
  <c r="G418" i="125"/>
  <c r="I417" i="125"/>
  <c r="G417" i="125"/>
  <c r="I416" i="125"/>
  <c r="G416" i="125"/>
  <c r="AA415" i="125"/>
  <c r="Z415" i="125"/>
  <c r="Y415" i="125"/>
  <c r="X415" i="125"/>
  <c r="U415" i="125"/>
  <c r="T415" i="125"/>
  <c r="S415" i="125"/>
  <c r="R415" i="125"/>
  <c r="Q415" i="125"/>
  <c r="P415" i="125"/>
  <c r="O415" i="125"/>
  <c r="I415" i="125"/>
  <c r="G415" i="125"/>
  <c r="AA414" i="125"/>
  <c r="Z414" i="125"/>
  <c r="Y414" i="125"/>
  <c r="X414" i="125"/>
  <c r="U414" i="125"/>
  <c r="T414" i="125"/>
  <c r="S414" i="125"/>
  <c r="R414" i="125"/>
  <c r="Q414" i="125"/>
  <c r="P414" i="125"/>
  <c r="O414" i="125"/>
  <c r="I414" i="125"/>
  <c r="G414" i="125"/>
  <c r="AA413" i="125"/>
  <c r="Z413" i="125"/>
  <c r="Y413" i="125"/>
  <c r="X413" i="125"/>
  <c r="U413" i="125"/>
  <c r="T413" i="125"/>
  <c r="S413" i="125"/>
  <c r="R413" i="125"/>
  <c r="Q413" i="125"/>
  <c r="P413" i="125"/>
  <c r="O413" i="125"/>
  <c r="I413" i="125"/>
  <c r="G413" i="125"/>
  <c r="AA412" i="125"/>
  <c r="Z412" i="125"/>
  <c r="Y412" i="125"/>
  <c r="X412" i="125"/>
  <c r="U412" i="125"/>
  <c r="T412" i="125"/>
  <c r="S412" i="125"/>
  <c r="R412" i="125"/>
  <c r="Q412" i="125"/>
  <c r="P412" i="125"/>
  <c r="O412" i="125"/>
  <c r="I412" i="125"/>
  <c r="G412" i="125"/>
  <c r="AA411" i="125"/>
  <c r="Z411" i="125"/>
  <c r="Y411" i="125"/>
  <c r="X411" i="125"/>
  <c r="U411" i="125"/>
  <c r="T411" i="125"/>
  <c r="S411" i="125"/>
  <c r="R411" i="125"/>
  <c r="Q411" i="125"/>
  <c r="P411" i="125"/>
  <c r="O411" i="125"/>
  <c r="I411" i="125"/>
  <c r="G411" i="125"/>
  <c r="AA410" i="125"/>
  <c r="Z410" i="125"/>
  <c r="Y410" i="125"/>
  <c r="X410" i="125"/>
  <c r="U410" i="125"/>
  <c r="T410" i="125"/>
  <c r="S410" i="125"/>
  <c r="R410" i="125"/>
  <c r="Q410" i="125"/>
  <c r="P410" i="125"/>
  <c r="O410" i="125"/>
  <c r="I410" i="125"/>
  <c r="G410" i="125"/>
  <c r="AA409" i="125"/>
  <c r="Z409" i="125"/>
  <c r="Y409" i="125"/>
  <c r="X409" i="125"/>
  <c r="U409" i="125"/>
  <c r="T409" i="125"/>
  <c r="S409" i="125"/>
  <c r="R409" i="125"/>
  <c r="Q409" i="125"/>
  <c r="P409" i="125"/>
  <c r="O409" i="125"/>
  <c r="I409" i="125"/>
  <c r="G409" i="125"/>
  <c r="AA408" i="125"/>
  <c r="Z408" i="125"/>
  <c r="Y408" i="125"/>
  <c r="X408" i="125"/>
  <c r="U408" i="125"/>
  <c r="T408" i="125"/>
  <c r="S408" i="125"/>
  <c r="R408" i="125"/>
  <c r="Q408" i="125"/>
  <c r="P408" i="125"/>
  <c r="O408" i="125"/>
  <c r="I408" i="125"/>
  <c r="G408" i="125"/>
  <c r="AA407" i="125"/>
  <c r="Z407" i="125"/>
  <c r="Y407" i="125"/>
  <c r="X407" i="125"/>
  <c r="U407" i="125"/>
  <c r="T407" i="125"/>
  <c r="S407" i="125"/>
  <c r="R407" i="125"/>
  <c r="Q407" i="125"/>
  <c r="P407" i="125"/>
  <c r="O407" i="125"/>
  <c r="I407" i="125"/>
  <c r="G407" i="125"/>
  <c r="AA406" i="125"/>
  <c r="Z406" i="125"/>
  <c r="Y406" i="125"/>
  <c r="X406" i="125"/>
  <c r="U406" i="125"/>
  <c r="T406" i="125"/>
  <c r="S406" i="125"/>
  <c r="R406" i="125"/>
  <c r="Q406" i="125"/>
  <c r="P406" i="125"/>
  <c r="O406" i="125"/>
  <c r="I406" i="125"/>
  <c r="G406" i="125"/>
  <c r="AA405" i="125"/>
  <c r="Z405" i="125"/>
  <c r="Y405" i="125"/>
  <c r="X405" i="125"/>
  <c r="U405" i="125"/>
  <c r="T405" i="125"/>
  <c r="S405" i="125"/>
  <c r="R405" i="125"/>
  <c r="Q405" i="125"/>
  <c r="P405" i="125"/>
  <c r="O405" i="125"/>
  <c r="I405" i="125"/>
  <c r="G405" i="125"/>
  <c r="AA404" i="125"/>
  <c r="Z404" i="125"/>
  <c r="Y404" i="125"/>
  <c r="X404" i="125"/>
  <c r="U404" i="125"/>
  <c r="T404" i="125"/>
  <c r="S404" i="125"/>
  <c r="R404" i="125"/>
  <c r="Q404" i="125"/>
  <c r="P404" i="125"/>
  <c r="O404" i="125"/>
  <c r="I404" i="125"/>
  <c r="G404" i="125"/>
  <c r="G403" i="125"/>
  <c r="AA402" i="125"/>
  <c r="Z402" i="125"/>
  <c r="Y402" i="125"/>
  <c r="X402" i="125"/>
  <c r="U402" i="125"/>
  <c r="T402" i="125"/>
  <c r="S402" i="125"/>
  <c r="R402" i="125"/>
  <c r="Q402" i="125"/>
  <c r="P402" i="125"/>
  <c r="O402" i="125"/>
  <c r="I402" i="125"/>
  <c r="G402" i="125"/>
  <c r="AA401" i="125"/>
  <c r="Z401" i="125"/>
  <c r="Y401" i="125"/>
  <c r="X401" i="125"/>
  <c r="U401" i="125"/>
  <c r="T401" i="125"/>
  <c r="S401" i="125"/>
  <c r="R401" i="125"/>
  <c r="Q401" i="125"/>
  <c r="P401" i="125"/>
  <c r="O401" i="125"/>
  <c r="I401" i="125"/>
  <c r="G401" i="125"/>
  <c r="AA400" i="125"/>
  <c r="Z400" i="125"/>
  <c r="Y400" i="125"/>
  <c r="X400" i="125"/>
  <c r="U400" i="125"/>
  <c r="T400" i="125"/>
  <c r="S400" i="125"/>
  <c r="R400" i="125"/>
  <c r="Q400" i="125"/>
  <c r="P400" i="125"/>
  <c r="O400" i="125"/>
  <c r="I400" i="125"/>
  <c r="G400" i="125"/>
  <c r="AA399" i="125"/>
  <c r="Z399" i="125"/>
  <c r="Y399" i="125"/>
  <c r="X399" i="125"/>
  <c r="U399" i="125"/>
  <c r="T399" i="125"/>
  <c r="S399" i="125"/>
  <c r="R399" i="125"/>
  <c r="Q399" i="125"/>
  <c r="P399" i="125"/>
  <c r="O399" i="125"/>
  <c r="I399" i="125"/>
  <c r="G399" i="125"/>
  <c r="AA398" i="125"/>
  <c r="Z398" i="125"/>
  <c r="Y398" i="125"/>
  <c r="X398" i="125"/>
  <c r="U398" i="125"/>
  <c r="T398" i="125"/>
  <c r="S398" i="125"/>
  <c r="R398" i="125"/>
  <c r="Q398" i="125"/>
  <c r="P398" i="125"/>
  <c r="O398" i="125"/>
  <c r="I398" i="125"/>
  <c r="G398" i="125"/>
  <c r="AA397" i="125"/>
  <c r="Z397" i="125"/>
  <c r="Y397" i="125"/>
  <c r="X397" i="125"/>
  <c r="U397" i="125"/>
  <c r="T397" i="125"/>
  <c r="S397" i="125"/>
  <c r="R397" i="125"/>
  <c r="Q397" i="125"/>
  <c r="P397" i="125"/>
  <c r="O397" i="125"/>
  <c r="I397" i="125"/>
  <c r="G397" i="125"/>
  <c r="AA396" i="125"/>
  <c r="Z396" i="125"/>
  <c r="Y396" i="125"/>
  <c r="X396" i="125"/>
  <c r="U396" i="125"/>
  <c r="T396" i="125"/>
  <c r="S396" i="125"/>
  <c r="R396" i="125"/>
  <c r="Q396" i="125"/>
  <c r="P396" i="125"/>
  <c r="O396" i="125"/>
  <c r="I396" i="125"/>
  <c r="G396" i="125"/>
  <c r="AA395" i="125"/>
  <c r="Z395" i="125"/>
  <c r="Y395" i="125"/>
  <c r="X395" i="125"/>
  <c r="U395" i="125"/>
  <c r="T395" i="125"/>
  <c r="S395" i="125"/>
  <c r="R395" i="125"/>
  <c r="Q395" i="125"/>
  <c r="P395" i="125"/>
  <c r="O395" i="125"/>
  <c r="I395" i="125"/>
  <c r="G395" i="125"/>
  <c r="AA394" i="125"/>
  <c r="Z394" i="125"/>
  <c r="Y394" i="125"/>
  <c r="X394" i="125"/>
  <c r="U394" i="125"/>
  <c r="T394" i="125"/>
  <c r="S394" i="125"/>
  <c r="R394" i="125"/>
  <c r="Q394" i="125"/>
  <c r="P394" i="125"/>
  <c r="O394" i="125"/>
  <c r="I394" i="125"/>
  <c r="G394" i="125"/>
  <c r="AA393" i="125"/>
  <c r="Z393" i="125"/>
  <c r="Y393" i="125"/>
  <c r="X393" i="125"/>
  <c r="U393" i="125"/>
  <c r="T393" i="125"/>
  <c r="S393" i="125"/>
  <c r="R393" i="125"/>
  <c r="Q393" i="125"/>
  <c r="P393" i="125"/>
  <c r="O393" i="125"/>
  <c r="I393" i="125"/>
  <c r="G393" i="125"/>
  <c r="AA392" i="125"/>
  <c r="Z392" i="125"/>
  <c r="Y392" i="125"/>
  <c r="X392" i="125"/>
  <c r="U392" i="125"/>
  <c r="T392" i="125"/>
  <c r="S392" i="125"/>
  <c r="R392" i="125"/>
  <c r="Q392" i="125"/>
  <c r="P392" i="125"/>
  <c r="O392" i="125"/>
  <c r="I392" i="125"/>
  <c r="G392" i="125"/>
  <c r="AA391" i="125"/>
  <c r="Z391" i="125"/>
  <c r="Y391" i="125"/>
  <c r="X391" i="125"/>
  <c r="U391" i="125"/>
  <c r="T391" i="125"/>
  <c r="S391" i="125"/>
  <c r="R391" i="125"/>
  <c r="Q391" i="125"/>
  <c r="P391" i="125"/>
  <c r="O391" i="125"/>
  <c r="I391" i="125"/>
  <c r="G391" i="125"/>
  <c r="AA390" i="125"/>
  <c r="Z390" i="125"/>
  <c r="Y390" i="125"/>
  <c r="X390" i="125"/>
  <c r="U390" i="125"/>
  <c r="T390" i="125"/>
  <c r="S390" i="125"/>
  <c r="R390" i="125"/>
  <c r="Q390" i="125"/>
  <c r="P390" i="125"/>
  <c r="O390" i="125"/>
  <c r="I390" i="125"/>
  <c r="G390" i="125"/>
  <c r="AA389" i="125"/>
  <c r="Z389" i="125"/>
  <c r="Y389" i="125"/>
  <c r="X389" i="125"/>
  <c r="U389" i="125"/>
  <c r="T389" i="125"/>
  <c r="S389" i="125"/>
  <c r="R389" i="125"/>
  <c r="Q389" i="125"/>
  <c r="P389" i="125"/>
  <c r="O389" i="125"/>
  <c r="I389" i="125"/>
  <c r="G389" i="125"/>
  <c r="AA388" i="125"/>
  <c r="Z388" i="125"/>
  <c r="Y388" i="125"/>
  <c r="X388" i="125"/>
  <c r="U388" i="125"/>
  <c r="T388" i="125"/>
  <c r="S388" i="125"/>
  <c r="R388" i="125"/>
  <c r="Q388" i="125"/>
  <c r="P388" i="125"/>
  <c r="O388" i="125"/>
  <c r="I388" i="125"/>
  <c r="G388" i="125"/>
  <c r="AA387" i="125"/>
  <c r="Z387" i="125"/>
  <c r="Y387" i="125"/>
  <c r="X387" i="125"/>
  <c r="U387" i="125"/>
  <c r="T387" i="125"/>
  <c r="S387" i="125"/>
  <c r="R387" i="125"/>
  <c r="Q387" i="125"/>
  <c r="P387" i="125"/>
  <c r="O387" i="125"/>
  <c r="I387" i="125"/>
  <c r="G387" i="125"/>
  <c r="AA386" i="125"/>
  <c r="Z386" i="125"/>
  <c r="Y386" i="125"/>
  <c r="X386" i="125"/>
  <c r="U386" i="125"/>
  <c r="T386" i="125"/>
  <c r="S386" i="125"/>
  <c r="R386" i="125"/>
  <c r="Q386" i="125"/>
  <c r="P386" i="125"/>
  <c r="O386" i="125"/>
  <c r="I386" i="125"/>
  <c r="G386" i="125"/>
  <c r="AA385" i="125"/>
  <c r="Z385" i="125"/>
  <c r="Y385" i="125"/>
  <c r="X385" i="125"/>
  <c r="U385" i="125"/>
  <c r="T385" i="125"/>
  <c r="S385" i="125"/>
  <c r="R385" i="125"/>
  <c r="Q385" i="125"/>
  <c r="P385" i="125"/>
  <c r="O385" i="125"/>
  <c r="I385" i="125"/>
  <c r="G385" i="125"/>
  <c r="AA384" i="125"/>
  <c r="Z384" i="125"/>
  <c r="Y384" i="125"/>
  <c r="X384" i="125"/>
  <c r="U384" i="125"/>
  <c r="T384" i="125"/>
  <c r="S384" i="125"/>
  <c r="R384" i="125"/>
  <c r="Q384" i="125"/>
  <c r="P384" i="125"/>
  <c r="O384" i="125"/>
  <c r="I384" i="125"/>
  <c r="G384" i="125"/>
  <c r="AA383" i="125"/>
  <c r="Z383" i="125"/>
  <c r="Y383" i="125"/>
  <c r="X383" i="125"/>
  <c r="U383" i="125"/>
  <c r="T383" i="125"/>
  <c r="S383" i="125"/>
  <c r="R383" i="125"/>
  <c r="Q383" i="125"/>
  <c r="P383" i="125"/>
  <c r="O383" i="125"/>
  <c r="I383" i="125"/>
  <c r="G383" i="125"/>
  <c r="AA382" i="125"/>
  <c r="Z382" i="125"/>
  <c r="Y382" i="125"/>
  <c r="X382" i="125"/>
  <c r="U382" i="125"/>
  <c r="T382" i="125"/>
  <c r="S382" i="125"/>
  <c r="R382" i="125"/>
  <c r="Q382" i="125"/>
  <c r="P382" i="125"/>
  <c r="O382" i="125"/>
  <c r="I382" i="125"/>
  <c r="G382" i="125"/>
  <c r="AA381" i="125"/>
  <c r="Z381" i="125"/>
  <c r="Y381" i="125"/>
  <c r="X381" i="125"/>
  <c r="U381" i="125"/>
  <c r="T381" i="125"/>
  <c r="S381" i="125"/>
  <c r="R381" i="125"/>
  <c r="Q381" i="125"/>
  <c r="P381" i="125"/>
  <c r="O381" i="125"/>
  <c r="I381" i="125"/>
  <c r="G381" i="125"/>
  <c r="AA380" i="125"/>
  <c r="Z380" i="125"/>
  <c r="Y380" i="125"/>
  <c r="X380" i="125"/>
  <c r="U380" i="125"/>
  <c r="T380" i="125"/>
  <c r="S380" i="125"/>
  <c r="R380" i="125"/>
  <c r="Q380" i="125"/>
  <c r="P380" i="125"/>
  <c r="O380" i="125"/>
  <c r="I380" i="125"/>
  <c r="G380" i="125"/>
  <c r="AA379" i="125"/>
  <c r="Z379" i="125"/>
  <c r="Y379" i="125"/>
  <c r="X379" i="125"/>
  <c r="U379" i="125"/>
  <c r="T379" i="125"/>
  <c r="S379" i="125"/>
  <c r="R379" i="125"/>
  <c r="Q379" i="125"/>
  <c r="P379" i="125"/>
  <c r="O379" i="125"/>
  <c r="I379" i="125"/>
  <c r="G379" i="125"/>
  <c r="AA378" i="125"/>
  <c r="Z378" i="125"/>
  <c r="Y378" i="125"/>
  <c r="X378" i="125"/>
  <c r="U378" i="125"/>
  <c r="T378" i="125"/>
  <c r="S378" i="125"/>
  <c r="R378" i="125"/>
  <c r="Q378" i="125"/>
  <c r="P378" i="125"/>
  <c r="O378" i="125"/>
  <c r="I378" i="125"/>
  <c r="G378" i="125"/>
  <c r="AA377" i="125"/>
  <c r="Z377" i="125"/>
  <c r="Y377" i="125"/>
  <c r="X377" i="125"/>
  <c r="U377" i="125"/>
  <c r="T377" i="125"/>
  <c r="S377" i="125"/>
  <c r="R377" i="125"/>
  <c r="Q377" i="125"/>
  <c r="P377" i="125"/>
  <c r="O377" i="125"/>
  <c r="I377" i="125"/>
  <c r="G377" i="125"/>
  <c r="AA376" i="125"/>
  <c r="Z376" i="125"/>
  <c r="Y376" i="125"/>
  <c r="X376" i="125"/>
  <c r="U376" i="125"/>
  <c r="T376" i="125"/>
  <c r="S376" i="125"/>
  <c r="R376" i="125"/>
  <c r="Q376" i="125"/>
  <c r="P376" i="125"/>
  <c r="O376" i="125"/>
  <c r="I376" i="125"/>
  <c r="G376" i="125"/>
  <c r="AA375" i="125"/>
  <c r="Z375" i="125"/>
  <c r="Y375" i="125"/>
  <c r="X375" i="125"/>
  <c r="U375" i="125"/>
  <c r="T375" i="125"/>
  <c r="S375" i="125"/>
  <c r="R375" i="125"/>
  <c r="Q375" i="125"/>
  <c r="P375" i="125"/>
  <c r="O375" i="125"/>
  <c r="I375" i="125"/>
  <c r="G375" i="125"/>
  <c r="AA374" i="125"/>
  <c r="Z374" i="125"/>
  <c r="Y374" i="125"/>
  <c r="X374" i="125"/>
  <c r="U374" i="125"/>
  <c r="T374" i="125"/>
  <c r="S374" i="125"/>
  <c r="R374" i="125"/>
  <c r="Q374" i="125"/>
  <c r="P374" i="125"/>
  <c r="O374" i="125"/>
  <c r="I374" i="125"/>
  <c r="G374" i="125"/>
  <c r="AA373" i="125"/>
  <c r="Z373" i="125"/>
  <c r="Y373" i="125"/>
  <c r="X373" i="125"/>
  <c r="U373" i="125"/>
  <c r="T373" i="125"/>
  <c r="S373" i="125"/>
  <c r="R373" i="125"/>
  <c r="Q373" i="125"/>
  <c r="P373" i="125"/>
  <c r="O373" i="125"/>
  <c r="I373" i="125"/>
  <c r="G373" i="125"/>
  <c r="I372" i="125"/>
  <c r="G372" i="125"/>
  <c r="I371" i="125"/>
  <c r="G371" i="125"/>
  <c r="I370" i="125"/>
  <c r="G370" i="125"/>
  <c r="AA369" i="125"/>
  <c r="Z369" i="125"/>
  <c r="Y369" i="125"/>
  <c r="X369" i="125"/>
  <c r="U369" i="125"/>
  <c r="T369" i="125"/>
  <c r="S369" i="125"/>
  <c r="R369" i="125"/>
  <c r="Q369" i="125"/>
  <c r="P369" i="125"/>
  <c r="O369" i="125"/>
  <c r="I369" i="125"/>
  <c r="G369" i="125"/>
  <c r="AA368" i="125"/>
  <c r="Z368" i="125"/>
  <c r="Y368" i="125"/>
  <c r="X368" i="125"/>
  <c r="U368" i="125"/>
  <c r="T368" i="125"/>
  <c r="S368" i="125"/>
  <c r="R368" i="125"/>
  <c r="Q368" i="125"/>
  <c r="P368" i="125"/>
  <c r="O368" i="125"/>
  <c r="I368" i="125"/>
  <c r="G368" i="125"/>
  <c r="AA367" i="125"/>
  <c r="Z367" i="125"/>
  <c r="Y367" i="125"/>
  <c r="X367" i="125"/>
  <c r="U367" i="125"/>
  <c r="T367" i="125"/>
  <c r="S367" i="125"/>
  <c r="R367" i="125"/>
  <c r="Q367" i="125"/>
  <c r="P367" i="125"/>
  <c r="O367" i="125"/>
  <c r="I367" i="125"/>
  <c r="G367" i="125"/>
  <c r="G366" i="125"/>
  <c r="AA365" i="125"/>
  <c r="Z365" i="125"/>
  <c r="Y365" i="125"/>
  <c r="X365" i="125"/>
  <c r="U365" i="125"/>
  <c r="T365" i="125"/>
  <c r="S365" i="125"/>
  <c r="R365" i="125"/>
  <c r="Q365" i="125"/>
  <c r="P365" i="125"/>
  <c r="O365" i="125"/>
  <c r="I365" i="125"/>
  <c r="G365" i="125"/>
  <c r="AA363" i="125"/>
  <c r="Z363" i="125"/>
  <c r="Y363" i="125"/>
  <c r="X363" i="125"/>
  <c r="U363" i="125"/>
  <c r="T363" i="125"/>
  <c r="S363" i="125"/>
  <c r="R363" i="125"/>
  <c r="Q363" i="125"/>
  <c r="P363" i="125"/>
  <c r="O363" i="125"/>
  <c r="I363" i="125"/>
  <c r="G363" i="125"/>
  <c r="AA362" i="125"/>
  <c r="Z362" i="125"/>
  <c r="Y362" i="125"/>
  <c r="X362" i="125"/>
  <c r="U362" i="125"/>
  <c r="T362" i="125"/>
  <c r="S362" i="125"/>
  <c r="R362" i="125"/>
  <c r="Q362" i="125"/>
  <c r="P362" i="125"/>
  <c r="O362" i="125"/>
  <c r="I362" i="125"/>
  <c r="G362" i="125"/>
  <c r="AA361" i="125"/>
  <c r="Z361" i="125"/>
  <c r="Y361" i="125"/>
  <c r="X361" i="125"/>
  <c r="U361" i="125"/>
  <c r="T361" i="125"/>
  <c r="S361" i="125"/>
  <c r="R361" i="125"/>
  <c r="Q361" i="125"/>
  <c r="P361" i="125"/>
  <c r="O361" i="125"/>
  <c r="I361" i="125"/>
  <c r="G361" i="125"/>
  <c r="AA360" i="125"/>
  <c r="Z360" i="125"/>
  <c r="Y360" i="125"/>
  <c r="X360" i="125"/>
  <c r="U360" i="125"/>
  <c r="T360" i="125"/>
  <c r="S360" i="125"/>
  <c r="R360" i="125"/>
  <c r="Q360" i="125"/>
  <c r="P360" i="125"/>
  <c r="O360" i="125"/>
  <c r="I360" i="125"/>
  <c r="G360" i="125"/>
  <c r="AA359" i="125"/>
  <c r="Z359" i="125"/>
  <c r="Y359" i="125"/>
  <c r="X359" i="125"/>
  <c r="U359" i="125"/>
  <c r="T359" i="125"/>
  <c r="S359" i="125"/>
  <c r="R359" i="125"/>
  <c r="Q359" i="125"/>
  <c r="P359" i="125"/>
  <c r="O359" i="125"/>
  <c r="I359" i="125"/>
  <c r="G359" i="125"/>
  <c r="AA358" i="125"/>
  <c r="Z358" i="125"/>
  <c r="Y358" i="125"/>
  <c r="X358" i="125"/>
  <c r="U358" i="125"/>
  <c r="T358" i="125"/>
  <c r="S358" i="125"/>
  <c r="R358" i="125"/>
  <c r="Q358" i="125"/>
  <c r="P358" i="125"/>
  <c r="O358" i="125"/>
  <c r="I358" i="125"/>
  <c r="G358" i="125"/>
  <c r="AA357" i="125"/>
  <c r="Z357" i="125"/>
  <c r="Y357" i="125"/>
  <c r="X357" i="125"/>
  <c r="U357" i="125"/>
  <c r="T357" i="125"/>
  <c r="S357" i="125"/>
  <c r="R357" i="125"/>
  <c r="Q357" i="125"/>
  <c r="P357" i="125"/>
  <c r="O357" i="125"/>
  <c r="I357" i="125"/>
  <c r="G357" i="125"/>
  <c r="AA356" i="125"/>
  <c r="Z356" i="125"/>
  <c r="Y356" i="125"/>
  <c r="X356" i="125"/>
  <c r="U356" i="125"/>
  <c r="T356" i="125"/>
  <c r="S356" i="125"/>
  <c r="R356" i="125"/>
  <c r="Q356" i="125"/>
  <c r="P356" i="125"/>
  <c r="O356" i="125"/>
  <c r="I356" i="125"/>
  <c r="G356" i="125"/>
  <c r="AA355" i="125"/>
  <c r="Z355" i="125"/>
  <c r="Y355" i="125"/>
  <c r="X355" i="125"/>
  <c r="U355" i="125"/>
  <c r="T355" i="125"/>
  <c r="S355" i="125"/>
  <c r="R355" i="125"/>
  <c r="Q355" i="125"/>
  <c r="P355" i="125"/>
  <c r="O355" i="125"/>
  <c r="I355" i="125"/>
  <c r="G355" i="125"/>
  <c r="G354" i="125"/>
  <c r="G353" i="125"/>
  <c r="AA352" i="125"/>
  <c r="Z352" i="125"/>
  <c r="Y352" i="125"/>
  <c r="X352" i="125"/>
  <c r="U352" i="125"/>
  <c r="T352" i="125"/>
  <c r="S352" i="125"/>
  <c r="R352" i="125"/>
  <c r="Q352" i="125"/>
  <c r="P352" i="125"/>
  <c r="O352" i="125"/>
  <c r="I352" i="125"/>
  <c r="G352" i="125"/>
  <c r="AA351" i="125"/>
  <c r="Z351" i="125"/>
  <c r="Y351" i="125"/>
  <c r="X351" i="125"/>
  <c r="U351" i="125"/>
  <c r="T351" i="125"/>
  <c r="S351" i="125"/>
  <c r="R351" i="125"/>
  <c r="Q351" i="125"/>
  <c r="P351" i="125"/>
  <c r="O351" i="125"/>
  <c r="I351" i="125"/>
  <c r="G351" i="125"/>
  <c r="AA350" i="125"/>
  <c r="Z350" i="125"/>
  <c r="Y350" i="125"/>
  <c r="X350" i="125"/>
  <c r="U350" i="125"/>
  <c r="T350" i="125"/>
  <c r="S350" i="125"/>
  <c r="R350" i="125"/>
  <c r="Q350" i="125"/>
  <c r="P350" i="125"/>
  <c r="O350" i="125"/>
  <c r="I350" i="125"/>
  <c r="G350" i="125"/>
  <c r="AA349" i="125"/>
  <c r="Z349" i="125"/>
  <c r="Y349" i="125"/>
  <c r="X349" i="125"/>
  <c r="U349" i="125"/>
  <c r="T349" i="125"/>
  <c r="S349" i="125"/>
  <c r="R349" i="125"/>
  <c r="Q349" i="125"/>
  <c r="P349" i="125"/>
  <c r="O349" i="125"/>
  <c r="I349" i="125"/>
  <c r="G349" i="125"/>
  <c r="AA348" i="125"/>
  <c r="Z348" i="125"/>
  <c r="Y348" i="125"/>
  <c r="X348" i="125"/>
  <c r="U348" i="125"/>
  <c r="T348" i="125"/>
  <c r="S348" i="125"/>
  <c r="R348" i="125"/>
  <c r="Q348" i="125"/>
  <c r="P348" i="125"/>
  <c r="O348" i="125"/>
  <c r="I348" i="125"/>
  <c r="G348" i="125"/>
  <c r="AA347" i="125"/>
  <c r="Z347" i="125"/>
  <c r="Y347" i="125"/>
  <c r="X347" i="125"/>
  <c r="U347" i="125"/>
  <c r="T347" i="125"/>
  <c r="S347" i="125"/>
  <c r="R347" i="125"/>
  <c r="Q347" i="125"/>
  <c r="P347" i="125"/>
  <c r="O347" i="125"/>
  <c r="I347" i="125"/>
  <c r="G347" i="125"/>
  <c r="AA346" i="125"/>
  <c r="Z346" i="125"/>
  <c r="Y346" i="125"/>
  <c r="X346" i="125"/>
  <c r="U346" i="125"/>
  <c r="T346" i="125"/>
  <c r="S346" i="125"/>
  <c r="R346" i="125"/>
  <c r="Q346" i="125"/>
  <c r="P346" i="125"/>
  <c r="O346" i="125"/>
  <c r="I346" i="125"/>
  <c r="G346" i="125"/>
  <c r="AA345" i="125"/>
  <c r="Z345" i="125"/>
  <c r="Y345" i="125"/>
  <c r="X345" i="125"/>
  <c r="U345" i="125"/>
  <c r="T345" i="125"/>
  <c r="S345" i="125"/>
  <c r="R345" i="125"/>
  <c r="Q345" i="125"/>
  <c r="P345" i="125"/>
  <c r="O345" i="125"/>
  <c r="I345" i="125"/>
  <c r="G345" i="125"/>
  <c r="AA344" i="125"/>
  <c r="Z344" i="125"/>
  <c r="Y344" i="125"/>
  <c r="X344" i="125"/>
  <c r="U344" i="125"/>
  <c r="T344" i="125"/>
  <c r="S344" i="125"/>
  <c r="R344" i="125"/>
  <c r="Q344" i="125"/>
  <c r="P344" i="125"/>
  <c r="O344" i="125"/>
  <c r="I344" i="125"/>
  <c r="G344" i="125"/>
  <c r="AA343" i="125"/>
  <c r="Z343" i="125"/>
  <c r="Y343" i="125"/>
  <c r="X343" i="125"/>
  <c r="U343" i="125"/>
  <c r="T343" i="125"/>
  <c r="S343" i="125"/>
  <c r="R343" i="125"/>
  <c r="Q343" i="125"/>
  <c r="P343" i="125"/>
  <c r="O343" i="125"/>
  <c r="I343" i="125"/>
  <c r="G343" i="125"/>
  <c r="G334" i="125"/>
  <c r="C334" i="125"/>
  <c r="G333" i="125"/>
  <c r="C333" i="125"/>
  <c r="G332" i="125"/>
  <c r="C332" i="125"/>
  <c r="G331" i="125"/>
  <c r="C331" i="125"/>
  <c r="AA327" i="125"/>
  <c r="Z327" i="125"/>
  <c r="Y327" i="125"/>
  <c r="X327" i="125"/>
  <c r="U327" i="125"/>
  <c r="T327" i="125"/>
  <c r="S327" i="125"/>
  <c r="R327" i="125"/>
  <c r="Q327" i="125"/>
  <c r="P327" i="125"/>
  <c r="O327" i="125"/>
  <c r="I327" i="125"/>
  <c r="G327" i="125"/>
  <c r="AA326" i="125"/>
  <c r="Z326" i="125"/>
  <c r="Y326" i="125"/>
  <c r="X326" i="125"/>
  <c r="U326" i="125"/>
  <c r="T326" i="125"/>
  <c r="S326" i="125"/>
  <c r="R326" i="125"/>
  <c r="Q326" i="125"/>
  <c r="P326" i="125"/>
  <c r="O326" i="125"/>
  <c r="I326" i="125"/>
  <c r="G326" i="125"/>
  <c r="AA325" i="125"/>
  <c r="Z325" i="125"/>
  <c r="Y325" i="125"/>
  <c r="X325" i="125"/>
  <c r="U325" i="125"/>
  <c r="T325" i="125"/>
  <c r="S325" i="125"/>
  <c r="R325" i="125"/>
  <c r="Q325" i="125"/>
  <c r="P325" i="125"/>
  <c r="O325" i="125"/>
  <c r="I325" i="125"/>
  <c r="G325" i="125"/>
  <c r="AA324" i="125"/>
  <c r="Z324" i="125"/>
  <c r="Y324" i="125"/>
  <c r="X324" i="125"/>
  <c r="U324" i="125"/>
  <c r="T324" i="125"/>
  <c r="S324" i="125"/>
  <c r="R324" i="125"/>
  <c r="Q324" i="125"/>
  <c r="P324" i="125"/>
  <c r="O324" i="125"/>
  <c r="I324" i="125"/>
  <c r="G324" i="125"/>
  <c r="AA322" i="125"/>
  <c r="Z322" i="125"/>
  <c r="Y322" i="125"/>
  <c r="X322" i="125"/>
  <c r="U322" i="125"/>
  <c r="T322" i="125"/>
  <c r="S322" i="125"/>
  <c r="R322" i="125"/>
  <c r="Q322" i="125"/>
  <c r="P322" i="125"/>
  <c r="O322" i="125"/>
  <c r="I322" i="125"/>
  <c r="G322" i="125"/>
  <c r="I321" i="125"/>
  <c r="G321" i="125"/>
  <c r="AA320" i="125"/>
  <c r="Z320" i="125"/>
  <c r="Y320" i="125"/>
  <c r="X320" i="125"/>
  <c r="U320" i="125"/>
  <c r="T320" i="125"/>
  <c r="S320" i="125"/>
  <c r="R320" i="125"/>
  <c r="Q320" i="125"/>
  <c r="P320" i="125"/>
  <c r="O320" i="125"/>
  <c r="I320" i="125"/>
  <c r="G320" i="125"/>
  <c r="AA319" i="125"/>
  <c r="Z319" i="125"/>
  <c r="Y319" i="125"/>
  <c r="X319" i="125"/>
  <c r="U319" i="125"/>
  <c r="T319" i="125"/>
  <c r="S319" i="125"/>
  <c r="R319" i="125"/>
  <c r="Q319" i="125"/>
  <c r="P319" i="125"/>
  <c r="O319" i="125"/>
  <c r="I319" i="125"/>
  <c r="G319" i="125"/>
  <c r="AA318" i="125"/>
  <c r="Z318" i="125"/>
  <c r="Y318" i="125"/>
  <c r="X318" i="125"/>
  <c r="U318" i="125"/>
  <c r="T318" i="125"/>
  <c r="S318" i="125"/>
  <c r="R318" i="125"/>
  <c r="Q318" i="125"/>
  <c r="P318" i="125"/>
  <c r="O318" i="125"/>
  <c r="I318" i="125"/>
  <c r="G318" i="125"/>
  <c r="AA317" i="125"/>
  <c r="Z317" i="125"/>
  <c r="Y317" i="125"/>
  <c r="X317" i="125"/>
  <c r="U317" i="125"/>
  <c r="T317" i="125"/>
  <c r="S317" i="125"/>
  <c r="R317" i="125"/>
  <c r="Q317" i="125"/>
  <c r="P317" i="125"/>
  <c r="O317" i="125"/>
  <c r="I317" i="125"/>
  <c r="G317" i="125"/>
  <c r="AA316" i="125"/>
  <c r="Z316" i="125"/>
  <c r="Y316" i="125"/>
  <c r="X316" i="125"/>
  <c r="U316" i="125"/>
  <c r="T316" i="125"/>
  <c r="S316" i="125"/>
  <c r="R316" i="125"/>
  <c r="Q316" i="125"/>
  <c r="P316" i="125"/>
  <c r="O316" i="125"/>
  <c r="I316" i="125"/>
  <c r="G316" i="125"/>
  <c r="AA315" i="125"/>
  <c r="Z315" i="125"/>
  <c r="Y315" i="125"/>
  <c r="X315" i="125"/>
  <c r="U315" i="125"/>
  <c r="T315" i="125"/>
  <c r="S315" i="125"/>
  <c r="R315" i="125"/>
  <c r="Q315" i="125"/>
  <c r="P315" i="125"/>
  <c r="O315" i="125"/>
  <c r="I315" i="125"/>
  <c r="G315" i="125"/>
  <c r="AA314" i="125"/>
  <c r="Z314" i="125"/>
  <c r="Y314" i="125"/>
  <c r="X314" i="125"/>
  <c r="U314" i="125"/>
  <c r="T314" i="125"/>
  <c r="S314" i="125"/>
  <c r="R314" i="125"/>
  <c r="Q314" i="125"/>
  <c r="P314" i="125"/>
  <c r="O314" i="125"/>
  <c r="I314" i="125"/>
  <c r="G314" i="125"/>
  <c r="AA312" i="125"/>
  <c r="Z312" i="125"/>
  <c r="Y312" i="125"/>
  <c r="X312" i="125"/>
  <c r="U312" i="125"/>
  <c r="T312" i="125"/>
  <c r="S312" i="125"/>
  <c r="R312" i="125"/>
  <c r="Q312" i="125"/>
  <c r="P312" i="125"/>
  <c r="O312" i="125"/>
  <c r="I312" i="125"/>
  <c r="G312" i="125"/>
  <c r="I311" i="125"/>
  <c r="G311" i="125"/>
  <c r="AA310" i="125"/>
  <c r="Z310" i="125"/>
  <c r="Y310" i="125"/>
  <c r="X310" i="125"/>
  <c r="U310" i="125"/>
  <c r="T310" i="125"/>
  <c r="S310" i="125"/>
  <c r="R310" i="125"/>
  <c r="Q310" i="125"/>
  <c r="P310" i="125"/>
  <c r="O310" i="125"/>
  <c r="I310" i="125"/>
  <c r="G310" i="125"/>
  <c r="AA309" i="125"/>
  <c r="Z309" i="125"/>
  <c r="Y309" i="125"/>
  <c r="X309" i="125"/>
  <c r="U309" i="125"/>
  <c r="T309" i="125"/>
  <c r="S309" i="125"/>
  <c r="R309" i="125"/>
  <c r="Q309" i="125"/>
  <c r="P309" i="125"/>
  <c r="O309" i="125"/>
  <c r="I309" i="125"/>
  <c r="G309" i="125"/>
  <c r="AA308" i="125"/>
  <c r="Z308" i="125"/>
  <c r="Y308" i="125"/>
  <c r="X308" i="125"/>
  <c r="U308" i="125"/>
  <c r="T308" i="125"/>
  <c r="S308" i="125"/>
  <c r="R308" i="125"/>
  <c r="Q308" i="125"/>
  <c r="P308" i="125"/>
  <c r="O308" i="125"/>
  <c r="I308" i="125"/>
  <c r="G308" i="125"/>
  <c r="AA307" i="125"/>
  <c r="Z307" i="125"/>
  <c r="Y307" i="125"/>
  <c r="X307" i="125"/>
  <c r="U307" i="125"/>
  <c r="T307" i="125"/>
  <c r="S307" i="125"/>
  <c r="R307" i="125"/>
  <c r="Q307" i="125"/>
  <c r="P307" i="125"/>
  <c r="O307" i="125"/>
  <c r="I307" i="125"/>
  <c r="G307" i="125"/>
  <c r="AA306" i="125"/>
  <c r="Z306" i="125"/>
  <c r="Y306" i="125"/>
  <c r="X306" i="125"/>
  <c r="U306" i="125"/>
  <c r="T306" i="125"/>
  <c r="S306" i="125"/>
  <c r="R306" i="125"/>
  <c r="Q306" i="125"/>
  <c r="P306" i="125"/>
  <c r="O306" i="125"/>
  <c r="I306" i="125"/>
  <c r="G306" i="125"/>
  <c r="AA304" i="125"/>
  <c r="Z304" i="125"/>
  <c r="Y304" i="125"/>
  <c r="X304" i="125"/>
  <c r="U304" i="125"/>
  <c r="T304" i="125"/>
  <c r="S304" i="125"/>
  <c r="R304" i="125"/>
  <c r="Q304" i="125"/>
  <c r="P304" i="125"/>
  <c r="O304" i="125"/>
  <c r="I304" i="125"/>
  <c r="G304" i="125"/>
  <c r="AA303" i="125"/>
  <c r="Z303" i="125"/>
  <c r="Y303" i="125"/>
  <c r="X303" i="125"/>
  <c r="U303" i="125"/>
  <c r="T303" i="125"/>
  <c r="S303" i="125"/>
  <c r="R303" i="125"/>
  <c r="Q303" i="125"/>
  <c r="P303" i="125"/>
  <c r="O303" i="125"/>
  <c r="I303" i="125"/>
  <c r="G303" i="125"/>
  <c r="AA302" i="125"/>
  <c r="Z302" i="125"/>
  <c r="Y302" i="125"/>
  <c r="X302" i="125"/>
  <c r="U302" i="125"/>
  <c r="T302" i="125"/>
  <c r="S302" i="125"/>
  <c r="R302" i="125"/>
  <c r="Q302" i="125"/>
  <c r="P302" i="125"/>
  <c r="O302" i="125"/>
  <c r="I302" i="125"/>
  <c r="G302" i="125"/>
  <c r="AA301" i="125"/>
  <c r="Z301" i="125"/>
  <c r="Y301" i="125"/>
  <c r="X301" i="125"/>
  <c r="U301" i="125"/>
  <c r="T301" i="125"/>
  <c r="S301" i="125"/>
  <c r="R301" i="125"/>
  <c r="Q301" i="125"/>
  <c r="P301" i="125"/>
  <c r="O301" i="125"/>
  <c r="I301" i="125"/>
  <c r="G301" i="125"/>
  <c r="AA300" i="125"/>
  <c r="Z300" i="125"/>
  <c r="Y300" i="125"/>
  <c r="X300" i="125"/>
  <c r="U300" i="125"/>
  <c r="T300" i="125"/>
  <c r="S300" i="125"/>
  <c r="R300" i="125"/>
  <c r="Q300" i="125"/>
  <c r="P300" i="125"/>
  <c r="O300" i="125"/>
  <c r="I300" i="125"/>
  <c r="G300" i="125"/>
  <c r="AA299" i="125"/>
  <c r="Z299" i="125"/>
  <c r="Y299" i="125"/>
  <c r="X299" i="125"/>
  <c r="U299" i="125"/>
  <c r="T299" i="125"/>
  <c r="S299" i="125"/>
  <c r="R299" i="125"/>
  <c r="Q299" i="125"/>
  <c r="P299" i="125"/>
  <c r="O299" i="125"/>
  <c r="I299" i="125"/>
  <c r="G299" i="125"/>
  <c r="AA298" i="125"/>
  <c r="Z298" i="125"/>
  <c r="Y298" i="125"/>
  <c r="X298" i="125"/>
  <c r="U298" i="125"/>
  <c r="T298" i="125"/>
  <c r="S298" i="125"/>
  <c r="R298" i="125"/>
  <c r="Q298" i="125"/>
  <c r="P298" i="125"/>
  <c r="O298" i="125"/>
  <c r="I298" i="125"/>
  <c r="G298" i="125"/>
  <c r="AA297" i="125"/>
  <c r="Z297" i="125"/>
  <c r="Y297" i="125"/>
  <c r="X297" i="125"/>
  <c r="U297" i="125"/>
  <c r="T297" i="125"/>
  <c r="S297" i="125"/>
  <c r="R297" i="125"/>
  <c r="Q297" i="125"/>
  <c r="P297" i="125"/>
  <c r="O297" i="125"/>
  <c r="I297" i="125"/>
  <c r="G297" i="125"/>
  <c r="AA296" i="125"/>
  <c r="Z296" i="125"/>
  <c r="Y296" i="125"/>
  <c r="X296" i="125"/>
  <c r="U296" i="125"/>
  <c r="T296" i="125"/>
  <c r="S296" i="125"/>
  <c r="R296" i="125"/>
  <c r="Q296" i="125"/>
  <c r="P296" i="125"/>
  <c r="O296" i="125"/>
  <c r="I296" i="125"/>
  <c r="G296" i="125"/>
  <c r="AA295" i="125"/>
  <c r="Z295" i="125"/>
  <c r="Y295" i="125"/>
  <c r="X295" i="125"/>
  <c r="U295" i="125"/>
  <c r="T295" i="125"/>
  <c r="S295" i="125"/>
  <c r="R295" i="125"/>
  <c r="Q295" i="125"/>
  <c r="P295" i="125"/>
  <c r="O295" i="125"/>
  <c r="I295" i="125"/>
  <c r="G295" i="125"/>
  <c r="AA294" i="125"/>
  <c r="Z294" i="125"/>
  <c r="Y294" i="125"/>
  <c r="X294" i="125"/>
  <c r="U294" i="125"/>
  <c r="T294" i="125"/>
  <c r="S294" i="125"/>
  <c r="R294" i="125"/>
  <c r="Q294" i="125"/>
  <c r="P294" i="125"/>
  <c r="O294" i="125"/>
  <c r="I294" i="125"/>
  <c r="G294" i="125"/>
  <c r="AA293" i="125"/>
  <c r="Z293" i="125"/>
  <c r="Y293" i="125"/>
  <c r="X293" i="125"/>
  <c r="U293" i="125"/>
  <c r="T293" i="125"/>
  <c r="S293" i="125"/>
  <c r="R293" i="125"/>
  <c r="Q293" i="125"/>
  <c r="P293" i="125"/>
  <c r="O293" i="125"/>
  <c r="I293" i="125"/>
  <c r="G293" i="125"/>
  <c r="AA292" i="125"/>
  <c r="Z292" i="125"/>
  <c r="Y292" i="125"/>
  <c r="X292" i="125"/>
  <c r="U292" i="125"/>
  <c r="T292" i="125"/>
  <c r="S292" i="125"/>
  <c r="R292" i="125"/>
  <c r="Q292" i="125"/>
  <c r="P292" i="125"/>
  <c r="O292" i="125"/>
  <c r="I292" i="125"/>
  <c r="G292" i="125"/>
  <c r="AA291" i="125"/>
  <c r="Z291" i="125"/>
  <c r="Y291" i="125"/>
  <c r="X291" i="125"/>
  <c r="U291" i="125"/>
  <c r="T291" i="125"/>
  <c r="S291" i="125"/>
  <c r="R291" i="125"/>
  <c r="Q291" i="125"/>
  <c r="P291" i="125"/>
  <c r="O291" i="125"/>
  <c r="I291" i="125"/>
  <c r="G291" i="125"/>
  <c r="AA290" i="125"/>
  <c r="Z290" i="125"/>
  <c r="Y290" i="125"/>
  <c r="X290" i="125"/>
  <c r="U290" i="125"/>
  <c r="T290" i="125"/>
  <c r="S290" i="125"/>
  <c r="R290" i="125"/>
  <c r="Q290" i="125"/>
  <c r="P290" i="125"/>
  <c r="O290" i="125"/>
  <c r="I290" i="125"/>
  <c r="G290" i="125"/>
  <c r="AA288" i="125"/>
  <c r="Z288" i="125"/>
  <c r="Y288" i="125"/>
  <c r="X288" i="125"/>
  <c r="U288" i="125"/>
  <c r="T288" i="125"/>
  <c r="S288" i="125"/>
  <c r="R288" i="125"/>
  <c r="Q288" i="125"/>
  <c r="P288" i="125"/>
  <c r="O288" i="125"/>
  <c r="I288" i="125"/>
  <c r="G288" i="125"/>
  <c r="AA287" i="125"/>
  <c r="Z287" i="125"/>
  <c r="Y287" i="125"/>
  <c r="X287" i="125"/>
  <c r="U287" i="125"/>
  <c r="T287" i="125"/>
  <c r="S287" i="125"/>
  <c r="R287" i="125"/>
  <c r="Q287" i="125"/>
  <c r="P287" i="125"/>
  <c r="O287" i="125"/>
  <c r="I287" i="125"/>
  <c r="G287" i="125"/>
  <c r="AA286" i="125"/>
  <c r="Z286" i="125"/>
  <c r="Y286" i="125"/>
  <c r="X286" i="125"/>
  <c r="U286" i="125"/>
  <c r="T286" i="125"/>
  <c r="S286" i="125"/>
  <c r="R286" i="125"/>
  <c r="Q286" i="125"/>
  <c r="P286" i="125"/>
  <c r="O286" i="125"/>
  <c r="I286" i="125"/>
  <c r="G286" i="125"/>
  <c r="I285" i="125"/>
  <c r="G285" i="125"/>
  <c r="I284" i="125"/>
  <c r="G284" i="125"/>
  <c r="I283" i="125"/>
  <c r="G283" i="125"/>
  <c r="AA282" i="125"/>
  <c r="Z282" i="125"/>
  <c r="Y282" i="125"/>
  <c r="X282" i="125"/>
  <c r="U282" i="125"/>
  <c r="T282" i="125"/>
  <c r="S282" i="125"/>
  <c r="R282" i="125"/>
  <c r="Q282" i="125"/>
  <c r="P282" i="125"/>
  <c r="O282" i="125"/>
  <c r="I282" i="125"/>
  <c r="G282" i="125"/>
  <c r="AA281" i="125"/>
  <c r="Z281" i="125"/>
  <c r="Y281" i="125"/>
  <c r="X281" i="125"/>
  <c r="U281" i="125"/>
  <c r="T281" i="125"/>
  <c r="S281" i="125"/>
  <c r="R281" i="125"/>
  <c r="Q281" i="125"/>
  <c r="P281" i="125"/>
  <c r="O281" i="125"/>
  <c r="I281" i="125"/>
  <c r="G281" i="125"/>
  <c r="AA280" i="125"/>
  <c r="Z280" i="125"/>
  <c r="Y280" i="125"/>
  <c r="X280" i="125"/>
  <c r="U280" i="125"/>
  <c r="T280" i="125"/>
  <c r="S280" i="125"/>
  <c r="R280" i="125"/>
  <c r="Q280" i="125"/>
  <c r="P280" i="125"/>
  <c r="O280" i="125"/>
  <c r="I280" i="125"/>
  <c r="G280" i="125"/>
  <c r="AA279" i="125"/>
  <c r="Z279" i="125"/>
  <c r="Y279" i="125"/>
  <c r="X279" i="125"/>
  <c r="U279" i="125"/>
  <c r="T279" i="125"/>
  <c r="S279" i="125"/>
  <c r="R279" i="125"/>
  <c r="Q279" i="125"/>
  <c r="P279" i="125"/>
  <c r="O279" i="125"/>
  <c r="I279" i="125"/>
  <c r="G279" i="125"/>
  <c r="AA278" i="125"/>
  <c r="Z278" i="125"/>
  <c r="Y278" i="125"/>
  <c r="X278" i="125"/>
  <c r="U278" i="125"/>
  <c r="T278" i="125"/>
  <c r="S278" i="125"/>
  <c r="R278" i="125"/>
  <c r="Q278" i="125"/>
  <c r="P278" i="125"/>
  <c r="O278" i="125"/>
  <c r="I278" i="125"/>
  <c r="G278" i="125"/>
  <c r="AA277" i="125"/>
  <c r="Z277" i="125"/>
  <c r="Y277" i="125"/>
  <c r="X277" i="125"/>
  <c r="U277" i="125"/>
  <c r="T277" i="125"/>
  <c r="S277" i="125"/>
  <c r="R277" i="125"/>
  <c r="Q277" i="125"/>
  <c r="P277" i="125"/>
  <c r="O277" i="125"/>
  <c r="I277" i="125"/>
  <c r="G277" i="125"/>
  <c r="AA276" i="125"/>
  <c r="Z276" i="125"/>
  <c r="Y276" i="125"/>
  <c r="X276" i="125"/>
  <c r="U276" i="125"/>
  <c r="T276" i="125"/>
  <c r="S276" i="125"/>
  <c r="R276" i="125"/>
  <c r="Q276" i="125"/>
  <c r="P276" i="125"/>
  <c r="O276" i="125"/>
  <c r="I276" i="125"/>
  <c r="G276" i="125"/>
  <c r="AA275" i="125"/>
  <c r="Z275" i="125"/>
  <c r="Y275" i="125"/>
  <c r="X275" i="125"/>
  <c r="U275" i="125"/>
  <c r="T275" i="125"/>
  <c r="S275" i="125"/>
  <c r="R275" i="125"/>
  <c r="Q275" i="125"/>
  <c r="P275" i="125"/>
  <c r="O275" i="125"/>
  <c r="I275" i="125"/>
  <c r="G275" i="125"/>
  <c r="AA274" i="125"/>
  <c r="Z274" i="125"/>
  <c r="Y274" i="125"/>
  <c r="X274" i="125"/>
  <c r="U274" i="125"/>
  <c r="T274" i="125"/>
  <c r="S274" i="125"/>
  <c r="R274" i="125"/>
  <c r="Q274" i="125"/>
  <c r="P274" i="125"/>
  <c r="O274" i="125"/>
  <c r="I274" i="125"/>
  <c r="G274" i="125"/>
  <c r="AA273" i="125"/>
  <c r="Z273" i="125"/>
  <c r="Y273" i="125"/>
  <c r="X273" i="125"/>
  <c r="U273" i="125"/>
  <c r="T273" i="125"/>
  <c r="S273" i="125"/>
  <c r="R273" i="125"/>
  <c r="Q273" i="125"/>
  <c r="P273" i="125"/>
  <c r="O273" i="125"/>
  <c r="I273" i="125"/>
  <c r="G273" i="125"/>
  <c r="AA272" i="125"/>
  <c r="Z272" i="125"/>
  <c r="Y272" i="125"/>
  <c r="X272" i="125"/>
  <c r="U272" i="125"/>
  <c r="T272" i="125"/>
  <c r="S272" i="125"/>
  <c r="R272" i="125"/>
  <c r="Q272" i="125"/>
  <c r="P272" i="125"/>
  <c r="O272" i="125"/>
  <c r="I272" i="125"/>
  <c r="G272" i="125"/>
  <c r="AA271" i="125"/>
  <c r="Z271" i="125"/>
  <c r="Y271" i="125"/>
  <c r="X271" i="125"/>
  <c r="U271" i="125"/>
  <c r="T271" i="125"/>
  <c r="S271" i="125"/>
  <c r="R271" i="125"/>
  <c r="Q271" i="125"/>
  <c r="P271" i="125"/>
  <c r="O271" i="125"/>
  <c r="I271" i="125"/>
  <c r="G271" i="125"/>
  <c r="AA270" i="125"/>
  <c r="Z270" i="125"/>
  <c r="Y270" i="125"/>
  <c r="X270" i="125"/>
  <c r="U270" i="125"/>
  <c r="T270" i="125"/>
  <c r="S270" i="125"/>
  <c r="R270" i="125"/>
  <c r="Q270" i="125"/>
  <c r="P270" i="125"/>
  <c r="O270" i="125"/>
  <c r="I270" i="125"/>
  <c r="G270" i="125"/>
  <c r="AA269" i="125"/>
  <c r="Z269" i="125"/>
  <c r="Y269" i="125"/>
  <c r="X269" i="125"/>
  <c r="U269" i="125"/>
  <c r="T269" i="125"/>
  <c r="S269" i="125"/>
  <c r="R269" i="125"/>
  <c r="Q269" i="125"/>
  <c r="P269" i="125"/>
  <c r="O269" i="125"/>
  <c r="I269" i="125"/>
  <c r="G269" i="125"/>
  <c r="AA268" i="125"/>
  <c r="Z268" i="125"/>
  <c r="Y268" i="125"/>
  <c r="X268" i="125"/>
  <c r="U268" i="125"/>
  <c r="T268" i="125"/>
  <c r="S268" i="125"/>
  <c r="R268" i="125"/>
  <c r="Q268" i="125"/>
  <c r="P268" i="125"/>
  <c r="O268" i="125"/>
  <c r="I268" i="125"/>
  <c r="G268" i="125"/>
  <c r="AA267" i="125"/>
  <c r="Z267" i="125"/>
  <c r="Y267" i="125"/>
  <c r="X267" i="125"/>
  <c r="U267" i="125"/>
  <c r="T267" i="125"/>
  <c r="S267" i="125"/>
  <c r="R267" i="125"/>
  <c r="Q267" i="125"/>
  <c r="P267" i="125"/>
  <c r="O267" i="125"/>
  <c r="I267" i="125"/>
  <c r="G267" i="125"/>
  <c r="AA266" i="125"/>
  <c r="Z266" i="125"/>
  <c r="Y266" i="125"/>
  <c r="X266" i="125"/>
  <c r="U266" i="125"/>
  <c r="T266" i="125"/>
  <c r="S266" i="125"/>
  <c r="R266" i="125"/>
  <c r="Q266" i="125"/>
  <c r="P266" i="125"/>
  <c r="O266" i="125"/>
  <c r="I266" i="125"/>
  <c r="G266" i="125"/>
  <c r="AA265" i="125"/>
  <c r="Z265" i="125"/>
  <c r="Y265" i="125"/>
  <c r="X265" i="125"/>
  <c r="U265" i="125"/>
  <c r="T265" i="125"/>
  <c r="S265" i="125"/>
  <c r="R265" i="125"/>
  <c r="Q265" i="125"/>
  <c r="P265" i="125"/>
  <c r="O265" i="125"/>
  <c r="I265" i="125"/>
  <c r="G265" i="125"/>
  <c r="AA264" i="125"/>
  <c r="Z264" i="125"/>
  <c r="Y264" i="125"/>
  <c r="X264" i="125"/>
  <c r="U264" i="125"/>
  <c r="T264" i="125"/>
  <c r="S264" i="125"/>
  <c r="R264" i="125"/>
  <c r="Q264" i="125"/>
  <c r="P264" i="125"/>
  <c r="O264" i="125"/>
  <c r="I264" i="125"/>
  <c r="G264" i="125"/>
  <c r="AA263" i="125"/>
  <c r="Z263" i="125"/>
  <c r="Y263" i="125"/>
  <c r="X263" i="125"/>
  <c r="U263" i="125"/>
  <c r="T263" i="125"/>
  <c r="S263" i="125"/>
  <c r="R263" i="125"/>
  <c r="Q263" i="125"/>
  <c r="P263" i="125"/>
  <c r="O263" i="125"/>
  <c r="I263" i="125"/>
  <c r="G263" i="125"/>
  <c r="AA262" i="125"/>
  <c r="Z262" i="125"/>
  <c r="Y262" i="125"/>
  <c r="X262" i="125"/>
  <c r="U262" i="125"/>
  <c r="T262" i="125"/>
  <c r="S262" i="125"/>
  <c r="R262" i="125"/>
  <c r="Q262" i="125"/>
  <c r="P262" i="125"/>
  <c r="O262" i="125"/>
  <c r="I262" i="125"/>
  <c r="G262" i="125"/>
  <c r="AA261" i="125"/>
  <c r="Z261" i="125"/>
  <c r="Y261" i="125"/>
  <c r="X261" i="125"/>
  <c r="U261" i="125"/>
  <c r="T261" i="125"/>
  <c r="S261" i="125"/>
  <c r="R261" i="125"/>
  <c r="Q261" i="125"/>
  <c r="P261" i="125"/>
  <c r="O261" i="125"/>
  <c r="I261" i="125"/>
  <c r="G261" i="125"/>
  <c r="AA260" i="125"/>
  <c r="Z260" i="125"/>
  <c r="Y260" i="125"/>
  <c r="X260" i="125"/>
  <c r="U260" i="125"/>
  <c r="T260" i="125"/>
  <c r="S260" i="125"/>
  <c r="R260" i="125"/>
  <c r="Q260" i="125"/>
  <c r="P260" i="125"/>
  <c r="O260" i="125"/>
  <c r="I260" i="125"/>
  <c r="G260" i="125"/>
  <c r="AA259" i="125"/>
  <c r="Z259" i="125"/>
  <c r="Y259" i="125"/>
  <c r="X259" i="125"/>
  <c r="U259" i="125"/>
  <c r="T259" i="125"/>
  <c r="S259" i="125"/>
  <c r="R259" i="125"/>
  <c r="Q259" i="125"/>
  <c r="P259" i="125"/>
  <c r="O259" i="125"/>
  <c r="I259" i="125"/>
  <c r="G259" i="125"/>
  <c r="AA258" i="125"/>
  <c r="Z258" i="125"/>
  <c r="Y258" i="125"/>
  <c r="X258" i="125"/>
  <c r="U258" i="125"/>
  <c r="T258" i="125"/>
  <c r="S258" i="125"/>
  <c r="R258" i="125"/>
  <c r="Q258" i="125"/>
  <c r="P258" i="125"/>
  <c r="O258" i="125"/>
  <c r="I258" i="125"/>
  <c r="G258" i="125"/>
  <c r="AA257" i="125"/>
  <c r="Z257" i="125"/>
  <c r="Y257" i="125"/>
  <c r="X257" i="125"/>
  <c r="U257" i="125"/>
  <c r="T257" i="125"/>
  <c r="S257" i="125"/>
  <c r="R257" i="125"/>
  <c r="Q257" i="125"/>
  <c r="P257" i="125"/>
  <c r="O257" i="125"/>
  <c r="I257" i="125"/>
  <c r="G257" i="125"/>
  <c r="AA256" i="125"/>
  <c r="Z256" i="125"/>
  <c r="Y256" i="125"/>
  <c r="X256" i="125"/>
  <c r="U256" i="125"/>
  <c r="T256" i="125"/>
  <c r="S256" i="125"/>
  <c r="R256" i="125"/>
  <c r="Q256" i="125"/>
  <c r="P256" i="125"/>
  <c r="O256" i="125"/>
  <c r="I256" i="125"/>
  <c r="G256" i="125"/>
  <c r="AA255" i="125"/>
  <c r="Z255" i="125"/>
  <c r="Y255" i="125"/>
  <c r="X255" i="125"/>
  <c r="U255" i="125"/>
  <c r="T255" i="125"/>
  <c r="S255" i="125"/>
  <c r="R255" i="125"/>
  <c r="Q255" i="125"/>
  <c r="P255" i="125"/>
  <c r="O255" i="125"/>
  <c r="I255" i="125"/>
  <c r="G255" i="125"/>
  <c r="AA253" i="125"/>
  <c r="Z253" i="125"/>
  <c r="Y253" i="125"/>
  <c r="X253" i="125"/>
  <c r="U253" i="125"/>
  <c r="T253" i="125"/>
  <c r="S253" i="125"/>
  <c r="R253" i="125"/>
  <c r="Q253" i="125"/>
  <c r="P253" i="125"/>
  <c r="O253" i="125"/>
  <c r="I253" i="125"/>
  <c r="G253" i="125"/>
  <c r="AA252" i="125"/>
  <c r="Z252" i="125"/>
  <c r="Y252" i="125"/>
  <c r="X252" i="125"/>
  <c r="U252" i="125"/>
  <c r="T252" i="125"/>
  <c r="S252" i="125"/>
  <c r="R252" i="125"/>
  <c r="Q252" i="125"/>
  <c r="P252" i="125"/>
  <c r="O252" i="125"/>
  <c r="I252" i="125"/>
  <c r="G252" i="125"/>
  <c r="AA251" i="125"/>
  <c r="Z251" i="125"/>
  <c r="Y251" i="125"/>
  <c r="X251" i="125"/>
  <c r="U251" i="125"/>
  <c r="T251" i="125"/>
  <c r="S251" i="125"/>
  <c r="R251" i="125"/>
  <c r="Q251" i="125"/>
  <c r="P251" i="125"/>
  <c r="O251" i="125"/>
  <c r="I251" i="125"/>
  <c r="G251" i="125"/>
  <c r="I250" i="125"/>
  <c r="G250" i="125"/>
  <c r="I249" i="125"/>
  <c r="G249" i="125"/>
  <c r="I248" i="125"/>
  <c r="G248" i="125"/>
  <c r="AA247" i="125"/>
  <c r="Z247" i="125"/>
  <c r="Y247" i="125"/>
  <c r="X247" i="125"/>
  <c r="U247" i="125"/>
  <c r="T247" i="125"/>
  <c r="S247" i="125"/>
  <c r="R247" i="125"/>
  <c r="Q247" i="125"/>
  <c r="P247" i="125"/>
  <c r="O247" i="125"/>
  <c r="N247" i="125"/>
  <c r="I247" i="125"/>
  <c r="G247" i="125"/>
  <c r="AA246" i="125"/>
  <c r="Z246" i="125"/>
  <c r="Y246" i="125"/>
  <c r="X246" i="125"/>
  <c r="U246" i="125"/>
  <c r="T246" i="125"/>
  <c r="S246" i="125"/>
  <c r="R246" i="125"/>
  <c r="Q246" i="125"/>
  <c r="P246" i="125"/>
  <c r="O246" i="125"/>
  <c r="N246" i="125"/>
  <c r="I246" i="125"/>
  <c r="G246" i="125"/>
  <c r="AA245" i="125"/>
  <c r="Z245" i="125"/>
  <c r="Y245" i="125"/>
  <c r="X245" i="125"/>
  <c r="U245" i="125"/>
  <c r="T245" i="125"/>
  <c r="S245" i="125"/>
  <c r="R245" i="125"/>
  <c r="Q245" i="125"/>
  <c r="P245" i="125"/>
  <c r="O245" i="125"/>
  <c r="N245" i="125"/>
  <c r="I245" i="125"/>
  <c r="G245" i="125"/>
  <c r="AA244" i="125"/>
  <c r="Z244" i="125"/>
  <c r="Y244" i="125"/>
  <c r="X244" i="125"/>
  <c r="U244" i="125"/>
  <c r="T244" i="125"/>
  <c r="S244" i="125"/>
  <c r="R244" i="125"/>
  <c r="Q244" i="125"/>
  <c r="P244" i="125"/>
  <c r="O244" i="125"/>
  <c r="N244" i="125"/>
  <c r="I244" i="125"/>
  <c r="G244" i="125"/>
  <c r="AA243" i="125"/>
  <c r="Z243" i="125"/>
  <c r="Y243" i="125"/>
  <c r="X243" i="125"/>
  <c r="U243" i="125"/>
  <c r="T243" i="125"/>
  <c r="S243" i="125"/>
  <c r="R243" i="125"/>
  <c r="Q243" i="125"/>
  <c r="P243" i="125"/>
  <c r="O243" i="125"/>
  <c r="N243" i="125"/>
  <c r="I243" i="125"/>
  <c r="G243" i="125"/>
  <c r="AA242" i="125"/>
  <c r="Z242" i="125"/>
  <c r="Y242" i="125"/>
  <c r="X242" i="125"/>
  <c r="U242" i="125"/>
  <c r="T242" i="125"/>
  <c r="S242" i="125"/>
  <c r="R242" i="125"/>
  <c r="Q242" i="125"/>
  <c r="P242" i="125"/>
  <c r="O242" i="125"/>
  <c r="N242" i="125"/>
  <c r="I242" i="125"/>
  <c r="G242" i="125"/>
  <c r="AA241" i="125"/>
  <c r="Z241" i="125"/>
  <c r="Y241" i="125"/>
  <c r="X241" i="125"/>
  <c r="U241" i="125"/>
  <c r="T241" i="125"/>
  <c r="S241" i="125"/>
  <c r="R241" i="125"/>
  <c r="Q241" i="125"/>
  <c r="P241" i="125"/>
  <c r="O241" i="125"/>
  <c r="N241" i="125"/>
  <c r="I241" i="125"/>
  <c r="G241" i="125"/>
  <c r="AA240" i="125"/>
  <c r="Z240" i="125"/>
  <c r="Y240" i="125"/>
  <c r="X240" i="125"/>
  <c r="U240" i="125"/>
  <c r="T240" i="125"/>
  <c r="S240" i="125"/>
  <c r="R240" i="125"/>
  <c r="Q240" i="125"/>
  <c r="P240" i="125"/>
  <c r="O240" i="125"/>
  <c r="N240" i="125"/>
  <c r="I240" i="125"/>
  <c r="G240" i="125"/>
  <c r="AA239" i="125"/>
  <c r="Z239" i="125"/>
  <c r="Y239" i="125"/>
  <c r="X239" i="125"/>
  <c r="U239" i="125"/>
  <c r="T239" i="125"/>
  <c r="S239" i="125"/>
  <c r="R239" i="125"/>
  <c r="Q239" i="125"/>
  <c r="P239" i="125"/>
  <c r="O239" i="125"/>
  <c r="N239" i="125"/>
  <c r="I239" i="125"/>
  <c r="G239" i="125"/>
  <c r="AA238" i="125"/>
  <c r="Z238" i="125"/>
  <c r="Y238" i="125"/>
  <c r="X238" i="125"/>
  <c r="U238" i="125"/>
  <c r="T238" i="125"/>
  <c r="S238" i="125"/>
  <c r="R238" i="125"/>
  <c r="Q238" i="125"/>
  <c r="P238" i="125"/>
  <c r="O238" i="125"/>
  <c r="N238" i="125"/>
  <c r="I238" i="125"/>
  <c r="G238" i="125"/>
  <c r="AA237" i="125"/>
  <c r="Z237" i="125"/>
  <c r="Y237" i="125"/>
  <c r="X237" i="125"/>
  <c r="U237" i="125"/>
  <c r="T237" i="125"/>
  <c r="S237" i="125"/>
  <c r="R237" i="125"/>
  <c r="Q237" i="125"/>
  <c r="P237" i="125"/>
  <c r="O237" i="125"/>
  <c r="N237" i="125"/>
  <c r="I237" i="125"/>
  <c r="G237" i="125"/>
  <c r="AA236" i="125"/>
  <c r="Z236" i="125"/>
  <c r="Y236" i="125"/>
  <c r="X236" i="125"/>
  <c r="U236" i="125"/>
  <c r="T236" i="125"/>
  <c r="S236" i="125"/>
  <c r="R236" i="125"/>
  <c r="Q236" i="125"/>
  <c r="P236" i="125"/>
  <c r="O236" i="125"/>
  <c r="N236" i="125"/>
  <c r="I236" i="125"/>
  <c r="G236" i="125"/>
  <c r="I235" i="125"/>
  <c r="G235" i="125"/>
  <c r="AA234" i="125"/>
  <c r="Z234" i="125"/>
  <c r="Y234" i="125"/>
  <c r="X234" i="125"/>
  <c r="U234" i="125"/>
  <c r="T234" i="125"/>
  <c r="S234" i="125"/>
  <c r="R234" i="125"/>
  <c r="Q234" i="125"/>
  <c r="P234" i="125"/>
  <c r="O234" i="125"/>
  <c r="N234" i="125"/>
  <c r="I234" i="125"/>
  <c r="G234" i="125"/>
  <c r="AA233" i="125"/>
  <c r="Z233" i="125"/>
  <c r="Y233" i="125"/>
  <c r="X233" i="125"/>
  <c r="U233" i="125"/>
  <c r="T233" i="125"/>
  <c r="S233" i="125"/>
  <c r="R233" i="125"/>
  <c r="Q233" i="125"/>
  <c r="P233" i="125"/>
  <c r="O233" i="125"/>
  <c r="N233" i="125"/>
  <c r="I233" i="125"/>
  <c r="G233" i="125"/>
  <c r="AA232" i="125"/>
  <c r="Z232" i="125"/>
  <c r="Y232" i="125"/>
  <c r="X232" i="125"/>
  <c r="U232" i="125"/>
  <c r="T232" i="125"/>
  <c r="S232" i="125"/>
  <c r="R232" i="125"/>
  <c r="Q232" i="125"/>
  <c r="P232" i="125"/>
  <c r="O232" i="125"/>
  <c r="N232" i="125"/>
  <c r="I232" i="125"/>
  <c r="G232" i="125"/>
  <c r="AA231" i="125"/>
  <c r="Z231" i="125"/>
  <c r="Y231" i="125"/>
  <c r="X231" i="125"/>
  <c r="U231" i="125"/>
  <c r="T231" i="125"/>
  <c r="S231" i="125"/>
  <c r="R231" i="125"/>
  <c r="Q231" i="125"/>
  <c r="P231" i="125"/>
  <c r="O231" i="125"/>
  <c r="N231" i="125"/>
  <c r="I231" i="125"/>
  <c r="G231" i="125"/>
  <c r="AA230" i="125"/>
  <c r="Z230" i="125"/>
  <c r="Y230" i="125"/>
  <c r="X230" i="125"/>
  <c r="U230" i="125"/>
  <c r="T230" i="125"/>
  <c r="S230" i="125"/>
  <c r="R230" i="125"/>
  <c r="Q230" i="125"/>
  <c r="P230" i="125"/>
  <c r="O230" i="125"/>
  <c r="N230" i="125"/>
  <c r="I230" i="125"/>
  <c r="G230" i="125"/>
  <c r="AA229" i="125"/>
  <c r="Z229" i="125"/>
  <c r="Y229" i="125"/>
  <c r="X229" i="125"/>
  <c r="U229" i="125"/>
  <c r="T229" i="125"/>
  <c r="S229" i="125"/>
  <c r="R229" i="125"/>
  <c r="Q229" i="125"/>
  <c r="P229" i="125"/>
  <c r="O229" i="125"/>
  <c r="N229" i="125"/>
  <c r="I229" i="125"/>
  <c r="G229" i="125"/>
  <c r="AA228" i="125"/>
  <c r="Z228" i="125"/>
  <c r="Y228" i="125"/>
  <c r="X228" i="125"/>
  <c r="U228" i="125"/>
  <c r="T228" i="125"/>
  <c r="S228" i="125"/>
  <c r="R228" i="125"/>
  <c r="Q228" i="125"/>
  <c r="P228" i="125"/>
  <c r="O228" i="125"/>
  <c r="N228" i="125"/>
  <c r="I228" i="125"/>
  <c r="G228" i="125"/>
  <c r="AA227" i="125"/>
  <c r="Z227" i="125"/>
  <c r="Y227" i="125"/>
  <c r="X227" i="125"/>
  <c r="U227" i="125"/>
  <c r="T227" i="125"/>
  <c r="S227" i="125"/>
  <c r="R227" i="125"/>
  <c r="Q227" i="125"/>
  <c r="P227" i="125"/>
  <c r="O227" i="125"/>
  <c r="N227" i="125"/>
  <c r="I227" i="125"/>
  <c r="G227" i="125"/>
  <c r="AA226" i="125"/>
  <c r="Z226" i="125"/>
  <c r="Y226" i="125"/>
  <c r="X226" i="125"/>
  <c r="U226" i="125"/>
  <c r="T226" i="125"/>
  <c r="S226" i="125"/>
  <c r="R226" i="125"/>
  <c r="Q226" i="125"/>
  <c r="P226" i="125"/>
  <c r="O226" i="125"/>
  <c r="N226" i="125"/>
  <c r="I226" i="125"/>
  <c r="G226" i="125"/>
  <c r="AA225" i="125"/>
  <c r="Z225" i="125"/>
  <c r="Y225" i="125"/>
  <c r="X225" i="125"/>
  <c r="U225" i="125"/>
  <c r="T225" i="125"/>
  <c r="S225" i="125"/>
  <c r="R225" i="125"/>
  <c r="Q225" i="125"/>
  <c r="P225" i="125"/>
  <c r="O225" i="125"/>
  <c r="N225" i="125"/>
  <c r="I225" i="125"/>
  <c r="G225" i="125"/>
  <c r="AA224" i="125"/>
  <c r="Z224" i="125"/>
  <c r="Y224" i="125"/>
  <c r="X224" i="125"/>
  <c r="U224" i="125"/>
  <c r="T224" i="125"/>
  <c r="S224" i="125"/>
  <c r="R224" i="125"/>
  <c r="Q224" i="125"/>
  <c r="P224" i="125"/>
  <c r="O224" i="125"/>
  <c r="N224" i="125"/>
  <c r="I224" i="125"/>
  <c r="G224" i="125"/>
  <c r="AA223" i="125"/>
  <c r="Z223" i="125"/>
  <c r="Y223" i="125"/>
  <c r="X223" i="125"/>
  <c r="U223" i="125"/>
  <c r="T223" i="125"/>
  <c r="S223" i="125"/>
  <c r="R223" i="125"/>
  <c r="Q223" i="125"/>
  <c r="P223" i="125"/>
  <c r="O223" i="125"/>
  <c r="N223" i="125"/>
  <c r="I223" i="125"/>
  <c r="G223" i="125"/>
  <c r="AA222" i="125"/>
  <c r="Z222" i="125"/>
  <c r="Y222" i="125"/>
  <c r="X222" i="125"/>
  <c r="U222" i="125"/>
  <c r="T222" i="125"/>
  <c r="S222" i="125"/>
  <c r="R222" i="125"/>
  <c r="Q222" i="125"/>
  <c r="P222" i="125"/>
  <c r="O222" i="125"/>
  <c r="N222" i="125"/>
  <c r="I222" i="125"/>
  <c r="G222" i="125"/>
  <c r="AA221" i="125"/>
  <c r="Z221" i="125"/>
  <c r="Y221" i="125"/>
  <c r="X221" i="125"/>
  <c r="U221" i="125"/>
  <c r="T221" i="125"/>
  <c r="S221" i="125"/>
  <c r="R221" i="125"/>
  <c r="Q221" i="125"/>
  <c r="P221" i="125"/>
  <c r="O221" i="125"/>
  <c r="N221" i="125"/>
  <c r="I221" i="125"/>
  <c r="G221" i="125"/>
  <c r="AA220" i="125"/>
  <c r="Z220" i="125"/>
  <c r="Y220" i="125"/>
  <c r="X220" i="125"/>
  <c r="U220" i="125"/>
  <c r="T220" i="125"/>
  <c r="S220" i="125"/>
  <c r="R220" i="125"/>
  <c r="Q220" i="125"/>
  <c r="P220" i="125"/>
  <c r="O220" i="125"/>
  <c r="N220" i="125"/>
  <c r="I220" i="125"/>
  <c r="G220" i="125"/>
  <c r="AA219" i="125"/>
  <c r="Z219" i="125"/>
  <c r="Y219" i="125"/>
  <c r="X219" i="125"/>
  <c r="U219" i="125"/>
  <c r="T219" i="125"/>
  <c r="S219" i="125"/>
  <c r="R219" i="125"/>
  <c r="Q219" i="125"/>
  <c r="P219" i="125"/>
  <c r="O219" i="125"/>
  <c r="N219" i="125"/>
  <c r="I219" i="125"/>
  <c r="G219" i="125"/>
  <c r="AA218" i="125"/>
  <c r="Z218" i="125"/>
  <c r="Y218" i="125"/>
  <c r="X218" i="125"/>
  <c r="U218" i="125"/>
  <c r="T218" i="125"/>
  <c r="S218" i="125"/>
  <c r="R218" i="125"/>
  <c r="Q218" i="125"/>
  <c r="P218" i="125"/>
  <c r="O218" i="125"/>
  <c r="N218" i="125"/>
  <c r="I218" i="125"/>
  <c r="G218" i="125"/>
  <c r="AA217" i="125"/>
  <c r="Z217" i="125"/>
  <c r="Y217" i="125"/>
  <c r="X217" i="125"/>
  <c r="U217" i="125"/>
  <c r="T217" i="125"/>
  <c r="S217" i="125"/>
  <c r="R217" i="125"/>
  <c r="Q217" i="125"/>
  <c r="P217" i="125"/>
  <c r="O217" i="125"/>
  <c r="N217" i="125"/>
  <c r="I217" i="125"/>
  <c r="G217" i="125"/>
  <c r="AA216" i="125"/>
  <c r="Z216" i="125"/>
  <c r="Y216" i="125"/>
  <c r="X216" i="125"/>
  <c r="U216" i="125"/>
  <c r="T216" i="125"/>
  <c r="S216" i="125"/>
  <c r="R216" i="125"/>
  <c r="Q216" i="125"/>
  <c r="P216" i="125"/>
  <c r="O216" i="125"/>
  <c r="N216" i="125"/>
  <c r="I216" i="125"/>
  <c r="G216" i="125"/>
  <c r="AA215" i="125"/>
  <c r="Z215" i="125"/>
  <c r="Y215" i="125"/>
  <c r="X215" i="125"/>
  <c r="U215" i="125"/>
  <c r="T215" i="125"/>
  <c r="S215" i="125"/>
  <c r="R215" i="125"/>
  <c r="Q215" i="125"/>
  <c r="P215" i="125"/>
  <c r="O215" i="125"/>
  <c r="N215" i="125"/>
  <c r="I215" i="125"/>
  <c r="G215" i="125"/>
  <c r="AA214" i="125"/>
  <c r="Z214" i="125"/>
  <c r="Y214" i="125"/>
  <c r="X214" i="125"/>
  <c r="U214" i="125"/>
  <c r="T214" i="125"/>
  <c r="S214" i="125"/>
  <c r="R214" i="125"/>
  <c r="Q214" i="125"/>
  <c r="P214" i="125"/>
  <c r="O214" i="125"/>
  <c r="N214" i="125"/>
  <c r="I214" i="125"/>
  <c r="G214" i="125"/>
  <c r="AA213" i="125"/>
  <c r="Z213" i="125"/>
  <c r="Y213" i="125"/>
  <c r="X213" i="125"/>
  <c r="U213" i="125"/>
  <c r="T213" i="125"/>
  <c r="S213" i="125"/>
  <c r="R213" i="125"/>
  <c r="Q213" i="125"/>
  <c r="P213" i="125"/>
  <c r="O213" i="125"/>
  <c r="N213" i="125"/>
  <c r="I213" i="125"/>
  <c r="G213" i="125"/>
  <c r="AA212" i="125"/>
  <c r="Z212" i="125"/>
  <c r="Y212" i="125"/>
  <c r="X212" i="125"/>
  <c r="U212" i="125"/>
  <c r="T212" i="125"/>
  <c r="S212" i="125"/>
  <c r="R212" i="125"/>
  <c r="Q212" i="125"/>
  <c r="P212" i="125"/>
  <c r="O212" i="125"/>
  <c r="N212" i="125"/>
  <c r="I212" i="125"/>
  <c r="G212" i="125"/>
  <c r="AA211" i="125"/>
  <c r="Z211" i="125"/>
  <c r="Y211" i="125"/>
  <c r="X211" i="125"/>
  <c r="U211" i="125"/>
  <c r="T211" i="125"/>
  <c r="S211" i="125"/>
  <c r="R211" i="125"/>
  <c r="Q211" i="125"/>
  <c r="P211" i="125"/>
  <c r="O211" i="125"/>
  <c r="N211" i="125"/>
  <c r="I211" i="125"/>
  <c r="G211" i="125"/>
  <c r="AA210" i="125"/>
  <c r="Z210" i="125"/>
  <c r="Y210" i="125"/>
  <c r="X210" i="125"/>
  <c r="U210" i="125"/>
  <c r="T210" i="125"/>
  <c r="S210" i="125"/>
  <c r="R210" i="125"/>
  <c r="Q210" i="125"/>
  <c r="P210" i="125"/>
  <c r="O210" i="125"/>
  <c r="N210" i="125"/>
  <c r="I210" i="125"/>
  <c r="G210" i="125"/>
  <c r="AA209" i="125"/>
  <c r="Z209" i="125"/>
  <c r="Y209" i="125"/>
  <c r="X209" i="125"/>
  <c r="U209" i="125"/>
  <c r="T209" i="125"/>
  <c r="S209" i="125"/>
  <c r="R209" i="125"/>
  <c r="Q209" i="125"/>
  <c r="P209" i="125"/>
  <c r="O209" i="125"/>
  <c r="N209" i="125"/>
  <c r="I209" i="125"/>
  <c r="G209" i="125"/>
  <c r="AA208" i="125"/>
  <c r="Z208" i="125"/>
  <c r="Y208" i="125"/>
  <c r="X208" i="125"/>
  <c r="U208" i="125"/>
  <c r="T208" i="125"/>
  <c r="S208" i="125"/>
  <c r="R208" i="125"/>
  <c r="Q208" i="125"/>
  <c r="P208" i="125"/>
  <c r="O208" i="125"/>
  <c r="N208" i="125"/>
  <c r="I208" i="125"/>
  <c r="G208" i="125"/>
  <c r="AA207" i="125"/>
  <c r="Z207" i="125"/>
  <c r="Y207" i="125"/>
  <c r="X207" i="125"/>
  <c r="U207" i="125"/>
  <c r="T207" i="125"/>
  <c r="S207" i="125"/>
  <c r="R207" i="125"/>
  <c r="Q207" i="125"/>
  <c r="P207" i="125"/>
  <c r="O207" i="125"/>
  <c r="N207" i="125"/>
  <c r="I207" i="125"/>
  <c r="G207" i="125"/>
  <c r="AA206" i="125"/>
  <c r="Z206" i="125"/>
  <c r="Y206" i="125"/>
  <c r="X206" i="125"/>
  <c r="U206" i="125"/>
  <c r="T206" i="125"/>
  <c r="S206" i="125"/>
  <c r="R206" i="125"/>
  <c r="Q206" i="125"/>
  <c r="P206" i="125"/>
  <c r="O206" i="125"/>
  <c r="N206" i="125"/>
  <c r="I206" i="125"/>
  <c r="G206" i="125"/>
  <c r="AA205" i="125"/>
  <c r="Z205" i="125"/>
  <c r="Y205" i="125"/>
  <c r="X205" i="125"/>
  <c r="U205" i="125"/>
  <c r="T205" i="125"/>
  <c r="S205" i="125"/>
  <c r="R205" i="125"/>
  <c r="Q205" i="125"/>
  <c r="P205" i="125"/>
  <c r="O205" i="125"/>
  <c r="N205" i="125"/>
  <c r="I205" i="125"/>
  <c r="G205" i="125"/>
  <c r="I204" i="125"/>
  <c r="G204" i="125"/>
  <c r="I203" i="125"/>
  <c r="G203" i="125"/>
  <c r="I202" i="125"/>
  <c r="G202" i="125"/>
  <c r="AA201" i="125"/>
  <c r="Z201" i="125"/>
  <c r="Y201" i="125"/>
  <c r="X201" i="125"/>
  <c r="U201" i="125"/>
  <c r="T201" i="125"/>
  <c r="S201" i="125"/>
  <c r="R201" i="125"/>
  <c r="Q201" i="125"/>
  <c r="P201" i="125"/>
  <c r="O201" i="125"/>
  <c r="N201" i="125"/>
  <c r="I201" i="125"/>
  <c r="G201" i="125"/>
  <c r="AA200" i="125"/>
  <c r="Z200" i="125"/>
  <c r="Y200" i="125"/>
  <c r="X200" i="125"/>
  <c r="U200" i="125"/>
  <c r="T200" i="125"/>
  <c r="S200" i="125"/>
  <c r="R200" i="125"/>
  <c r="Q200" i="125"/>
  <c r="P200" i="125"/>
  <c r="O200" i="125"/>
  <c r="N200" i="125"/>
  <c r="I200" i="125"/>
  <c r="G200" i="125"/>
  <c r="AA199" i="125"/>
  <c r="Z199" i="125"/>
  <c r="Y199" i="125"/>
  <c r="X199" i="125"/>
  <c r="U199" i="125"/>
  <c r="T199" i="125"/>
  <c r="S199" i="125"/>
  <c r="R199" i="125"/>
  <c r="Q199" i="125"/>
  <c r="P199" i="125"/>
  <c r="O199" i="125"/>
  <c r="N199" i="125"/>
  <c r="I199" i="125"/>
  <c r="G199" i="125"/>
  <c r="I198" i="125"/>
  <c r="G198" i="125"/>
  <c r="AA197" i="125"/>
  <c r="Z197" i="125"/>
  <c r="Y197" i="125"/>
  <c r="X197" i="125"/>
  <c r="U197" i="125"/>
  <c r="T197" i="125"/>
  <c r="S197" i="125"/>
  <c r="R197" i="125"/>
  <c r="Q197" i="125"/>
  <c r="P197" i="125"/>
  <c r="O197" i="125"/>
  <c r="N197" i="125"/>
  <c r="I197" i="125"/>
  <c r="G197" i="125"/>
  <c r="AA195" i="125"/>
  <c r="Z195" i="125"/>
  <c r="Y195" i="125"/>
  <c r="X195" i="125"/>
  <c r="U195" i="125"/>
  <c r="T195" i="125"/>
  <c r="S195" i="125"/>
  <c r="R195" i="125"/>
  <c r="Q195" i="125"/>
  <c r="P195" i="125"/>
  <c r="O195" i="125"/>
  <c r="N195" i="125"/>
  <c r="I195" i="125"/>
  <c r="G195" i="125"/>
  <c r="AA194" i="125"/>
  <c r="Z194" i="125"/>
  <c r="Y194" i="125"/>
  <c r="X194" i="125"/>
  <c r="U194" i="125"/>
  <c r="T194" i="125"/>
  <c r="S194" i="125"/>
  <c r="R194" i="125"/>
  <c r="Q194" i="125"/>
  <c r="P194" i="125"/>
  <c r="O194" i="125"/>
  <c r="N194" i="125"/>
  <c r="I194" i="125"/>
  <c r="G194" i="125"/>
  <c r="AA193" i="125"/>
  <c r="Z193" i="125"/>
  <c r="Y193" i="125"/>
  <c r="X193" i="125"/>
  <c r="U193" i="125"/>
  <c r="T193" i="125"/>
  <c r="S193" i="125"/>
  <c r="R193" i="125"/>
  <c r="Q193" i="125"/>
  <c r="P193" i="125"/>
  <c r="O193" i="125"/>
  <c r="N193" i="125"/>
  <c r="I193" i="125"/>
  <c r="G193" i="125"/>
  <c r="AA192" i="125"/>
  <c r="Z192" i="125"/>
  <c r="Y192" i="125"/>
  <c r="X192" i="125"/>
  <c r="U192" i="125"/>
  <c r="T192" i="125"/>
  <c r="S192" i="125"/>
  <c r="R192" i="125"/>
  <c r="Q192" i="125"/>
  <c r="P192" i="125"/>
  <c r="O192" i="125"/>
  <c r="N192" i="125"/>
  <c r="I192" i="125"/>
  <c r="G192" i="125"/>
  <c r="AA191" i="125"/>
  <c r="Z191" i="125"/>
  <c r="Y191" i="125"/>
  <c r="X191" i="125"/>
  <c r="U191" i="125"/>
  <c r="T191" i="125"/>
  <c r="S191" i="125"/>
  <c r="R191" i="125"/>
  <c r="Q191" i="125"/>
  <c r="P191" i="125"/>
  <c r="O191" i="125"/>
  <c r="N191" i="125"/>
  <c r="I191" i="125"/>
  <c r="G191" i="125"/>
  <c r="AA190" i="125"/>
  <c r="Z190" i="125"/>
  <c r="Y190" i="125"/>
  <c r="X190" i="125"/>
  <c r="U190" i="125"/>
  <c r="T190" i="125"/>
  <c r="S190" i="125"/>
  <c r="R190" i="125"/>
  <c r="Q190" i="125"/>
  <c r="P190" i="125"/>
  <c r="O190" i="125"/>
  <c r="N190" i="125"/>
  <c r="I190" i="125"/>
  <c r="G190" i="125"/>
  <c r="AA189" i="125"/>
  <c r="Z189" i="125"/>
  <c r="Y189" i="125"/>
  <c r="X189" i="125"/>
  <c r="U189" i="125"/>
  <c r="T189" i="125"/>
  <c r="S189" i="125"/>
  <c r="R189" i="125"/>
  <c r="Q189" i="125"/>
  <c r="P189" i="125"/>
  <c r="O189" i="125"/>
  <c r="N189" i="125"/>
  <c r="I189" i="125"/>
  <c r="G189" i="125"/>
  <c r="AA188" i="125"/>
  <c r="Z188" i="125"/>
  <c r="Y188" i="125"/>
  <c r="X188" i="125"/>
  <c r="U188" i="125"/>
  <c r="T188" i="125"/>
  <c r="S188" i="125"/>
  <c r="R188" i="125"/>
  <c r="Q188" i="125"/>
  <c r="P188" i="125"/>
  <c r="O188" i="125"/>
  <c r="N188" i="125"/>
  <c r="I188" i="125"/>
  <c r="G188" i="125"/>
  <c r="AA187" i="125"/>
  <c r="Z187" i="125"/>
  <c r="Y187" i="125"/>
  <c r="X187" i="125"/>
  <c r="U187" i="125"/>
  <c r="T187" i="125"/>
  <c r="S187" i="125"/>
  <c r="R187" i="125"/>
  <c r="Q187" i="125"/>
  <c r="P187" i="125"/>
  <c r="O187" i="125"/>
  <c r="N187" i="125"/>
  <c r="I187" i="125"/>
  <c r="G187" i="125"/>
  <c r="AA186" i="125"/>
  <c r="Z186" i="125"/>
  <c r="Y186" i="125"/>
  <c r="X186" i="125"/>
  <c r="U186" i="125"/>
  <c r="T186" i="125"/>
  <c r="S186" i="125"/>
  <c r="R186" i="125"/>
  <c r="Q186" i="125"/>
  <c r="P186" i="125"/>
  <c r="O186" i="125"/>
  <c r="N186" i="125"/>
  <c r="I186" i="125"/>
  <c r="G186" i="125"/>
  <c r="AA185" i="125"/>
  <c r="Z185" i="125"/>
  <c r="Y185" i="125"/>
  <c r="X185" i="125"/>
  <c r="U185" i="125"/>
  <c r="T185" i="125"/>
  <c r="S185" i="125"/>
  <c r="R185" i="125"/>
  <c r="Q185" i="125"/>
  <c r="P185" i="125"/>
  <c r="O185" i="125"/>
  <c r="N185" i="125"/>
  <c r="I185" i="125"/>
  <c r="G185" i="125"/>
  <c r="AA184" i="125"/>
  <c r="Z184" i="125"/>
  <c r="Y184" i="125"/>
  <c r="X184" i="125"/>
  <c r="U184" i="125"/>
  <c r="T184" i="125"/>
  <c r="S184" i="125"/>
  <c r="R184" i="125"/>
  <c r="Q184" i="125"/>
  <c r="P184" i="125"/>
  <c r="O184" i="125"/>
  <c r="N184" i="125"/>
  <c r="I184" i="125"/>
  <c r="G184" i="125"/>
  <c r="AA183" i="125"/>
  <c r="Z183" i="125"/>
  <c r="Y183" i="125"/>
  <c r="X183" i="125"/>
  <c r="U183" i="125"/>
  <c r="T183" i="125"/>
  <c r="S183" i="125"/>
  <c r="R183" i="125"/>
  <c r="Q183" i="125"/>
  <c r="P183" i="125"/>
  <c r="O183" i="125"/>
  <c r="N183" i="125"/>
  <c r="I183" i="125"/>
  <c r="G183" i="125"/>
  <c r="AA182" i="125"/>
  <c r="Z182" i="125"/>
  <c r="Y182" i="125"/>
  <c r="X182" i="125"/>
  <c r="U182" i="125"/>
  <c r="T182" i="125"/>
  <c r="S182" i="125"/>
  <c r="R182" i="125"/>
  <c r="Q182" i="125"/>
  <c r="P182" i="125"/>
  <c r="O182" i="125"/>
  <c r="N182" i="125"/>
  <c r="I182" i="125"/>
  <c r="G182" i="125"/>
  <c r="AA181" i="125"/>
  <c r="Z181" i="125"/>
  <c r="Y181" i="125"/>
  <c r="X181" i="125"/>
  <c r="U181" i="125"/>
  <c r="T181" i="125"/>
  <c r="S181" i="125"/>
  <c r="R181" i="125"/>
  <c r="Q181" i="125"/>
  <c r="P181" i="125"/>
  <c r="O181" i="125"/>
  <c r="N181" i="125"/>
  <c r="I181" i="125"/>
  <c r="G181" i="125"/>
  <c r="AA180" i="125"/>
  <c r="Z180" i="125"/>
  <c r="Y180" i="125"/>
  <c r="X180" i="125"/>
  <c r="U180" i="125"/>
  <c r="T180" i="125"/>
  <c r="S180" i="125"/>
  <c r="R180" i="125"/>
  <c r="Q180" i="125"/>
  <c r="P180" i="125"/>
  <c r="O180" i="125"/>
  <c r="N180" i="125"/>
  <c r="I180" i="125"/>
  <c r="G180" i="125"/>
  <c r="AA179" i="125"/>
  <c r="Z179" i="125"/>
  <c r="Y179" i="125"/>
  <c r="X179" i="125"/>
  <c r="U179" i="125"/>
  <c r="T179" i="125"/>
  <c r="S179" i="125"/>
  <c r="R179" i="125"/>
  <c r="Q179" i="125"/>
  <c r="P179" i="125"/>
  <c r="O179" i="125"/>
  <c r="N179" i="125"/>
  <c r="I179" i="125"/>
  <c r="G179" i="125"/>
  <c r="AA178" i="125"/>
  <c r="Z178" i="125"/>
  <c r="Y178" i="125"/>
  <c r="X178" i="125"/>
  <c r="U178" i="125"/>
  <c r="T178" i="125"/>
  <c r="S178" i="125"/>
  <c r="R178" i="125"/>
  <c r="Q178" i="125"/>
  <c r="P178" i="125"/>
  <c r="O178" i="125"/>
  <c r="N178" i="125"/>
  <c r="I178" i="125"/>
  <c r="G178" i="125"/>
  <c r="AA177" i="125"/>
  <c r="Z177" i="125"/>
  <c r="Y177" i="125"/>
  <c r="X177" i="125"/>
  <c r="U177" i="125"/>
  <c r="T177" i="125"/>
  <c r="S177" i="125"/>
  <c r="R177" i="125"/>
  <c r="Q177" i="125"/>
  <c r="P177" i="125"/>
  <c r="O177" i="125"/>
  <c r="N177" i="125"/>
  <c r="I177" i="125"/>
  <c r="G177" i="125"/>
  <c r="AA176" i="125"/>
  <c r="Z176" i="125"/>
  <c r="Y176" i="125"/>
  <c r="X176" i="125"/>
  <c r="U176" i="125"/>
  <c r="T176" i="125"/>
  <c r="S176" i="125"/>
  <c r="R176" i="125"/>
  <c r="Q176" i="125"/>
  <c r="P176" i="125"/>
  <c r="O176" i="125"/>
  <c r="N176" i="125"/>
  <c r="I176" i="125"/>
  <c r="G176" i="125"/>
  <c r="AA175" i="125"/>
  <c r="Z175" i="125"/>
  <c r="Y175" i="125"/>
  <c r="X175" i="125"/>
  <c r="U175" i="125"/>
  <c r="T175" i="125"/>
  <c r="S175" i="125"/>
  <c r="R175" i="125"/>
  <c r="Q175" i="125"/>
  <c r="P175" i="125"/>
  <c r="O175" i="125"/>
  <c r="N175" i="125"/>
  <c r="I175" i="125"/>
  <c r="G175" i="125"/>
  <c r="G166" i="125"/>
  <c r="C166" i="125"/>
  <c r="G165" i="125"/>
  <c r="C165" i="125"/>
  <c r="G164" i="125"/>
  <c r="C164" i="125"/>
  <c r="G163" i="125"/>
  <c r="C163" i="125"/>
  <c r="I159" i="125"/>
  <c r="H159" i="125"/>
  <c r="G159" i="125"/>
  <c r="AA158" i="125"/>
  <c r="Z158" i="125"/>
  <c r="Y158" i="125"/>
  <c r="X158" i="125"/>
  <c r="U158" i="125"/>
  <c r="T158" i="125"/>
  <c r="S158" i="125"/>
  <c r="R158" i="125"/>
  <c r="Q158" i="125"/>
  <c r="P158" i="125"/>
  <c r="O158" i="125"/>
  <c r="N158" i="125"/>
  <c r="I158" i="125"/>
  <c r="H158" i="125"/>
  <c r="G158" i="125"/>
  <c r="AA157" i="125"/>
  <c r="Z157" i="125"/>
  <c r="Y157" i="125"/>
  <c r="X157" i="125"/>
  <c r="U157" i="125"/>
  <c r="T157" i="125"/>
  <c r="S157" i="125"/>
  <c r="R157" i="125"/>
  <c r="Q157" i="125"/>
  <c r="P157" i="125"/>
  <c r="O157" i="125"/>
  <c r="N157" i="125"/>
  <c r="I157" i="125"/>
  <c r="H157" i="125"/>
  <c r="G157" i="125"/>
  <c r="AA156" i="125"/>
  <c r="Z156" i="125"/>
  <c r="Y156" i="125"/>
  <c r="X156" i="125"/>
  <c r="U156" i="125"/>
  <c r="T156" i="125"/>
  <c r="S156" i="125"/>
  <c r="R156" i="125"/>
  <c r="Q156" i="125"/>
  <c r="P156" i="125"/>
  <c r="O156" i="125"/>
  <c r="N156" i="125"/>
  <c r="I156" i="125"/>
  <c r="H156" i="125"/>
  <c r="G156" i="125"/>
  <c r="AA155" i="125"/>
  <c r="Z155" i="125"/>
  <c r="Y155" i="125"/>
  <c r="X155" i="125"/>
  <c r="U155" i="125"/>
  <c r="T155" i="125"/>
  <c r="S155" i="125"/>
  <c r="R155" i="125"/>
  <c r="Q155" i="125"/>
  <c r="P155" i="125"/>
  <c r="O155" i="125"/>
  <c r="N155" i="125"/>
  <c r="I155" i="125"/>
  <c r="H155" i="125"/>
  <c r="G155" i="125"/>
  <c r="H154" i="125"/>
  <c r="G154" i="125"/>
  <c r="I153" i="125"/>
  <c r="H153" i="125"/>
  <c r="G153" i="125"/>
  <c r="AA152" i="125"/>
  <c r="Z152" i="125"/>
  <c r="Y152" i="125"/>
  <c r="X152" i="125"/>
  <c r="U152" i="125"/>
  <c r="T152" i="125"/>
  <c r="S152" i="125"/>
  <c r="R152" i="125"/>
  <c r="Q152" i="125"/>
  <c r="P152" i="125"/>
  <c r="O152" i="125"/>
  <c r="N152" i="125"/>
  <c r="I152" i="125"/>
  <c r="H152" i="125"/>
  <c r="G152" i="125"/>
  <c r="AA151" i="125"/>
  <c r="Z151" i="125"/>
  <c r="Y151" i="125"/>
  <c r="X151" i="125"/>
  <c r="U151" i="125"/>
  <c r="T151" i="125"/>
  <c r="S151" i="125"/>
  <c r="R151" i="125"/>
  <c r="Q151" i="125"/>
  <c r="P151" i="125"/>
  <c r="O151" i="125"/>
  <c r="N151" i="125"/>
  <c r="I151" i="125"/>
  <c r="H151" i="125"/>
  <c r="G151" i="125"/>
  <c r="AA150" i="125"/>
  <c r="Z150" i="125"/>
  <c r="Y150" i="125"/>
  <c r="X150" i="125"/>
  <c r="U150" i="125"/>
  <c r="T150" i="125"/>
  <c r="S150" i="125"/>
  <c r="R150" i="125"/>
  <c r="Q150" i="125"/>
  <c r="P150" i="125"/>
  <c r="O150" i="125"/>
  <c r="N150" i="125"/>
  <c r="I150" i="125"/>
  <c r="H150" i="125"/>
  <c r="G150" i="125"/>
  <c r="AA149" i="125"/>
  <c r="Z149" i="125"/>
  <c r="Y149" i="125"/>
  <c r="X149" i="125"/>
  <c r="U149" i="125"/>
  <c r="T149" i="125"/>
  <c r="S149" i="125"/>
  <c r="R149" i="125"/>
  <c r="Q149" i="125"/>
  <c r="P149" i="125"/>
  <c r="O149" i="125"/>
  <c r="N149" i="125"/>
  <c r="I149" i="125"/>
  <c r="H149" i="125"/>
  <c r="G149" i="125"/>
  <c r="AA148" i="125"/>
  <c r="Z148" i="125"/>
  <c r="Y148" i="125"/>
  <c r="X148" i="125"/>
  <c r="U148" i="125"/>
  <c r="T148" i="125"/>
  <c r="S148" i="125"/>
  <c r="R148" i="125"/>
  <c r="Q148" i="125"/>
  <c r="P148" i="125"/>
  <c r="O148" i="125"/>
  <c r="N148" i="125"/>
  <c r="I148" i="125"/>
  <c r="H148" i="125"/>
  <c r="G148" i="125"/>
  <c r="AA147" i="125"/>
  <c r="Z147" i="125"/>
  <c r="Y147" i="125"/>
  <c r="X147" i="125"/>
  <c r="U147" i="125"/>
  <c r="T147" i="125"/>
  <c r="S147" i="125"/>
  <c r="R147" i="125"/>
  <c r="Q147" i="125"/>
  <c r="P147" i="125"/>
  <c r="O147" i="125"/>
  <c r="N147" i="125"/>
  <c r="I147" i="125"/>
  <c r="H147" i="125"/>
  <c r="G147" i="125"/>
  <c r="AA146" i="125"/>
  <c r="Z146" i="125"/>
  <c r="Y146" i="125"/>
  <c r="X146" i="125"/>
  <c r="U146" i="125"/>
  <c r="T146" i="125"/>
  <c r="S146" i="125"/>
  <c r="R146" i="125"/>
  <c r="Q146" i="125"/>
  <c r="P146" i="125"/>
  <c r="O146" i="125"/>
  <c r="N146" i="125"/>
  <c r="I146" i="125"/>
  <c r="H146" i="125"/>
  <c r="G146" i="125"/>
  <c r="AA144" i="125"/>
  <c r="Z144" i="125"/>
  <c r="Y144" i="125"/>
  <c r="X144" i="125"/>
  <c r="U144" i="125"/>
  <c r="T144" i="125"/>
  <c r="S144" i="125"/>
  <c r="R144" i="125"/>
  <c r="Q144" i="125"/>
  <c r="P144" i="125"/>
  <c r="O144" i="125"/>
  <c r="N144" i="125"/>
  <c r="I144" i="125"/>
  <c r="H144" i="125"/>
  <c r="G144" i="125"/>
  <c r="I143" i="125"/>
  <c r="H143" i="125"/>
  <c r="G143" i="125"/>
  <c r="AA142" i="125"/>
  <c r="Z142" i="125"/>
  <c r="Y142" i="125"/>
  <c r="X142" i="125"/>
  <c r="U142" i="125"/>
  <c r="T142" i="125"/>
  <c r="S142" i="125"/>
  <c r="R142" i="125"/>
  <c r="Q142" i="125"/>
  <c r="P142" i="125"/>
  <c r="O142" i="125"/>
  <c r="N142" i="125"/>
  <c r="I142" i="125"/>
  <c r="H142" i="125"/>
  <c r="G142" i="125"/>
  <c r="AA141" i="125"/>
  <c r="Z141" i="125"/>
  <c r="Y141" i="125"/>
  <c r="X141" i="125"/>
  <c r="U141" i="125"/>
  <c r="T141" i="125"/>
  <c r="S141" i="125"/>
  <c r="R141" i="125"/>
  <c r="Q141" i="125"/>
  <c r="P141" i="125"/>
  <c r="O141" i="125"/>
  <c r="N141" i="125"/>
  <c r="I141" i="125"/>
  <c r="H141" i="125"/>
  <c r="G141" i="125"/>
  <c r="AA140" i="125"/>
  <c r="Z140" i="125"/>
  <c r="Y140" i="125"/>
  <c r="X140" i="125"/>
  <c r="U140" i="125"/>
  <c r="T140" i="125"/>
  <c r="S140" i="125"/>
  <c r="R140" i="125"/>
  <c r="Q140" i="125"/>
  <c r="P140" i="125"/>
  <c r="O140" i="125"/>
  <c r="N140" i="125"/>
  <c r="I140" i="125"/>
  <c r="H140" i="125"/>
  <c r="G140" i="125"/>
  <c r="AA139" i="125"/>
  <c r="Z139" i="125"/>
  <c r="Y139" i="125"/>
  <c r="X139" i="125"/>
  <c r="U139" i="125"/>
  <c r="T139" i="125"/>
  <c r="S139" i="125"/>
  <c r="R139" i="125"/>
  <c r="Q139" i="125"/>
  <c r="P139" i="125"/>
  <c r="O139" i="125"/>
  <c r="N139" i="125"/>
  <c r="I139" i="125"/>
  <c r="H139" i="125"/>
  <c r="G139" i="125"/>
  <c r="AA138" i="125"/>
  <c r="Z138" i="125"/>
  <c r="Y138" i="125"/>
  <c r="X138" i="125"/>
  <c r="U138" i="125"/>
  <c r="T138" i="125"/>
  <c r="S138" i="125"/>
  <c r="R138" i="125"/>
  <c r="Q138" i="125"/>
  <c r="P138" i="125"/>
  <c r="O138" i="125"/>
  <c r="N138" i="125"/>
  <c r="I138" i="125"/>
  <c r="H138" i="125"/>
  <c r="G138" i="125"/>
  <c r="AA137" i="125"/>
  <c r="Z137" i="125"/>
  <c r="Y137" i="125"/>
  <c r="X137" i="125"/>
  <c r="U137" i="125"/>
  <c r="T137" i="125"/>
  <c r="S137" i="125"/>
  <c r="R137" i="125"/>
  <c r="Q137" i="125"/>
  <c r="P137" i="125"/>
  <c r="O137" i="125"/>
  <c r="AA136" i="125"/>
  <c r="Z136" i="125"/>
  <c r="Y136" i="125"/>
  <c r="X136" i="125"/>
  <c r="U136" i="125"/>
  <c r="T136" i="125"/>
  <c r="S136" i="125"/>
  <c r="R136" i="125"/>
  <c r="Q136" i="125"/>
  <c r="P136" i="125"/>
  <c r="O136" i="125"/>
  <c r="N136" i="125"/>
  <c r="I136" i="125"/>
  <c r="H136" i="125"/>
  <c r="G136" i="125"/>
  <c r="AA135" i="125"/>
  <c r="Z135" i="125"/>
  <c r="Y135" i="125"/>
  <c r="X135" i="125"/>
  <c r="U135" i="125"/>
  <c r="T135" i="125"/>
  <c r="S135" i="125"/>
  <c r="R135" i="125"/>
  <c r="Q135" i="125"/>
  <c r="P135" i="125"/>
  <c r="O135" i="125"/>
  <c r="N135" i="125"/>
  <c r="I135" i="125"/>
  <c r="H135" i="125"/>
  <c r="G135" i="125"/>
  <c r="AA134" i="125"/>
  <c r="Z134" i="125"/>
  <c r="Y134" i="125"/>
  <c r="X134" i="125"/>
  <c r="U134" i="125"/>
  <c r="T134" i="125"/>
  <c r="S134" i="125"/>
  <c r="R134" i="125"/>
  <c r="Q134" i="125"/>
  <c r="P134" i="125"/>
  <c r="O134" i="125"/>
  <c r="N134" i="125"/>
  <c r="I134" i="125"/>
  <c r="H134" i="125"/>
  <c r="G134" i="125"/>
  <c r="AA133" i="125"/>
  <c r="Z133" i="125"/>
  <c r="Y133" i="125"/>
  <c r="X133" i="125"/>
  <c r="U133" i="125"/>
  <c r="T133" i="125"/>
  <c r="S133" i="125"/>
  <c r="R133" i="125"/>
  <c r="Q133" i="125"/>
  <c r="P133" i="125"/>
  <c r="O133" i="125"/>
  <c r="N133" i="125"/>
  <c r="I133" i="125"/>
  <c r="H133" i="125"/>
  <c r="G133" i="125"/>
  <c r="AA132" i="125"/>
  <c r="Z132" i="125"/>
  <c r="Y132" i="125"/>
  <c r="X132" i="125"/>
  <c r="U132" i="125"/>
  <c r="T132" i="125"/>
  <c r="S132" i="125"/>
  <c r="R132" i="125"/>
  <c r="Q132" i="125"/>
  <c r="P132" i="125"/>
  <c r="O132" i="125"/>
  <c r="N132" i="125"/>
  <c r="I132" i="125"/>
  <c r="H132" i="125"/>
  <c r="G132" i="125"/>
  <c r="AA131" i="125"/>
  <c r="Z131" i="125"/>
  <c r="Y131" i="125"/>
  <c r="X131" i="125"/>
  <c r="U131" i="125"/>
  <c r="T131" i="125"/>
  <c r="S131" i="125"/>
  <c r="R131" i="125"/>
  <c r="Q131" i="125"/>
  <c r="P131" i="125"/>
  <c r="O131" i="125"/>
  <c r="N131" i="125"/>
  <c r="I131" i="125"/>
  <c r="H131" i="125"/>
  <c r="G131" i="125"/>
  <c r="AA130" i="125"/>
  <c r="Z130" i="125"/>
  <c r="Y130" i="125"/>
  <c r="X130" i="125"/>
  <c r="U130" i="125"/>
  <c r="T130" i="125"/>
  <c r="S130" i="125"/>
  <c r="R130" i="125"/>
  <c r="Q130" i="125"/>
  <c r="P130" i="125"/>
  <c r="O130" i="125"/>
  <c r="N130" i="125"/>
  <c r="I130" i="125"/>
  <c r="H130" i="125"/>
  <c r="G130" i="125"/>
  <c r="AA129" i="125"/>
  <c r="Z129" i="125"/>
  <c r="Y129" i="125"/>
  <c r="X129" i="125"/>
  <c r="U129" i="125"/>
  <c r="T129" i="125"/>
  <c r="S129" i="125"/>
  <c r="R129" i="125"/>
  <c r="Q129" i="125"/>
  <c r="P129" i="125"/>
  <c r="O129" i="125"/>
  <c r="N129" i="125"/>
  <c r="I129" i="125"/>
  <c r="H129" i="125"/>
  <c r="G129" i="125"/>
  <c r="AA128" i="125"/>
  <c r="Z128" i="125"/>
  <c r="Y128" i="125"/>
  <c r="X128" i="125"/>
  <c r="U128" i="125"/>
  <c r="T128" i="125"/>
  <c r="S128" i="125"/>
  <c r="R128" i="125"/>
  <c r="Q128" i="125"/>
  <c r="P128" i="125"/>
  <c r="O128" i="125"/>
  <c r="N128" i="125"/>
  <c r="I128" i="125"/>
  <c r="H128" i="125"/>
  <c r="G128" i="125"/>
  <c r="AA127" i="125"/>
  <c r="Z127" i="125"/>
  <c r="Y127" i="125"/>
  <c r="X127" i="125"/>
  <c r="U127" i="125"/>
  <c r="T127" i="125"/>
  <c r="S127" i="125"/>
  <c r="R127" i="125"/>
  <c r="Q127" i="125"/>
  <c r="P127" i="125"/>
  <c r="O127" i="125"/>
  <c r="N127" i="125"/>
  <c r="I127" i="125"/>
  <c r="H127" i="125"/>
  <c r="G127" i="125"/>
  <c r="AA126" i="125"/>
  <c r="Z126" i="125"/>
  <c r="Y126" i="125"/>
  <c r="X126" i="125"/>
  <c r="U126" i="125"/>
  <c r="T126" i="125"/>
  <c r="S126" i="125"/>
  <c r="R126" i="125"/>
  <c r="Q126" i="125"/>
  <c r="P126" i="125"/>
  <c r="O126" i="125"/>
  <c r="N126" i="125"/>
  <c r="I126" i="125"/>
  <c r="H126" i="125"/>
  <c r="G126" i="125"/>
  <c r="AA125" i="125"/>
  <c r="Z125" i="125"/>
  <c r="Y125" i="125"/>
  <c r="X125" i="125"/>
  <c r="U125" i="125"/>
  <c r="T125" i="125"/>
  <c r="S125" i="125"/>
  <c r="R125" i="125"/>
  <c r="Q125" i="125"/>
  <c r="P125" i="125"/>
  <c r="O125" i="125"/>
  <c r="N125" i="125"/>
  <c r="I125" i="125"/>
  <c r="H125" i="125"/>
  <c r="G125" i="125"/>
  <c r="AA124" i="125"/>
  <c r="Z124" i="125"/>
  <c r="Y124" i="125"/>
  <c r="X124" i="125"/>
  <c r="U124" i="125"/>
  <c r="T124" i="125"/>
  <c r="S124" i="125"/>
  <c r="R124" i="125"/>
  <c r="Q124" i="125"/>
  <c r="P124" i="125"/>
  <c r="O124" i="125"/>
  <c r="N124" i="125"/>
  <c r="I124" i="125"/>
  <c r="H124" i="125"/>
  <c r="G124" i="125"/>
  <c r="AA123" i="125"/>
  <c r="Z123" i="125"/>
  <c r="Y123" i="125"/>
  <c r="X123" i="125"/>
  <c r="U123" i="125"/>
  <c r="T123" i="125"/>
  <c r="S123" i="125"/>
  <c r="R123" i="125"/>
  <c r="Q123" i="125"/>
  <c r="P123" i="125"/>
  <c r="O123" i="125"/>
  <c r="N123" i="125"/>
  <c r="I123" i="125"/>
  <c r="H123" i="125"/>
  <c r="G123" i="125"/>
  <c r="AA122" i="125"/>
  <c r="Z122" i="125"/>
  <c r="Y122" i="125"/>
  <c r="X122" i="125"/>
  <c r="U122" i="125"/>
  <c r="T122" i="125"/>
  <c r="S122" i="125"/>
  <c r="R122" i="125"/>
  <c r="Q122" i="125"/>
  <c r="P122" i="125"/>
  <c r="O122" i="125"/>
  <c r="N122" i="125"/>
  <c r="I122" i="125"/>
  <c r="H122" i="125"/>
  <c r="G122" i="125"/>
  <c r="AA120" i="125"/>
  <c r="Z120" i="125"/>
  <c r="Y120" i="125"/>
  <c r="X120" i="125"/>
  <c r="U120" i="125"/>
  <c r="T120" i="125"/>
  <c r="S120" i="125"/>
  <c r="R120" i="125"/>
  <c r="Q120" i="125"/>
  <c r="P120" i="125"/>
  <c r="O120" i="125"/>
  <c r="N120" i="125"/>
  <c r="I120" i="125"/>
  <c r="H120" i="125"/>
  <c r="G120" i="125"/>
  <c r="AA119" i="125"/>
  <c r="Z119" i="125"/>
  <c r="Y119" i="125"/>
  <c r="X119" i="125"/>
  <c r="U119" i="125"/>
  <c r="T119" i="125"/>
  <c r="S119" i="125"/>
  <c r="R119" i="125"/>
  <c r="Q119" i="125"/>
  <c r="P119" i="125"/>
  <c r="O119" i="125"/>
  <c r="N119" i="125"/>
  <c r="I119" i="125"/>
  <c r="H119" i="125"/>
  <c r="G119" i="125"/>
  <c r="AA118" i="125"/>
  <c r="Z118" i="125"/>
  <c r="Y118" i="125"/>
  <c r="X118" i="125"/>
  <c r="U118" i="125"/>
  <c r="T118" i="125"/>
  <c r="S118" i="125"/>
  <c r="R118" i="125"/>
  <c r="Q118" i="125"/>
  <c r="P118" i="125"/>
  <c r="O118" i="125"/>
  <c r="N118" i="125"/>
  <c r="I118" i="125"/>
  <c r="H118" i="125"/>
  <c r="G118" i="125"/>
  <c r="I117" i="125"/>
  <c r="H117" i="125"/>
  <c r="G117" i="125"/>
  <c r="I116" i="125"/>
  <c r="H116" i="125"/>
  <c r="G116" i="125"/>
  <c r="I115" i="125"/>
  <c r="H115" i="125"/>
  <c r="G115" i="125"/>
  <c r="AA114" i="125"/>
  <c r="Z114" i="125"/>
  <c r="Y114" i="125"/>
  <c r="X114" i="125"/>
  <c r="U114" i="125"/>
  <c r="T114" i="125"/>
  <c r="S114" i="125"/>
  <c r="R114" i="125"/>
  <c r="Q114" i="125"/>
  <c r="P114" i="125"/>
  <c r="O114" i="125"/>
  <c r="N114" i="125"/>
  <c r="I114" i="125"/>
  <c r="H114" i="125"/>
  <c r="G114" i="125"/>
  <c r="AA113" i="125"/>
  <c r="Z113" i="125"/>
  <c r="Y113" i="125"/>
  <c r="X113" i="125"/>
  <c r="U113" i="125"/>
  <c r="T113" i="125"/>
  <c r="S113" i="125"/>
  <c r="R113" i="125"/>
  <c r="Q113" i="125"/>
  <c r="P113" i="125"/>
  <c r="O113" i="125"/>
  <c r="N113" i="125"/>
  <c r="I113" i="125"/>
  <c r="H113" i="125"/>
  <c r="G113" i="125"/>
  <c r="AA112" i="125"/>
  <c r="Z112" i="125"/>
  <c r="Y112" i="125"/>
  <c r="X112" i="125"/>
  <c r="U112" i="125"/>
  <c r="T112" i="125"/>
  <c r="S112" i="125"/>
  <c r="R112" i="125"/>
  <c r="Q112" i="125"/>
  <c r="P112" i="125"/>
  <c r="O112" i="125"/>
  <c r="N112" i="125"/>
  <c r="I112" i="125"/>
  <c r="H112" i="125"/>
  <c r="G112" i="125"/>
  <c r="AA111" i="125"/>
  <c r="Z111" i="125"/>
  <c r="Y111" i="125"/>
  <c r="X111" i="125"/>
  <c r="U111" i="125"/>
  <c r="T111" i="125"/>
  <c r="S111" i="125"/>
  <c r="R111" i="125"/>
  <c r="Q111" i="125"/>
  <c r="P111" i="125"/>
  <c r="O111" i="125"/>
  <c r="N111" i="125"/>
  <c r="I111" i="125"/>
  <c r="H111" i="125"/>
  <c r="G111" i="125"/>
  <c r="AA110" i="125"/>
  <c r="Z110" i="125"/>
  <c r="Y110" i="125"/>
  <c r="X110" i="125"/>
  <c r="U110" i="125"/>
  <c r="T110" i="125"/>
  <c r="S110" i="125"/>
  <c r="R110" i="125"/>
  <c r="Q110" i="125"/>
  <c r="P110" i="125"/>
  <c r="O110" i="125"/>
  <c r="N110" i="125"/>
  <c r="I110" i="125"/>
  <c r="H110" i="125"/>
  <c r="G110" i="125"/>
  <c r="AA109" i="125"/>
  <c r="Z109" i="125"/>
  <c r="Y109" i="125"/>
  <c r="X109" i="125"/>
  <c r="U109" i="125"/>
  <c r="T109" i="125"/>
  <c r="S109" i="125"/>
  <c r="R109" i="125"/>
  <c r="Q109" i="125"/>
  <c r="P109" i="125"/>
  <c r="O109" i="125"/>
  <c r="N109" i="125"/>
  <c r="I109" i="125"/>
  <c r="H109" i="125"/>
  <c r="G109" i="125"/>
  <c r="AA108" i="125"/>
  <c r="Z108" i="125"/>
  <c r="Y108" i="125"/>
  <c r="X108" i="125"/>
  <c r="U108" i="125"/>
  <c r="T108" i="125"/>
  <c r="S108" i="125"/>
  <c r="R108" i="125"/>
  <c r="Q108" i="125"/>
  <c r="P108" i="125"/>
  <c r="O108" i="125"/>
  <c r="N108" i="125"/>
  <c r="I108" i="125"/>
  <c r="H108" i="125"/>
  <c r="G108" i="125"/>
  <c r="AA107" i="125"/>
  <c r="Z107" i="125"/>
  <c r="Y107" i="125"/>
  <c r="X107" i="125"/>
  <c r="U107" i="125"/>
  <c r="T107" i="125"/>
  <c r="S107" i="125"/>
  <c r="R107" i="125"/>
  <c r="Q107" i="125"/>
  <c r="P107" i="125"/>
  <c r="O107" i="125"/>
  <c r="N107" i="125"/>
  <c r="I107" i="125"/>
  <c r="H107" i="125"/>
  <c r="G107" i="125"/>
  <c r="AA106" i="125"/>
  <c r="Z106" i="125"/>
  <c r="Y106" i="125"/>
  <c r="X106" i="125"/>
  <c r="U106" i="125"/>
  <c r="T106" i="125"/>
  <c r="S106" i="125"/>
  <c r="R106" i="125"/>
  <c r="Q106" i="125"/>
  <c r="P106" i="125"/>
  <c r="O106" i="125"/>
  <c r="N106" i="125"/>
  <c r="I106" i="125"/>
  <c r="H106" i="125"/>
  <c r="G106" i="125"/>
  <c r="AA105" i="125"/>
  <c r="Z105" i="125"/>
  <c r="Y105" i="125"/>
  <c r="X105" i="125"/>
  <c r="U105" i="125"/>
  <c r="T105" i="125"/>
  <c r="S105" i="125"/>
  <c r="R105" i="125"/>
  <c r="Q105" i="125"/>
  <c r="P105" i="125"/>
  <c r="O105" i="125"/>
  <c r="N105" i="125"/>
  <c r="I105" i="125"/>
  <c r="H105" i="125"/>
  <c r="G105" i="125"/>
  <c r="AA104" i="125"/>
  <c r="Z104" i="125"/>
  <c r="Y104" i="125"/>
  <c r="X104" i="125"/>
  <c r="U104" i="125"/>
  <c r="T104" i="125"/>
  <c r="S104" i="125"/>
  <c r="R104" i="125"/>
  <c r="Q104" i="125"/>
  <c r="P104" i="125"/>
  <c r="O104" i="125"/>
  <c r="N104" i="125"/>
  <c r="I104" i="125"/>
  <c r="H104" i="125"/>
  <c r="G104" i="125"/>
  <c r="AA103" i="125"/>
  <c r="Z103" i="125"/>
  <c r="Y103" i="125"/>
  <c r="X103" i="125"/>
  <c r="U103" i="125"/>
  <c r="T103" i="125"/>
  <c r="S103" i="125"/>
  <c r="R103" i="125"/>
  <c r="Q103" i="125"/>
  <c r="P103" i="125"/>
  <c r="O103" i="125"/>
  <c r="N103" i="125"/>
  <c r="I103" i="125"/>
  <c r="H103" i="125"/>
  <c r="G103" i="125"/>
  <c r="AA102" i="125"/>
  <c r="Z102" i="125"/>
  <c r="Y102" i="125"/>
  <c r="X102" i="125"/>
  <c r="U102" i="125"/>
  <c r="T102" i="125"/>
  <c r="S102" i="125"/>
  <c r="R102" i="125"/>
  <c r="Q102" i="125"/>
  <c r="P102" i="125"/>
  <c r="O102" i="125"/>
  <c r="N102" i="125"/>
  <c r="I102" i="125"/>
  <c r="H102" i="125"/>
  <c r="G102" i="125"/>
  <c r="AA101" i="125"/>
  <c r="Z101" i="125"/>
  <c r="Y101" i="125"/>
  <c r="X101" i="125"/>
  <c r="U101" i="125"/>
  <c r="T101" i="125"/>
  <c r="S101" i="125"/>
  <c r="R101" i="125"/>
  <c r="Q101" i="125"/>
  <c r="P101" i="125"/>
  <c r="O101" i="125"/>
  <c r="N101" i="125"/>
  <c r="I101" i="125"/>
  <c r="H101" i="125"/>
  <c r="G101" i="125"/>
  <c r="AA100" i="125"/>
  <c r="Z100" i="125"/>
  <c r="Y100" i="125"/>
  <c r="X100" i="125"/>
  <c r="U100" i="125"/>
  <c r="T100" i="125"/>
  <c r="S100" i="125"/>
  <c r="R100" i="125"/>
  <c r="Q100" i="125"/>
  <c r="P100" i="125"/>
  <c r="O100" i="125"/>
  <c r="N100" i="125"/>
  <c r="I100" i="125"/>
  <c r="H100" i="125"/>
  <c r="G100" i="125"/>
  <c r="AA99" i="125"/>
  <c r="Z99" i="125"/>
  <c r="Y99" i="125"/>
  <c r="X99" i="125"/>
  <c r="U99" i="125"/>
  <c r="T99" i="125"/>
  <c r="S99" i="125"/>
  <c r="R99" i="125"/>
  <c r="Q99" i="125"/>
  <c r="P99" i="125"/>
  <c r="O99" i="125"/>
  <c r="N99" i="125"/>
  <c r="I99" i="125"/>
  <c r="H99" i="125"/>
  <c r="G99" i="125"/>
  <c r="AA98" i="125"/>
  <c r="Z98" i="125"/>
  <c r="Y98" i="125"/>
  <c r="X98" i="125"/>
  <c r="U98" i="125"/>
  <c r="T98" i="125"/>
  <c r="S98" i="125"/>
  <c r="R98" i="125"/>
  <c r="Q98" i="125"/>
  <c r="P98" i="125"/>
  <c r="O98" i="125"/>
  <c r="N98" i="125"/>
  <c r="I98" i="125"/>
  <c r="H98" i="125"/>
  <c r="G98" i="125"/>
  <c r="AA97" i="125"/>
  <c r="Z97" i="125"/>
  <c r="Y97" i="125"/>
  <c r="X97" i="125"/>
  <c r="U97" i="125"/>
  <c r="T97" i="125"/>
  <c r="S97" i="125"/>
  <c r="R97" i="125"/>
  <c r="Q97" i="125"/>
  <c r="P97" i="125"/>
  <c r="O97" i="125"/>
  <c r="N97" i="125"/>
  <c r="I97" i="125"/>
  <c r="H97" i="125"/>
  <c r="G97" i="125"/>
  <c r="AA96" i="125"/>
  <c r="Z96" i="125"/>
  <c r="Y96" i="125"/>
  <c r="X96" i="125"/>
  <c r="U96" i="125"/>
  <c r="T96" i="125"/>
  <c r="S96" i="125"/>
  <c r="R96" i="125"/>
  <c r="Q96" i="125"/>
  <c r="P96" i="125"/>
  <c r="O96" i="125"/>
  <c r="N96" i="125"/>
  <c r="I96" i="125"/>
  <c r="H96" i="125"/>
  <c r="G96" i="125"/>
  <c r="AA95" i="125"/>
  <c r="Z95" i="125"/>
  <c r="Y95" i="125"/>
  <c r="X95" i="125"/>
  <c r="U95" i="125"/>
  <c r="T95" i="125"/>
  <c r="S95" i="125"/>
  <c r="R95" i="125"/>
  <c r="Q95" i="125"/>
  <c r="P95" i="125"/>
  <c r="O95" i="125"/>
  <c r="N95" i="125"/>
  <c r="I95" i="125"/>
  <c r="H95" i="125"/>
  <c r="G95" i="125"/>
  <c r="AA94" i="125"/>
  <c r="Z94" i="125"/>
  <c r="Y94" i="125"/>
  <c r="X94" i="125"/>
  <c r="U94" i="125"/>
  <c r="T94" i="125"/>
  <c r="S94" i="125"/>
  <c r="R94" i="125"/>
  <c r="Q94" i="125"/>
  <c r="P94" i="125"/>
  <c r="O94" i="125"/>
  <c r="N94" i="125"/>
  <c r="I94" i="125"/>
  <c r="H94" i="125"/>
  <c r="G94" i="125"/>
  <c r="AA93" i="125"/>
  <c r="Z93" i="125"/>
  <c r="Y93" i="125"/>
  <c r="X93" i="125"/>
  <c r="U93" i="125"/>
  <c r="T93" i="125"/>
  <c r="S93" i="125"/>
  <c r="R93" i="125"/>
  <c r="Q93" i="125"/>
  <c r="P93" i="125"/>
  <c r="O93" i="125"/>
  <c r="N93" i="125"/>
  <c r="I93" i="125"/>
  <c r="H93" i="125"/>
  <c r="G93" i="125"/>
  <c r="AA92" i="125"/>
  <c r="Z92" i="125"/>
  <c r="Y92" i="125"/>
  <c r="X92" i="125"/>
  <c r="U92" i="125"/>
  <c r="T92" i="125"/>
  <c r="S92" i="125"/>
  <c r="R92" i="125"/>
  <c r="Q92" i="125"/>
  <c r="P92" i="125"/>
  <c r="O92" i="125"/>
  <c r="N92" i="125"/>
  <c r="I92" i="125"/>
  <c r="H92" i="125"/>
  <c r="G92" i="125"/>
  <c r="AA91" i="125"/>
  <c r="Z91" i="125"/>
  <c r="Y91" i="125"/>
  <c r="X91" i="125"/>
  <c r="U91" i="125"/>
  <c r="T91" i="125"/>
  <c r="S91" i="125"/>
  <c r="R91" i="125"/>
  <c r="Q91" i="125"/>
  <c r="P91" i="125"/>
  <c r="O91" i="125"/>
  <c r="N91" i="125"/>
  <c r="I91" i="125"/>
  <c r="H91" i="125"/>
  <c r="G91" i="125"/>
  <c r="AA90" i="125"/>
  <c r="Z90" i="125"/>
  <c r="Y90" i="125"/>
  <c r="X90" i="125"/>
  <c r="U90" i="125"/>
  <c r="T90" i="125"/>
  <c r="S90" i="125"/>
  <c r="R90" i="125"/>
  <c r="Q90" i="125"/>
  <c r="P90" i="125"/>
  <c r="O90" i="125"/>
  <c r="N90" i="125"/>
  <c r="I90" i="125"/>
  <c r="H90" i="125"/>
  <c r="G90" i="125"/>
  <c r="AA89" i="125"/>
  <c r="Z89" i="125"/>
  <c r="Y89" i="125"/>
  <c r="X89" i="125"/>
  <c r="U89" i="125"/>
  <c r="T89" i="125"/>
  <c r="S89" i="125"/>
  <c r="R89" i="125"/>
  <c r="Q89" i="125"/>
  <c r="P89" i="125"/>
  <c r="O89" i="125"/>
  <c r="N89" i="125"/>
  <c r="I89" i="125"/>
  <c r="H89" i="125"/>
  <c r="G89" i="125"/>
  <c r="AA88" i="125"/>
  <c r="Z88" i="125"/>
  <c r="Y88" i="125"/>
  <c r="X88" i="125"/>
  <c r="U88" i="125"/>
  <c r="T88" i="125"/>
  <c r="S88" i="125"/>
  <c r="R88" i="125"/>
  <c r="Q88" i="125"/>
  <c r="P88" i="125"/>
  <c r="O88" i="125"/>
  <c r="N88" i="125"/>
  <c r="I88" i="125"/>
  <c r="H88" i="125"/>
  <c r="G88" i="125"/>
  <c r="AA87" i="125"/>
  <c r="Z87" i="125"/>
  <c r="Y87" i="125"/>
  <c r="X87" i="125"/>
  <c r="U87" i="125"/>
  <c r="T87" i="125"/>
  <c r="S87" i="125"/>
  <c r="R87" i="125"/>
  <c r="Q87" i="125"/>
  <c r="P87" i="125"/>
  <c r="O87" i="125"/>
  <c r="N87" i="125"/>
  <c r="I87" i="125"/>
  <c r="H87" i="125"/>
  <c r="G87" i="125"/>
  <c r="AA85" i="125"/>
  <c r="Z85" i="125"/>
  <c r="Y85" i="125"/>
  <c r="X85" i="125"/>
  <c r="U85" i="125"/>
  <c r="T85" i="125"/>
  <c r="S85" i="125"/>
  <c r="R85" i="125"/>
  <c r="Q85" i="125"/>
  <c r="P85" i="125"/>
  <c r="O85" i="125"/>
  <c r="N85" i="125"/>
  <c r="I85" i="125"/>
  <c r="G85" i="125"/>
  <c r="AA84" i="125"/>
  <c r="Z84" i="125"/>
  <c r="Y84" i="125"/>
  <c r="X84" i="125"/>
  <c r="U84" i="125"/>
  <c r="T84" i="125"/>
  <c r="S84" i="125"/>
  <c r="R84" i="125"/>
  <c r="Q84" i="125"/>
  <c r="P84" i="125"/>
  <c r="O84" i="125"/>
  <c r="N84" i="125"/>
  <c r="I84" i="125"/>
  <c r="G84" i="125"/>
  <c r="AA83" i="125"/>
  <c r="Z83" i="125"/>
  <c r="Y83" i="125"/>
  <c r="X83" i="125"/>
  <c r="U83" i="125"/>
  <c r="T83" i="125"/>
  <c r="S83" i="125"/>
  <c r="R83" i="125"/>
  <c r="Q83" i="125"/>
  <c r="P83" i="125"/>
  <c r="O83" i="125"/>
  <c r="N83" i="125"/>
  <c r="I83" i="125"/>
  <c r="G83" i="125"/>
  <c r="N82" i="125"/>
  <c r="I82" i="125"/>
  <c r="G82" i="125"/>
  <c r="N81" i="125"/>
  <c r="I81" i="125"/>
  <c r="G81" i="125"/>
  <c r="N80" i="125"/>
  <c r="I80" i="125"/>
  <c r="G80" i="125"/>
  <c r="AA79" i="125"/>
  <c r="Z79" i="125"/>
  <c r="Y79" i="125"/>
  <c r="X79" i="125"/>
  <c r="U79" i="125"/>
  <c r="T79" i="125"/>
  <c r="S79" i="125"/>
  <c r="R79" i="125"/>
  <c r="Q79" i="125"/>
  <c r="P79" i="125"/>
  <c r="O79" i="125"/>
  <c r="N79" i="125"/>
  <c r="I79" i="125"/>
  <c r="G79" i="125"/>
  <c r="AA78" i="125"/>
  <c r="Z78" i="125"/>
  <c r="Y78" i="125"/>
  <c r="X78" i="125"/>
  <c r="U78" i="125"/>
  <c r="T78" i="125"/>
  <c r="S78" i="125"/>
  <c r="R78" i="125"/>
  <c r="Q78" i="125"/>
  <c r="P78" i="125"/>
  <c r="O78" i="125"/>
  <c r="N78" i="125"/>
  <c r="I78" i="125"/>
  <c r="G78" i="125"/>
  <c r="AA77" i="125"/>
  <c r="Z77" i="125"/>
  <c r="Y77" i="125"/>
  <c r="X77" i="125"/>
  <c r="U77" i="125"/>
  <c r="T77" i="125"/>
  <c r="S77" i="125"/>
  <c r="R77" i="125"/>
  <c r="Q77" i="125"/>
  <c r="P77" i="125"/>
  <c r="O77" i="125"/>
  <c r="N77" i="125"/>
  <c r="I77" i="125"/>
  <c r="G77" i="125"/>
  <c r="AA76" i="125"/>
  <c r="Z76" i="125"/>
  <c r="Y76" i="125"/>
  <c r="X76" i="125"/>
  <c r="U76" i="125"/>
  <c r="T76" i="125"/>
  <c r="S76" i="125"/>
  <c r="R76" i="125"/>
  <c r="Q76" i="125"/>
  <c r="P76" i="125"/>
  <c r="O76" i="125"/>
  <c r="N76" i="125"/>
  <c r="I76" i="125"/>
  <c r="G76" i="125"/>
  <c r="AA75" i="125"/>
  <c r="Z75" i="125"/>
  <c r="Y75" i="125"/>
  <c r="X75" i="125"/>
  <c r="U75" i="125"/>
  <c r="T75" i="125"/>
  <c r="S75" i="125"/>
  <c r="R75" i="125"/>
  <c r="Q75" i="125"/>
  <c r="P75" i="125"/>
  <c r="O75" i="125"/>
  <c r="N75" i="125"/>
  <c r="I75" i="125"/>
  <c r="G75" i="125"/>
  <c r="AA74" i="125"/>
  <c r="Z74" i="125"/>
  <c r="Y74" i="125"/>
  <c r="X74" i="125"/>
  <c r="U74" i="125"/>
  <c r="T74" i="125"/>
  <c r="S74" i="125"/>
  <c r="R74" i="125"/>
  <c r="Q74" i="125"/>
  <c r="P74" i="125"/>
  <c r="O74" i="125"/>
  <c r="N74" i="125"/>
  <c r="I74" i="125"/>
  <c r="G74" i="125"/>
  <c r="AA73" i="125"/>
  <c r="Z73" i="125"/>
  <c r="Y73" i="125"/>
  <c r="X73" i="125"/>
  <c r="U73" i="125"/>
  <c r="T73" i="125"/>
  <c r="S73" i="125"/>
  <c r="R73" i="125"/>
  <c r="Q73" i="125"/>
  <c r="P73" i="125"/>
  <c r="O73" i="125"/>
  <c r="N73" i="125"/>
  <c r="I73" i="125"/>
  <c r="G73" i="125"/>
  <c r="AA72" i="125"/>
  <c r="Z72" i="125"/>
  <c r="Y72" i="125"/>
  <c r="X72" i="125"/>
  <c r="U72" i="125"/>
  <c r="T72" i="125"/>
  <c r="S72" i="125"/>
  <c r="R72" i="125"/>
  <c r="Q72" i="125"/>
  <c r="P72" i="125"/>
  <c r="O72" i="125"/>
  <c r="N72" i="125"/>
  <c r="I72" i="125"/>
  <c r="G72" i="125"/>
  <c r="AA71" i="125"/>
  <c r="Z71" i="125"/>
  <c r="Y71" i="125"/>
  <c r="X71" i="125"/>
  <c r="U71" i="125"/>
  <c r="T71" i="125"/>
  <c r="S71" i="125"/>
  <c r="R71" i="125"/>
  <c r="Q71" i="125"/>
  <c r="P71" i="125"/>
  <c r="O71" i="125"/>
  <c r="N71" i="125"/>
  <c r="I71" i="125"/>
  <c r="G71" i="125"/>
  <c r="AA70" i="125"/>
  <c r="Z70" i="125"/>
  <c r="Y70" i="125"/>
  <c r="X70" i="125"/>
  <c r="U70" i="125"/>
  <c r="T70" i="125"/>
  <c r="S70" i="125"/>
  <c r="R70" i="125"/>
  <c r="Q70" i="125"/>
  <c r="P70" i="125"/>
  <c r="O70" i="125"/>
  <c r="N70" i="125"/>
  <c r="I70" i="125"/>
  <c r="G70" i="125"/>
  <c r="AA69" i="125"/>
  <c r="Z69" i="125"/>
  <c r="Y69" i="125"/>
  <c r="X69" i="125"/>
  <c r="U69" i="125"/>
  <c r="T69" i="125"/>
  <c r="S69" i="125"/>
  <c r="R69" i="125"/>
  <c r="Q69" i="125"/>
  <c r="P69" i="125"/>
  <c r="O69" i="125"/>
  <c r="N69" i="125"/>
  <c r="I69" i="125"/>
  <c r="G69" i="125"/>
  <c r="AA68" i="125"/>
  <c r="Z68" i="125"/>
  <c r="Y68" i="125"/>
  <c r="X68" i="125"/>
  <c r="U68" i="125"/>
  <c r="T68" i="125"/>
  <c r="S68" i="125"/>
  <c r="R68" i="125"/>
  <c r="Q68" i="125"/>
  <c r="P68" i="125"/>
  <c r="O68" i="125"/>
  <c r="N68" i="125"/>
  <c r="I68" i="125"/>
  <c r="G68" i="125"/>
  <c r="I67" i="125"/>
  <c r="G67" i="125"/>
  <c r="AA66" i="125"/>
  <c r="Z66" i="125"/>
  <c r="Y66" i="125"/>
  <c r="X66" i="125"/>
  <c r="U66" i="125"/>
  <c r="T66" i="125"/>
  <c r="S66" i="125"/>
  <c r="R66" i="125"/>
  <c r="Q66" i="125"/>
  <c r="P66" i="125"/>
  <c r="O66" i="125"/>
  <c r="N66" i="125"/>
  <c r="I66" i="125"/>
  <c r="G66" i="125"/>
  <c r="AA65" i="125"/>
  <c r="Z65" i="125"/>
  <c r="Y65" i="125"/>
  <c r="X65" i="125"/>
  <c r="U65" i="125"/>
  <c r="T65" i="125"/>
  <c r="S65" i="125"/>
  <c r="R65" i="125"/>
  <c r="Q65" i="125"/>
  <c r="P65" i="125"/>
  <c r="O65" i="125"/>
  <c r="N65" i="125"/>
  <c r="I65" i="125"/>
  <c r="G65" i="125"/>
  <c r="AA64" i="125"/>
  <c r="Z64" i="125"/>
  <c r="Y64" i="125"/>
  <c r="X64" i="125"/>
  <c r="U64" i="125"/>
  <c r="T64" i="125"/>
  <c r="S64" i="125"/>
  <c r="R64" i="125"/>
  <c r="Q64" i="125"/>
  <c r="P64" i="125"/>
  <c r="O64" i="125"/>
  <c r="N64" i="125"/>
  <c r="I64" i="125"/>
  <c r="G64" i="125"/>
  <c r="AA63" i="125"/>
  <c r="Z63" i="125"/>
  <c r="Y63" i="125"/>
  <c r="X63" i="125"/>
  <c r="U63" i="125"/>
  <c r="T63" i="125"/>
  <c r="S63" i="125"/>
  <c r="R63" i="125"/>
  <c r="Q63" i="125"/>
  <c r="P63" i="125"/>
  <c r="O63" i="125"/>
  <c r="N63" i="125"/>
  <c r="I63" i="125"/>
  <c r="G63" i="125"/>
  <c r="AA62" i="125"/>
  <c r="Z62" i="125"/>
  <c r="Y62" i="125"/>
  <c r="X62" i="125"/>
  <c r="U62" i="125"/>
  <c r="T62" i="125"/>
  <c r="S62" i="125"/>
  <c r="R62" i="125"/>
  <c r="Q62" i="125"/>
  <c r="P62" i="125"/>
  <c r="O62" i="125"/>
  <c r="N62" i="125"/>
  <c r="I62" i="125"/>
  <c r="G62" i="125"/>
  <c r="AA61" i="125"/>
  <c r="Z61" i="125"/>
  <c r="Y61" i="125"/>
  <c r="X61" i="125"/>
  <c r="U61" i="125"/>
  <c r="T61" i="125"/>
  <c r="S61" i="125"/>
  <c r="R61" i="125"/>
  <c r="Q61" i="125"/>
  <c r="P61" i="125"/>
  <c r="O61" i="125"/>
  <c r="N61" i="125"/>
  <c r="I61" i="125"/>
  <c r="G61" i="125"/>
  <c r="AA60" i="125"/>
  <c r="Z60" i="125"/>
  <c r="Y60" i="125"/>
  <c r="X60" i="125"/>
  <c r="U60" i="125"/>
  <c r="T60" i="125"/>
  <c r="S60" i="125"/>
  <c r="R60" i="125"/>
  <c r="Q60" i="125"/>
  <c r="P60" i="125"/>
  <c r="O60" i="125"/>
  <c r="N60" i="125"/>
  <c r="I60" i="125"/>
  <c r="G60" i="125"/>
  <c r="AA59" i="125"/>
  <c r="Z59" i="125"/>
  <c r="Y59" i="125"/>
  <c r="X59" i="125"/>
  <c r="U59" i="125"/>
  <c r="T59" i="125"/>
  <c r="S59" i="125"/>
  <c r="R59" i="125"/>
  <c r="Q59" i="125"/>
  <c r="P59" i="125"/>
  <c r="O59" i="125"/>
  <c r="N59" i="125"/>
  <c r="I59" i="125"/>
  <c r="G59" i="125"/>
  <c r="AA58" i="125"/>
  <c r="Z58" i="125"/>
  <c r="Y58" i="125"/>
  <c r="X58" i="125"/>
  <c r="U58" i="125"/>
  <c r="T58" i="125"/>
  <c r="S58" i="125"/>
  <c r="R58" i="125"/>
  <c r="Q58" i="125"/>
  <c r="P58" i="125"/>
  <c r="O58" i="125"/>
  <c r="N58" i="125"/>
  <c r="I58" i="125"/>
  <c r="G58" i="125"/>
  <c r="AA57" i="125"/>
  <c r="Z57" i="125"/>
  <c r="Y57" i="125"/>
  <c r="X57" i="125"/>
  <c r="U57" i="125"/>
  <c r="T57" i="125"/>
  <c r="S57" i="125"/>
  <c r="R57" i="125"/>
  <c r="Q57" i="125"/>
  <c r="P57" i="125"/>
  <c r="O57" i="125"/>
  <c r="N57" i="125"/>
  <c r="I57" i="125"/>
  <c r="G57" i="125"/>
  <c r="AA56" i="125"/>
  <c r="Z56" i="125"/>
  <c r="Y56" i="125"/>
  <c r="X56" i="125"/>
  <c r="U56" i="125"/>
  <c r="T56" i="125"/>
  <c r="S56" i="125"/>
  <c r="R56" i="125"/>
  <c r="Q56" i="125"/>
  <c r="P56" i="125"/>
  <c r="O56" i="125"/>
  <c r="N56" i="125"/>
  <c r="I56" i="125"/>
  <c r="G56" i="125"/>
  <c r="AA55" i="125"/>
  <c r="Z55" i="125"/>
  <c r="Y55" i="125"/>
  <c r="X55" i="125"/>
  <c r="U55" i="125"/>
  <c r="T55" i="125"/>
  <c r="S55" i="125"/>
  <c r="R55" i="125"/>
  <c r="Q55" i="125"/>
  <c r="P55" i="125"/>
  <c r="O55" i="125"/>
  <c r="N55" i="125"/>
  <c r="I55" i="125"/>
  <c r="G55" i="125"/>
  <c r="AA54" i="125"/>
  <c r="Z54" i="125"/>
  <c r="Y54" i="125"/>
  <c r="X54" i="125"/>
  <c r="U54" i="125"/>
  <c r="T54" i="125"/>
  <c r="S54" i="125"/>
  <c r="R54" i="125"/>
  <c r="Q54" i="125"/>
  <c r="P54" i="125"/>
  <c r="O54" i="125"/>
  <c r="N54" i="125"/>
  <c r="I54" i="125"/>
  <c r="G54" i="125"/>
  <c r="AA53" i="125"/>
  <c r="Z53" i="125"/>
  <c r="Y53" i="125"/>
  <c r="X53" i="125"/>
  <c r="U53" i="125"/>
  <c r="T53" i="125"/>
  <c r="S53" i="125"/>
  <c r="R53" i="125"/>
  <c r="Q53" i="125"/>
  <c r="P53" i="125"/>
  <c r="O53" i="125"/>
  <c r="N53" i="125"/>
  <c r="I53" i="125"/>
  <c r="G53" i="125"/>
  <c r="AA52" i="125"/>
  <c r="Z52" i="125"/>
  <c r="Y52" i="125"/>
  <c r="X52" i="125"/>
  <c r="U52" i="125"/>
  <c r="T52" i="125"/>
  <c r="S52" i="125"/>
  <c r="R52" i="125"/>
  <c r="Q52" i="125"/>
  <c r="P52" i="125"/>
  <c r="O52" i="125"/>
  <c r="N52" i="125"/>
  <c r="I52" i="125"/>
  <c r="G52" i="125"/>
  <c r="AA51" i="125"/>
  <c r="Z51" i="125"/>
  <c r="Y51" i="125"/>
  <c r="X51" i="125"/>
  <c r="U51" i="125"/>
  <c r="T51" i="125"/>
  <c r="S51" i="125"/>
  <c r="R51" i="125"/>
  <c r="Q51" i="125"/>
  <c r="P51" i="125"/>
  <c r="O51" i="125"/>
  <c r="N51" i="125"/>
  <c r="I51" i="125"/>
  <c r="G51" i="125"/>
  <c r="AA50" i="125"/>
  <c r="Z50" i="125"/>
  <c r="Y50" i="125"/>
  <c r="X50" i="125"/>
  <c r="U50" i="125"/>
  <c r="T50" i="125"/>
  <c r="S50" i="125"/>
  <c r="R50" i="125"/>
  <c r="Q50" i="125"/>
  <c r="P50" i="125"/>
  <c r="O50" i="125"/>
  <c r="N50" i="125"/>
  <c r="I50" i="125"/>
  <c r="G50" i="125"/>
  <c r="AA49" i="125"/>
  <c r="Z49" i="125"/>
  <c r="Y49" i="125"/>
  <c r="X49" i="125"/>
  <c r="U49" i="125"/>
  <c r="T49" i="125"/>
  <c r="S49" i="125"/>
  <c r="R49" i="125"/>
  <c r="Q49" i="125"/>
  <c r="P49" i="125"/>
  <c r="O49" i="125"/>
  <c r="N49" i="125"/>
  <c r="I49" i="125"/>
  <c r="G49" i="125"/>
  <c r="AA48" i="125"/>
  <c r="Z48" i="125"/>
  <c r="Y48" i="125"/>
  <c r="X48" i="125"/>
  <c r="U48" i="125"/>
  <c r="T48" i="125"/>
  <c r="S48" i="125"/>
  <c r="R48" i="125"/>
  <c r="Q48" i="125"/>
  <c r="P48" i="125"/>
  <c r="O48" i="125"/>
  <c r="N48" i="125"/>
  <c r="I48" i="125"/>
  <c r="G48" i="125"/>
  <c r="AA47" i="125"/>
  <c r="Z47" i="125"/>
  <c r="Y47" i="125"/>
  <c r="X47" i="125"/>
  <c r="U47" i="125"/>
  <c r="T47" i="125"/>
  <c r="S47" i="125"/>
  <c r="R47" i="125"/>
  <c r="Q47" i="125"/>
  <c r="P47" i="125"/>
  <c r="O47" i="125"/>
  <c r="N47" i="125"/>
  <c r="I47" i="125"/>
  <c r="G47" i="125"/>
  <c r="AA46" i="125"/>
  <c r="Z46" i="125"/>
  <c r="Y46" i="125"/>
  <c r="X46" i="125"/>
  <c r="U46" i="125"/>
  <c r="T46" i="125"/>
  <c r="S46" i="125"/>
  <c r="R46" i="125"/>
  <c r="Q46" i="125"/>
  <c r="P46" i="125"/>
  <c r="O46" i="125"/>
  <c r="N46" i="125"/>
  <c r="I46" i="125"/>
  <c r="G46" i="125"/>
  <c r="AA45" i="125"/>
  <c r="Z45" i="125"/>
  <c r="Y45" i="125"/>
  <c r="X45" i="125"/>
  <c r="U45" i="125"/>
  <c r="T45" i="125"/>
  <c r="S45" i="125"/>
  <c r="R45" i="125"/>
  <c r="Q45" i="125"/>
  <c r="P45" i="125"/>
  <c r="O45" i="125"/>
  <c r="N45" i="125"/>
  <c r="I45" i="125"/>
  <c r="G45" i="125"/>
  <c r="AA44" i="125"/>
  <c r="Z44" i="125"/>
  <c r="Y44" i="125"/>
  <c r="X44" i="125"/>
  <c r="U44" i="125"/>
  <c r="T44" i="125"/>
  <c r="S44" i="125"/>
  <c r="R44" i="125"/>
  <c r="Q44" i="125"/>
  <c r="P44" i="125"/>
  <c r="O44" i="125"/>
  <c r="N44" i="125"/>
  <c r="I44" i="125"/>
  <c r="G44" i="125"/>
  <c r="AA43" i="125"/>
  <c r="Z43" i="125"/>
  <c r="Y43" i="125"/>
  <c r="X43" i="125"/>
  <c r="U43" i="125"/>
  <c r="T43" i="125"/>
  <c r="S43" i="125"/>
  <c r="R43" i="125"/>
  <c r="Q43" i="125"/>
  <c r="P43" i="125"/>
  <c r="O43" i="125"/>
  <c r="N43" i="125"/>
  <c r="I43" i="125"/>
  <c r="G43" i="125"/>
  <c r="AA42" i="125"/>
  <c r="Z42" i="125"/>
  <c r="Y42" i="125"/>
  <c r="X42" i="125"/>
  <c r="U42" i="125"/>
  <c r="T42" i="125"/>
  <c r="S42" i="125"/>
  <c r="R42" i="125"/>
  <c r="Q42" i="125"/>
  <c r="P42" i="125"/>
  <c r="O42" i="125"/>
  <c r="N42" i="125"/>
  <c r="I42" i="125"/>
  <c r="G42" i="125"/>
  <c r="AA41" i="125"/>
  <c r="Z41" i="125"/>
  <c r="Y41" i="125"/>
  <c r="X41" i="125"/>
  <c r="U41" i="125"/>
  <c r="T41" i="125"/>
  <c r="S41" i="125"/>
  <c r="R41" i="125"/>
  <c r="Q41" i="125"/>
  <c r="P41" i="125"/>
  <c r="O41" i="125"/>
  <c r="N41" i="125"/>
  <c r="I41" i="125"/>
  <c r="G41" i="125"/>
  <c r="AA40" i="125"/>
  <c r="Z40" i="125"/>
  <c r="Y40" i="125"/>
  <c r="X40" i="125"/>
  <c r="U40" i="125"/>
  <c r="T40" i="125"/>
  <c r="S40" i="125"/>
  <c r="R40" i="125"/>
  <c r="Q40" i="125"/>
  <c r="P40" i="125"/>
  <c r="O40" i="125"/>
  <c r="N40" i="125"/>
  <c r="I40" i="125"/>
  <c r="G40" i="125"/>
  <c r="AA39" i="125"/>
  <c r="Z39" i="125"/>
  <c r="Y39" i="125"/>
  <c r="X39" i="125"/>
  <c r="U39" i="125"/>
  <c r="T39" i="125"/>
  <c r="S39" i="125"/>
  <c r="R39" i="125"/>
  <c r="Q39" i="125"/>
  <c r="P39" i="125"/>
  <c r="O39" i="125"/>
  <c r="N39" i="125"/>
  <c r="I39" i="125"/>
  <c r="G39" i="125"/>
  <c r="AA38" i="125"/>
  <c r="Z38" i="125"/>
  <c r="Y38" i="125"/>
  <c r="X38" i="125"/>
  <c r="U38" i="125"/>
  <c r="T38" i="125"/>
  <c r="S38" i="125"/>
  <c r="R38" i="125"/>
  <c r="Q38" i="125"/>
  <c r="P38" i="125"/>
  <c r="O38" i="125"/>
  <c r="N38" i="125"/>
  <c r="I38" i="125"/>
  <c r="G38" i="125"/>
  <c r="AA37" i="125"/>
  <c r="Z37" i="125"/>
  <c r="Y37" i="125"/>
  <c r="X37" i="125"/>
  <c r="U37" i="125"/>
  <c r="T37" i="125"/>
  <c r="S37" i="125"/>
  <c r="R37" i="125"/>
  <c r="Q37" i="125"/>
  <c r="P37" i="125"/>
  <c r="O37" i="125"/>
  <c r="N37" i="125"/>
  <c r="I37" i="125"/>
  <c r="G37" i="125"/>
  <c r="I36" i="125"/>
  <c r="G36" i="125"/>
  <c r="I35" i="125"/>
  <c r="G35" i="125"/>
  <c r="I34" i="125"/>
  <c r="G34" i="125"/>
  <c r="AA33" i="125"/>
  <c r="Z33" i="125"/>
  <c r="Y33" i="125"/>
  <c r="X33" i="125"/>
  <c r="U33" i="125"/>
  <c r="T33" i="125"/>
  <c r="S33" i="125"/>
  <c r="R33" i="125"/>
  <c r="Q33" i="125"/>
  <c r="P33" i="125"/>
  <c r="O33" i="125"/>
  <c r="N33" i="125"/>
  <c r="I33" i="125"/>
  <c r="G33" i="125"/>
  <c r="AA32" i="125"/>
  <c r="Z32" i="125"/>
  <c r="Y32" i="125"/>
  <c r="X32" i="125"/>
  <c r="U32" i="125"/>
  <c r="T32" i="125"/>
  <c r="S32" i="125"/>
  <c r="R32" i="125"/>
  <c r="Q32" i="125"/>
  <c r="P32" i="125"/>
  <c r="O32" i="125"/>
  <c r="N32" i="125"/>
  <c r="I32" i="125"/>
  <c r="G32" i="125"/>
  <c r="AA31" i="125"/>
  <c r="Z31" i="125"/>
  <c r="Y31" i="125"/>
  <c r="X31" i="125"/>
  <c r="U31" i="125"/>
  <c r="T31" i="125"/>
  <c r="S31" i="125"/>
  <c r="R31" i="125"/>
  <c r="Q31" i="125"/>
  <c r="P31" i="125"/>
  <c r="O31" i="125"/>
  <c r="N31" i="125"/>
  <c r="I31" i="125"/>
  <c r="G31" i="125"/>
  <c r="I30" i="125"/>
  <c r="G30" i="125"/>
  <c r="AA29" i="125"/>
  <c r="Z29" i="125"/>
  <c r="Y29" i="125"/>
  <c r="X29" i="125"/>
  <c r="U29" i="125"/>
  <c r="T29" i="125"/>
  <c r="S29" i="125"/>
  <c r="R29" i="125"/>
  <c r="Q29" i="125"/>
  <c r="P29" i="125"/>
  <c r="O29" i="125"/>
  <c r="N29" i="125"/>
  <c r="I29" i="125"/>
  <c r="G29" i="125"/>
  <c r="AA27" i="125"/>
  <c r="Z27" i="125"/>
  <c r="Y27" i="125"/>
  <c r="X27" i="125"/>
  <c r="U27" i="125"/>
  <c r="T27" i="125"/>
  <c r="S27" i="125"/>
  <c r="R27" i="125"/>
  <c r="Q27" i="125"/>
  <c r="P27" i="125"/>
  <c r="O27" i="125"/>
  <c r="N27" i="125"/>
  <c r="I27" i="125"/>
  <c r="G27" i="125"/>
  <c r="AA26" i="125"/>
  <c r="Z26" i="125"/>
  <c r="Y26" i="125"/>
  <c r="X26" i="125"/>
  <c r="U26" i="125"/>
  <c r="T26" i="125"/>
  <c r="S26" i="125"/>
  <c r="R26" i="125"/>
  <c r="Q26" i="125"/>
  <c r="P26" i="125"/>
  <c r="O26" i="125"/>
  <c r="N26" i="125"/>
  <c r="I26" i="125"/>
  <c r="G26" i="125"/>
  <c r="AA25" i="125"/>
  <c r="Z25" i="125"/>
  <c r="Y25" i="125"/>
  <c r="X25" i="125"/>
  <c r="U25" i="125"/>
  <c r="T25" i="125"/>
  <c r="S25" i="125"/>
  <c r="R25" i="125"/>
  <c r="Q25" i="125"/>
  <c r="P25" i="125"/>
  <c r="O25" i="125"/>
  <c r="N25" i="125"/>
  <c r="I25" i="125"/>
  <c r="G25" i="125"/>
  <c r="AA24" i="125"/>
  <c r="Z24" i="125"/>
  <c r="Y24" i="125"/>
  <c r="X24" i="125"/>
  <c r="U24" i="125"/>
  <c r="T24" i="125"/>
  <c r="S24" i="125"/>
  <c r="R24" i="125"/>
  <c r="Q24" i="125"/>
  <c r="P24" i="125"/>
  <c r="O24" i="125"/>
  <c r="N24" i="125"/>
  <c r="I24" i="125"/>
  <c r="G24" i="125"/>
  <c r="AA23" i="125"/>
  <c r="Z23" i="125"/>
  <c r="Y23" i="125"/>
  <c r="X23" i="125"/>
  <c r="U23" i="125"/>
  <c r="T23" i="125"/>
  <c r="S23" i="125"/>
  <c r="R23" i="125"/>
  <c r="Q23" i="125"/>
  <c r="P23" i="125"/>
  <c r="O23" i="125"/>
  <c r="N23" i="125"/>
  <c r="I23" i="125"/>
  <c r="G23" i="125"/>
  <c r="AA22" i="125"/>
  <c r="Z22" i="125"/>
  <c r="Y22" i="125"/>
  <c r="X22" i="125"/>
  <c r="U22" i="125"/>
  <c r="T22" i="125"/>
  <c r="S22" i="125"/>
  <c r="R22" i="125"/>
  <c r="Q22" i="125"/>
  <c r="P22" i="125"/>
  <c r="O22" i="125"/>
  <c r="N22" i="125"/>
  <c r="I22" i="125"/>
  <c r="G22" i="125"/>
  <c r="AA21" i="125"/>
  <c r="Z21" i="125"/>
  <c r="Y21" i="125"/>
  <c r="X21" i="125"/>
  <c r="U21" i="125"/>
  <c r="T21" i="125"/>
  <c r="S21" i="125"/>
  <c r="R21" i="125"/>
  <c r="Q21" i="125"/>
  <c r="P21" i="125"/>
  <c r="O21" i="125"/>
  <c r="N21" i="125"/>
  <c r="I21" i="125"/>
  <c r="G21" i="125"/>
  <c r="AA20" i="125"/>
  <c r="Z20" i="125"/>
  <c r="Y20" i="125"/>
  <c r="X20" i="125"/>
  <c r="U20" i="125"/>
  <c r="T20" i="125"/>
  <c r="S20" i="125"/>
  <c r="R20" i="125"/>
  <c r="Q20" i="125"/>
  <c r="P20" i="125"/>
  <c r="O20" i="125"/>
  <c r="N20" i="125"/>
  <c r="I20" i="125"/>
  <c r="G20" i="125"/>
  <c r="AA19" i="125"/>
  <c r="Z19" i="125"/>
  <c r="Y19" i="125"/>
  <c r="X19" i="125"/>
  <c r="U19" i="125"/>
  <c r="T19" i="125"/>
  <c r="S19" i="125"/>
  <c r="R19" i="125"/>
  <c r="Q19" i="125"/>
  <c r="P19" i="125"/>
  <c r="O19" i="125"/>
  <c r="N19" i="125"/>
  <c r="I19" i="125"/>
  <c r="G19" i="125"/>
  <c r="AA18" i="125"/>
  <c r="Z18" i="125"/>
  <c r="Y18" i="125"/>
  <c r="X18" i="125"/>
  <c r="U18" i="125"/>
  <c r="T18" i="125"/>
  <c r="S18" i="125"/>
  <c r="R18" i="125"/>
  <c r="Q18" i="125"/>
  <c r="P18" i="125"/>
  <c r="O18" i="125"/>
  <c r="N18" i="125"/>
  <c r="I18" i="125"/>
  <c r="G18" i="125"/>
  <c r="AA17" i="125"/>
  <c r="Z17" i="125"/>
  <c r="Y17" i="125"/>
  <c r="X17" i="125"/>
  <c r="U17" i="125"/>
  <c r="T17" i="125"/>
  <c r="S17" i="125"/>
  <c r="R17" i="125"/>
  <c r="Q17" i="125"/>
  <c r="P17" i="125"/>
  <c r="O17" i="125"/>
  <c r="N17" i="125"/>
  <c r="I17" i="125"/>
  <c r="G17" i="125"/>
  <c r="AA16" i="125"/>
  <c r="Z16" i="125"/>
  <c r="Y16" i="125"/>
  <c r="X16" i="125"/>
  <c r="U16" i="125"/>
  <c r="T16" i="125"/>
  <c r="S16" i="125"/>
  <c r="R16" i="125"/>
  <c r="Q16" i="125"/>
  <c r="P16" i="125"/>
  <c r="O16" i="125"/>
  <c r="N16" i="125"/>
  <c r="I16" i="125"/>
  <c r="G16" i="125"/>
  <c r="AA15" i="125"/>
  <c r="Z15" i="125"/>
  <c r="Y15" i="125"/>
  <c r="X15" i="125"/>
  <c r="U15" i="125"/>
  <c r="T15" i="125"/>
  <c r="S15" i="125"/>
  <c r="R15" i="125"/>
  <c r="Q15" i="125"/>
  <c r="P15" i="125"/>
  <c r="O15" i="125"/>
  <c r="N15" i="125"/>
  <c r="I15" i="125"/>
  <c r="G15" i="125"/>
  <c r="AA14" i="125"/>
  <c r="Z14" i="125"/>
  <c r="Y14" i="125"/>
  <c r="X14" i="125"/>
  <c r="U14" i="125"/>
  <c r="T14" i="125"/>
  <c r="S14" i="125"/>
  <c r="R14" i="125"/>
  <c r="Q14" i="125"/>
  <c r="P14" i="125"/>
  <c r="O14" i="125"/>
  <c r="N14" i="125"/>
  <c r="I14" i="125"/>
  <c r="G14" i="125"/>
  <c r="AA13" i="125"/>
  <c r="Z13" i="125"/>
  <c r="Y13" i="125"/>
  <c r="X13" i="125"/>
  <c r="U13" i="125"/>
  <c r="T13" i="125"/>
  <c r="S13" i="125"/>
  <c r="R13" i="125"/>
  <c r="Q13" i="125"/>
  <c r="P13" i="125"/>
  <c r="O13" i="125"/>
  <c r="N13" i="125"/>
  <c r="I13" i="125"/>
  <c r="G13" i="125"/>
  <c r="AA12" i="125"/>
  <c r="Z12" i="125"/>
  <c r="Y12" i="125"/>
  <c r="X12" i="125"/>
  <c r="U12" i="125"/>
  <c r="T12" i="125"/>
  <c r="S12" i="125"/>
  <c r="R12" i="125"/>
  <c r="Q12" i="125"/>
  <c r="P12" i="125"/>
  <c r="O12" i="125"/>
  <c r="N12" i="125"/>
  <c r="I12" i="125"/>
  <c r="G12" i="125"/>
  <c r="AA11" i="125"/>
  <c r="Z11" i="125"/>
  <c r="Y11" i="125"/>
  <c r="X11" i="125"/>
  <c r="U11" i="125"/>
  <c r="T11" i="125"/>
  <c r="S11" i="125"/>
  <c r="R11" i="125"/>
  <c r="Q11" i="125"/>
  <c r="P11" i="125"/>
  <c r="O11" i="125"/>
  <c r="N11" i="125"/>
  <c r="I11" i="125"/>
  <c r="G11" i="125"/>
  <c r="AA10" i="125"/>
  <c r="Z10" i="125"/>
  <c r="Y10" i="125"/>
  <c r="X10" i="125"/>
  <c r="U10" i="125"/>
  <c r="T10" i="125"/>
  <c r="S10" i="125"/>
  <c r="R10" i="125"/>
  <c r="Q10" i="125"/>
  <c r="P10" i="125"/>
  <c r="O10" i="125"/>
  <c r="N10" i="125"/>
  <c r="I10" i="125"/>
  <c r="G10" i="125"/>
  <c r="AA9" i="125"/>
  <c r="Z9" i="125"/>
  <c r="Y9" i="125"/>
  <c r="X9" i="125"/>
  <c r="U9" i="125"/>
  <c r="T9" i="125"/>
  <c r="S9" i="125"/>
  <c r="R9" i="125"/>
  <c r="Q9" i="125"/>
  <c r="P9" i="125"/>
  <c r="O9" i="125"/>
  <c r="N9" i="125"/>
  <c r="I9" i="125"/>
  <c r="G9" i="125"/>
  <c r="AA8" i="125"/>
  <c r="Z8" i="125"/>
  <c r="Y8" i="125"/>
  <c r="X8" i="125"/>
  <c r="U8" i="125"/>
  <c r="T8" i="125"/>
  <c r="S8" i="125"/>
  <c r="R8" i="125"/>
  <c r="Q8" i="125"/>
  <c r="P8" i="125"/>
  <c r="O8" i="125"/>
  <c r="N8" i="125"/>
  <c r="I8" i="125"/>
  <c r="G8" i="125"/>
  <c r="AA7" i="125"/>
  <c r="Z7" i="125"/>
  <c r="Y7" i="125"/>
  <c r="X7" i="125"/>
  <c r="U7" i="125"/>
  <c r="T7" i="125"/>
  <c r="S7" i="125"/>
  <c r="R7" i="125"/>
  <c r="Q7" i="125"/>
  <c r="P7" i="125"/>
  <c r="O7" i="125"/>
  <c r="N7" i="125"/>
  <c r="I7" i="125"/>
  <c r="G7" i="125"/>
  <c r="G3" i="511"/>
  <c r="G188" i="511"/>
  <c r="J139" i="511" l="1" a="1"/>
  <c r="J139" i="511" s="1"/>
  <c r="K139" i="511" a="1"/>
  <c r="K139" i="511" s="1"/>
  <c r="M139" i="511" s="1"/>
  <c r="J140" i="511" a="1"/>
  <c r="J140" i="511" s="1"/>
  <c r="K140" i="511" a="1"/>
  <c r="K140" i="511" s="1"/>
  <c r="J141" i="511" a="1"/>
  <c r="J141" i="511" s="1"/>
  <c r="K141" i="511" a="1"/>
  <c r="K141" i="511" s="1"/>
  <c r="J142" i="511" a="1"/>
  <c r="J142" i="511" s="1"/>
  <c r="K142" i="511" a="1"/>
  <c r="K142" i="511" s="1"/>
  <c r="M142" i="511" s="1"/>
  <c r="K143" i="511" a="1"/>
  <c r="K143" i="511" s="1"/>
  <c r="G70" i="511"/>
  <c r="I183" i="511"/>
  <c r="I188" i="511"/>
  <c r="I19" i="512"/>
  <c r="I70" i="511"/>
  <c r="I21" i="511"/>
  <c r="I20" i="511"/>
  <c r="P527" i="512"/>
  <c r="O527" i="512"/>
  <c r="N527" i="512"/>
  <c r="M527" i="512"/>
  <c r="L527" i="512"/>
  <c r="K527" i="512"/>
  <c r="I527" i="512"/>
  <c r="H527" i="512"/>
  <c r="G527" i="512"/>
  <c r="F527" i="512"/>
  <c r="E527" i="512"/>
  <c r="D527" i="512"/>
  <c r="J526" i="512"/>
  <c r="Q526" i="512" s="1"/>
  <c r="J525" i="512"/>
  <c r="Q525" i="512" s="1"/>
  <c r="J524" i="512"/>
  <c r="G508" i="512"/>
  <c r="N508" i="512" s="1"/>
  <c r="X506" i="512"/>
  <c r="X505" i="512"/>
  <c r="X504" i="512"/>
  <c r="G504" i="512"/>
  <c r="C504" i="512"/>
  <c r="X503" i="512"/>
  <c r="I503" i="512"/>
  <c r="E503" i="512"/>
  <c r="K503" i="512" s="1"/>
  <c r="M503" i="512" s="1"/>
  <c r="X502" i="512"/>
  <c r="I502" i="512"/>
  <c r="E502" i="512"/>
  <c r="I501" i="512"/>
  <c r="E501" i="512"/>
  <c r="I500" i="512"/>
  <c r="I504" i="512" s="1"/>
  <c r="E500" i="512"/>
  <c r="K500" i="512" s="1"/>
  <c r="AA497" i="512"/>
  <c r="Z497" i="512"/>
  <c r="Y497" i="512"/>
  <c r="X497" i="512"/>
  <c r="U497" i="512"/>
  <c r="T497" i="512"/>
  <c r="S497" i="512"/>
  <c r="R497" i="512"/>
  <c r="Q497" i="512"/>
  <c r="P497" i="512"/>
  <c r="O497" i="512"/>
  <c r="R505" i="512" s="1"/>
  <c r="I497" i="512"/>
  <c r="G497" i="512"/>
  <c r="J497" i="512" s="1" a="1"/>
  <c r="J497" i="512" s="1"/>
  <c r="H496" i="512"/>
  <c r="H495" i="512"/>
  <c r="H494" i="512"/>
  <c r="D493" i="512"/>
  <c r="H493" i="512" s="1"/>
  <c r="V492" i="512"/>
  <c r="W492" i="512" s="1"/>
  <c r="N492" i="512"/>
  <c r="K492" i="512" a="1"/>
  <c r="K492" i="512" s="1"/>
  <c r="M492" i="512" s="1"/>
  <c r="J492" i="512" a="1"/>
  <c r="J492" i="512" s="1"/>
  <c r="H492" i="512"/>
  <c r="H491" i="512"/>
  <c r="H490" i="512"/>
  <c r="V489" i="512"/>
  <c r="W489" i="512" s="1"/>
  <c r="N489" i="512"/>
  <c r="K489" i="512" a="1"/>
  <c r="K489" i="512" s="1"/>
  <c r="M489" i="512" s="1"/>
  <c r="J489" i="512" a="1"/>
  <c r="J489" i="512" s="1"/>
  <c r="H489" i="512"/>
  <c r="V488" i="512"/>
  <c r="W488" i="512" s="1"/>
  <c r="N488" i="512"/>
  <c r="K488" i="512" a="1"/>
  <c r="K488" i="512" s="1"/>
  <c r="M488" i="512" s="1"/>
  <c r="J488" i="512" a="1"/>
  <c r="J488" i="512" s="1"/>
  <c r="H488" i="512"/>
  <c r="H487" i="512"/>
  <c r="H486" i="512"/>
  <c r="V485" i="512"/>
  <c r="W485" i="512" s="1"/>
  <c r="N485" i="512"/>
  <c r="K485" i="512"/>
  <c r="M485" i="512" s="1"/>
  <c r="K485" i="512" a="1"/>
  <c r="J485" i="512"/>
  <c r="J485" i="512" a="1"/>
  <c r="H485" i="512"/>
  <c r="V484" i="512"/>
  <c r="W484" i="512" s="1"/>
  <c r="N484" i="512"/>
  <c r="K484" i="512" a="1"/>
  <c r="K484" i="512" s="1"/>
  <c r="M484" i="512" s="1"/>
  <c r="J484" i="512" a="1"/>
  <c r="J484" i="512" s="1"/>
  <c r="H484" i="512"/>
  <c r="V483" i="512"/>
  <c r="W483" i="512" s="1"/>
  <c r="N483" i="512"/>
  <c r="K483" i="512" a="1"/>
  <c r="K483" i="512" s="1"/>
  <c r="M483" i="512" s="1"/>
  <c r="J483" i="512" a="1"/>
  <c r="J483" i="512" s="1"/>
  <c r="H483" i="512"/>
  <c r="V482" i="512"/>
  <c r="V497" i="512" s="1"/>
  <c r="N482" i="512"/>
  <c r="N497" i="512" s="1"/>
  <c r="K482" i="512" a="1"/>
  <c r="K482" i="512" s="1"/>
  <c r="J482" i="512" a="1"/>
  <c r="J482" i="512" s="1"/>
  <c r="H482" i="512"/>
  <c r="H497" i="512" s="1"/>
  <c r="AA481" i="512"/>
  <c r="Z481" i="512"/>
  <c r="Y481" i="512"/>
  <c r="X481" i="512"/>
  <c r="U481" i="512"/>
  <c r="T481" i="512"/>
  <c r="S481" i="512"/>
  <c r="Q481" i="512"/>
  <c r="P481" i="512"/>
  <c r="O481" i="512"/>
  <c r="I481" i="512"/>
  <c r="G481" i="512"/>
  <c r="J481" i="512" s="1" a="1"/>
  <c r="J481" i="512" s="1"/>
  <c r="V480" i="512"/>
  <c r="W480" i="512" s="1"/>
  <c r="N480" i="512"/>
  <c r="K480" i="512" a="1"/>
  <c r="K480" i="512" s="1"/>
  <c r="M480" i="512" s="1"/>
  <c r="J480" i="512" a="1"/>
  <c r="J480" i="512" s="1"/>
  <c r="H480" i="512"/>
  <c r="H479" i="512"/>
  <c r="V478" i="512"/>
  <c r="W478" i="512" s="1"/>
  <c r="N478" i="512"/>
  <c r="K478" i="512"/>
  <c r="M478" i="512" s="1"/>
  <c r="K478" i="512" a="1"/>
  <c r="J478" i="512"/>
  <c r="J478" i="512" a="1"/>
  <c r="H478" i="512"/>
  <c r="V477" i="512"/>
  <c r="W477" i="512" s="1"/>
  <c r="N477" i="512"/>
  <c r="K477" i="512" a="1"/>
  <c r="K477" i="512" s="1"/>
  <c r="M477" i="512" s="1"/>
  <c r="J477" i="512" a="1"/>
  <c r="J477" i="512" s="1"/>
  <c r="H477" i="512"/>
  <c r="V476" i="512"/>
  <c r="W476" i="512" s="1"/>
  <c r="N476" i="512"/>
  <c r="K476" i="512"/>
  <c r="M476" i="512" s="1"/>
  <c r="K476" i="512" a="1"/>
  <c r="J476" i="512" a="1"/>
  <c r="J476" i="512" s="1"/>
  <c r="H476" i="512"/>
  <c r="V475" i="512"/>
  <c r="W475" i="512" s="1"/>
  <c r="N475" i="512"/>
  <c r="K475" i="512" a="1"/>
  <c r="K475" i="512" s="1"/>
  <c r="M475" i="512" s="1"/>
  <c r="J475" i="512" a="1"/>
  <c r="J475" i="512" s="1"/>
  <c r="H475" i="512"/>
  <c r="V474" i="512"/>
  <c r="V481" i="512" s="1"/>
  <c r="W481" i="512" s="1"/>
  <c r="N474" i="512"/>
  <c r="N481" i="512" s="1"/>
  <c r="K474" i="512"/>
  <c r="M474" i="512" s="1"/>
  <c r="K474" i="512" a="1"/>
  <c r="J474" i="512"/>
  <c r="J474" i="512" a="1"/>
  <c r="H474" i="512"/>
  <c r="H481" i="512" s="1"/>
  <c r="AA473" i="512"/>
  <c r="Z473" i="512"/>
  <c r="Y473" i="512"/>
  <c r="X473" i="512"/>
  <c r="U473" i="512"/>
  <c r="T473" i="512"/>
  <c r="S473" i="512"/>
  <c r="Q473" i="512"/>
  <c r="P473" i="512"/>
  <c r="O473" i="512"/>
  <c r="R503" i="512" s="1"/>
  <c r="I473" i="512"/>
  <c r="G473" i="512"/>
  <c r="J473" i="512" s="1" a="1"/>
  <c r="J473" i="512" s="1"/>
  <c r="V472" i="512"/>
  <c r="W472" i="512" s="1"/>
  <c r="N472" i="512"/>
  <c r="K472" i="512" a="1"/>
  <c r="K472" i="512" s="1"/>
  <c r="M472" i="512" s="1"/>
  <c r="J472" i="512" a="1"/>
  <c r="J472" i="512" s="1"/>
  <c r="H472" i="512"/>
  <c r="W471" i="512"/>
  <c r="V471" i="512"/>
  <c r="N471" i="512"/>
  <c r="K471" i="512" a="1"/>
  <c r="K471" i="512" s="1"/>
  <c r="M471" i="512" s="1"/>
  <c r="J471" i="512" a="1"/>
  <c r="J471" i="512" s="1"/>
  <c r="H471" i="512"/>
  <c r="V470" i="512"/>
  <c r="W470" i="512" s="1"/>
  <c r="N470" i="512"/>
  <c r="K470" i="512" a="1"/>
  <c r="K470" i="512" s="1"/>
  <c r="M470" i="512" s="1"/>
  <c r="J470" i="512" a="1"/>
  <c r="J470" i="512" s="1"/>
  <c r="H470" i="512"/>
  <c r="V469" i="512"/>
  <c r="W469" i="512" s="1"/>
  <c r="N469" i="512"/>
  <c r="K469" i="512"/>
  <c r="M469" i="512" s="1"/>
  <c r="K469" i="512" a="1"/>
  <c r="J469" i="512"/>
  <c r="J469" i="512" a="1"/>
  <c r="H469" i="512"/>
  <c r="V468" i="512"/>
  <c r="W468" i="512" s="1"/>
  <c r="N468" i="512"/>
  <c r="K468" i="512" a="1"/>
  <c r="K468" i="512" s="1"/>
  <c r="M468" i="512" s="1"/>
  <c r="J468" i="512" a="1"/>
  <c r="J468" i="512" s="1"/>
  <c r="H468" i="512"/>
  <c r="W467" i="512"/>
  <c r="V467" i="512"/>
  <c r="N467" i="512"/>
  <c r="K467" i="512" a="1"/>
  <c r="K467" i="512" s="1"/>
  <c r="M467" i="512" s="1"/>
  <c r="J467" i="512" a="1"/>
  <c r="J467" i="512" s="1"/>
  <c r="H467" i="512"/>
  <c r="V466" i="512"/>
  <c r="W466" i="512" s="1"/>
  <c r="N466" i="512"/>
  <c r="K466" i="512" a="1"/>
  <c r="K466" i="512" s="1"/>
  <c r="M466" i="512" s="1"/>
  <c r="J466" i="512" a="1"/>
  <c r="J466" i="512" s="1"/>
  <c r="H466" i="512"/>
  <c r="V465" i="512"/>
  <c r="W465" i="512" s="1"/>
  <c r="N465" i="512"/>
  <c r="K465" i="512"/>
  <c r="M465" i="512" s="1"/>
  <c r="K465" i="512" a="1"/>
  <c r="J465" i="512"/>
  <c r="J465" i="512" a="1"/>
  <c r="H465" i="512"/>
  <c r="V464" i="512"/>
  <c r="W464" i="512" s="1"/>
  <c r="N464" i="512"/>
  <c r="K464" i="512" a="1"/>
  <c r="K464" i="512" s="1"/>
  <c r="M464" i="512" s="1"/>
  <c r="J464" i="512" a="1"/>
  <c r="J464" i="512" s="1"/>
  <c r="H464" i="512"/>
  <c r="W463" i="512"/>
  <c r="V463" i="512"/>
  <c r="N463" i="512"/>
  <c r="K463" i="512" a="1"/>
  <c r="K463" i="512" s="1"/>
  <c r="M463" i="512" s="1"/>
  <c r="J463" i="512" a="1"/>
  <c r="J463" i="512" s="1"/>
  <c r="H463" i="512"/>
  <c r="V462" i="512"/>
  <c r="W462" i="512" s="1"/>
  <c r="N462" i="512"/>
  <c r="M462" i="512"/>
  <c r="K462" i="512" a="1"/>
  <c r="K462" i="512" s="1"/>
  <c r="J462" i="512" a="1"/>
  <c r="J462" i="512" s="1"/>
  <c r="H462" i="512"/>
  <c r="W461" i="512"/>
  <c r="V461" i="512"/>
  <c r="N461" i="512"/>
  <c r="K461" i="512" a="1"/>
  <c r="K461" i="512" s="1"/>
  <c r="M461" i="512" s="1"/>
  <c r="J461" i="512" a="1"/>
  <c r="J461" i="512" s="1"/>
  <c r="H461" i="512"/>
  <c r="V460" i="512"/>
  <c r="W460" i="512" s="1"/>
  <c r="N460" i="512"/>
  <c r="M460" i="512"/>
  <c r="K460" i="512" a="1"/>
  <c r="K460" i="512" s="1"/>
  <c r="J460" i="512" a="1"/>
  <c r="J460" i="512" s="1"/>
  <c r="H460" i="512"/>
  <c r="W459" i="512"/>
  <c r="V459" i="512"/>
  <c r="N459" i="512"/>
  <c r="K459" i="512" a="1"/>
  <c r="K459" i="512" s="1"/>
  <c r="M459" i="512" s="1"/>
  <c r="J459" i="512" a="1"/>
  <c r="J459" i="512" s="1"/>
  <c r="H459" i="512"/>
  <c r="V458" i="512"/>
  <c r="N458" i="512"/>
  <c r="M458" i="512"/>
  <c r="K458" i="512" a="1"/>
  <c r="K458" i="512" s="1"/>
  <c r="J458" i="512" a="1"/>
  <c r="J458" i="512" s="1"/>
  <c r="H458" i="512"/>
  <c r="H473" i="512" s="1"/>
  <c r="AA457" i="512"/>
  <c r="Z457" i="512"/>
  <c r="Y457" i="512"/>
  <c r="X457" i="512"/>
  <c r="U457" i="512"/>
  <c r="T457" i="512"/>
  <c r="S457" i="512"/>
  <c r="R457" i="512"/>
  <c r="Q457" i="512"/>
  <c r="P457" i="512"/>
  <c r="O457" i="512"/>
  <c r="R502" i="512" s="1"/>
  <c r="I457" i="512"/>
  <c r="G457" i="512"/>
  <c r="V456" i="512"/>
  <c r="W456" i="512" s="1"/>
  <c r="N456" i="512"/>
  <c r="K456" i="512" a="1"/>
  <c r="K456" i="512" s="1"/>
  <c r="M456" i="512" s="1"/>
  <c r="J456" i="512" a="1"/>
  <c r="J456" i="512" s="1"/>
  <c r="H456" i="512"/>
  <c r="V455" i="512"/>
  <c r="W455" i="512" s="1"/>
  <c r="N455" i="512"/>
  <c r="K455" i="512"/>
  <c r="M455" i="512" s="1"/>
  <c r="K455" i="512" a="1"/>
  <c r="J455" i="512"/>
  <c r="J455" i="512" a="1"/>
  <c r="H455" i="512"/>
  <c r="V454" i="512"/>
  <c r="W454" i="512" s="1"/>
  <c r="N454" i="512"/>
  <c r="K454" i="512" a="1"/>
  <c r="K454" i="512" s="1"/>
  <c r="M454" i="512" s="1"/>
  <c r="J454" i="512" a="1"/>
  <c r="J454" i="512" s="1"/>
  <c r="H454" i="512"/>
  <c r="K453" i="512"/>
  <c r="M453" i="512" s="1"/>
  <c r="K453" i="512" a="1"/>
  <c r="H453" i="512"/>
  <c r="K452" i="512" a="1"/>
  <c r="K452" i="512" s="1"/>
  <c r="M452" i="512" s="1"/>
  <c r="H452" i="512"/>
  <c r="K451" i="512"/>
  <c r="M451" i="512" s="1"/>
  <c r="K451" i="512" a="1"/>
  <c r="H451" i="512"/>
  <c r="V450" i="512"/>
  <c r="W450" i="512" s="1"/>
  <c r="N450" i="512"/>
  <c r="K450" i="512" a="1"/>
  <c r="K450" i="512" s="1"/>
  <c r="M450" i="512" s="1"/>
  <c r="J450" i="512" a="1"/>
  <c r="J450" i="512" s="1"/>
  <c r="H450" i="512"/>
  <c r="W449" i="512"/>
  <c r="V449" i="512"/>
  <c r="N449" i="512"/>
  <c r="K449" i="512" a="1"/>
  <c r="K449" i="512" s="1"/>
  <c r="M449" i="512" s="1"/>
  <c r="J449" i="512" a="1"/>
  <c r="J449" i="512" s="1"/>
  <c r="H449" i="512"/>
  <c r="N448" i="512"/>
  <c r="K448" i="512" a="1"/>
  <c r="K448" i="512" s="1"/>
  <c r="M448" i="512" s="1"/>
  <c r="H448" i="512"/>
  <c r="N447" i="512"/>
  <c r="K447" i="512"/>
  <c r="M447" i="512" s="1"/>
  <c r="K447" i="512" a="1"/>
  <c r="H447" i="512"/>
  <c r="N446" i="512"/>
  <c r="K446" i="512" a="1"/>
  <c r="K446" i="512" s="1"/>
  <c r="M446" i="512" s="1"/>
  <c r="H446" i="512"/>
  <c r="N445" i="512"/>
  <c r="K445" i="512" a="1"/>
  <c r="K445" i="512" s="1"/>
  <c r="M445" i="512" s="1"/>
  <c r="H445" i="512"/>
  <c r="N444" i="512"/>
  <c r="K444" i="512" a="1"/>
  <c r="K444" i="512" s="1"/>
  <c r="M444" i="512" s="1"/>
  <c r="H444" i="512"/>
  <c r="N443" i="512"/>
  <c r="K443" i="512"/>
  <c r="M443" i="512" s="1"/>
  <c r="K443" i="512" a="1"/>
  <c r="H443" i="512"/>
  <c r="V442" i="512"/>
  <c r="W442" i="512" s="1"/>
  <c r="N442" i="512"/>
  <c r="K442" i="512" a="1"/>
  <c r="K442" i="512" s="1"/>
  <c r="M442" i="512" s="1"/>
  <c r="J442" i="512" a="1"/>
  <c r="J442" i="512" s="1"/>
  <c r="H442" i="512"/>
  <c r="W441" i="512"/>
  <c r="V441" i="512"/>
  <c r="N441" i="512"/>
  <c r="K441" i="512" a="1"/>
  <c r="K441" i="512" s="1"/>
  <c r="M441" i="512" s="1"/>
  <c r="J441" i="512" a="1"/>
  <c r="J441" i="512" s="1"/>
  <c r="H441" i="512"/>
  <c r="V440" i="512"/>
  <c r="W440" i="512" s="1"/>
  <c r="N440" i="512"/>
  <c r="K440" i="512" a="1"/>
  <c r="K440" i="512" s="1"/>
  <c r="M440" i="512" s="1"/>
  <c r="J440" i="512" a="1"/>
  <c r="J440" i="512" s="1"/>
  <c r="H440" i="512"/>
  <c r="V439" i="512"/>
  <c r="W439" i="512" s="1"/>
  <c r="N439" i="512"/>
  <c r="K439" i="512"/>
  <c r="M439" i="512" s="1"/>
  <c r="K439" i="512" a="1"/>
  <c r="J439" i="512"/>
  <c r="J439" i="512" a="1"/>
  <c r="H439" i="512"/>
  <c r="V438" i="512"/>
  <c r="W438" i="512" s="1"/>
  <c r="N438" i="512"/>
  <c r="K438" i="512" a="1"/>
  <c r="K438" i="512" s="1"/>
  <c r="M438" i="512" s="1"/>
  <c r="J438" i="512" a="1"/>
  <c r="J438" i="512" s="1"/>
  <c r="H438" i="512"/>
  <c r="W437" i="512"/>
  <c r="V437" i="512"/>
  <c r="N437" i="512"/>
  <c r="K437" i="512" a="1"/>
  <c r="K437" i="512" s="1"/>
  <c r="M437" i="512" s="1"/>
  <c r="J437" i="512" a="1"/>
  <c r="J437" i="512" s="1"/>
  <c r="H437" i="512"/>
  <c r="V436" i="512"/>
  <c r="W436" i="512" s="1"/>
  <c r="N436" i="512"/>
  <c r="K436" i="512" a="1"/>
  <c r="K436" i="512" s="1"/>
  <c r="M436" i="512" s="1"/>
  <c r="J436" i="512" a="1"/>
  <c r="J436" i="512" s="1"/>
  <c r="H436" i="512"/>
  <c r="V435" i="512"/>
  <c r="W435" i="512" s="1"/>
  <c r="N435" i="512"/>
  <c r="K435" i="512"/>
  <c r="M435" i="512" s="1"/>
  <c r="K435" i="512" a="1"/>
  <c r="J435" i="512"/>
  <c r="J435" i="512" a="1"/>
  <c r="H435" i="512"/>
  <c r="V434" i="512"/>
  <c r="W434" i="512" s="1"/>
  <c r="N434" i="512"/>
  <c r="K434" i="512" a="1"/>
  <c r="K434" i="512" s="1"/>
  <c r="M434" i="512" s="1"/>
  <c r="J434" i="512" a="1"/>
  <c r="J434" i="512" s="1"/>
  <c r="H434" i="512"/>
  <c r="W433" i="512"/>
  <c r="V433" i="512"/>
  <c r="N433" i="512"/>
  <c r="K433" i="512" a="1"/>
  <c r="K433" i="512" s="1"/>
  <c r="M433" i="512" s="1"/>
  <c r="J433" i="512" a="1"/>
  <c r="J433" i="512" s="1"/>
  <c r="H433" i="512"/>
  <c r="V432" i="512"/>
  <c r="W432" i="512" s="1"/>
  <c r="N432" i="512"/>
  <c r="K432" i="512" a="1"/>
  <c r="K432" i="512" s="1"/>
  <c r="M432" i="512" s="1"/>
  <c r="J432" i="512" a="1"/>
  <c r="J432" i="512" s="1"/>
  <c r="H432" i="512"/>
  <c r="V431" i="512"/>
  <c r="W431" i="512" s="1"/>
  <c r="N431" i="512"/>
  <c r="K431" i="512"/>
  <c r="M431" i="512" s="1"/>
  <c r="K431" i="512" a="1"/>
  <c r="J431" i="512"/>
  <c r="J431" i="512" a="1"/>
  <c r="H431" i="512"/>
  <c r="N430" i="512"/>
  <c r="K430" i="512" a="1"/>
  <c r="K430" i="512" s="1"/>
  <c r="M430" i="512" s="1"/>
  <c r="H430" i="512"/>
  <c r="W429" i="512"/>
  <c r="V429" i="512"/>
  <c r="N429" i="512"/>
  <c r="K429" i="512" a="1"/>
  <c r="K429" i="512" s="1"/>
  <c r="M429" i="512" s="1"/>
  <c r="J429" i="512" a="1"/>
  <c r="J429" i="512" s="1"/>
  <c r="H429" i="512"/>
  <c r="V428" i="512"/>
  <c r="W428" i="512" s="1"/>
  <c r="N428" i="512"/>
  <c r="K428" i="512" a="1"/>
  <c r="K428" i="512" s="1"/>
  <c r="M428" i="512" s="1"/>
  <c r="J428" i="512" a="1"/>
  <c r="J428" i="512" s="1"/>
  <c r="H428" i="512"/>
  <c r="V427" i="512"/>
  <c r="W427" i="512" s="1"/>
  <c r="N427" i="512"/>
  <c r="K427" i="512"/>
  <c r="M427" i="512" s="1"/>
  <c r="K427" i="512" a="1"/>
  <c r="J427" i="512"/>
  <c r="J427" i="512" a="1"/>
  <c r="H427" i="512"/>
  <c r="V426" i="512"/>
  <c r="W426" i="512" s="1"/>
  <c r="N426" i="512"/>
  <c r="K426" i="512" a="1"/>
  <c r="K426" i="512" s="1"/>
  <c r="M426" i="512" s="1"/>
  <c r="J426" i="512" a="1"/>
  <c r="J426" i="512" s="1"/>
  <c r="H426" i="512"/>
  <c r="W425" i="512"/>
  <c r="V425" i="512"/>
  <c r="N425" i="512"/>
  <c r="K425" i="512" a="1"/>
  <c r="K425" i="512" s="1"/>
  <c r="M425" i="512" s="1"/>
  <c r="J425" i="512" a="1"/>
  <c r="J425" i="512" s="1"/>
  <c r="H425" i="512"/>
  <c r="V424" i="512"/>
  <c r="W424" i="512" s="1"/>
  <c r="N424" i="512"/>
  <c r="K424" i="512" a="1"/>
  <c r="K424" i="512" s="1"/>
  <c r="M424" i="512" s="1"/>
  <c r="J424" i="512" a="1"/>
  <c r="J424" i="512" s="1"/>
  <c r="H424" i="512"/>
  <c r="V423" i="512"/>
  <c r="W423" i="512" s="1"/>
  <c r="N423" i="512"/>
  <c r="K423" i="512"/>
  <c r="M423" i="512" s="1"/>
  <c r="K423" i="512" a="1"/>
  <c r="J423" i="512"/>
  <c r="J423" i="512" a="1"/>
  <c r="H423" i="512"/>
  <c r="H457" i="512" s="1"/>
  <c r="AA422" i="512"/>
  <c r="Z422" i="512"/>
  <c r="Y422" i="512"/>
  <c r="X422" i="512"/>
  <c r="U422" i="512"/>
  <c r="T422" i="512"/>
  <c r="S422" i="512"/>
  <c r="R422" i="512"/>
  <c r="Q422" i="512"/>
  <c r="P422" i="512"/>
  <c r="O422" i="512"/>
  <c r="I422" i="512"/>
  <c r="G422" i="512"/>
  <c r="J422" i="512" s="1" a="1"/>
  <c r="J422" i="512" s="1"/>
  <c r="K421" i="512" a="1"/>
  <c r="K421" i="512" s="1"/>
  <c r="M421" i="512" s="1"/>
  <c r="H421" i="512"/>
  <c r="K420" i="512" a="1"/>
  <c r="K420" i="512" s="1"/>
  <c r="M420" i="512" s="1"/>
  <c r="H420" i="512"/>
  <c r="K419" i="512" a="1"/>
  <c r="K419" i="512" s="1"/>
  <c r="M419" i="512" s="1"/>
  <c r="H419" i="512"/>
  <c r="K418" i="512" a="1"/>
  <c r="K418" i="512" s="1"/>
  <c r="M418" i="512" s="1"/>
  <c r="H418" i="512"/>
  <c r="K417" i="512" a="1"/>
  <c r="K417" i="512" s="1"/>
  <c r="M417" i="512" s="1"/>
  <c r="H417" i="512"/>
  <c r="K416" i="512" a="1"/>
  <c r="K416" i="512" s="1"/>
  <c r="M416" i="512" s="1"/>
  <c r="H416" i="512"/>
  <c r="K415" i="512" a="1"/>
  <c r="K415" i="512" s="1"/>
  <c r="M415" i="512" s="1"/>
  <c r="H415" i="512"/>
  <c r="K414" i="512" a="1"/>
  <c r="K414" i="512" s="1"/>
  <c r="M414" i="512" s="1"/>
  <c r="H414" i="512"/>
  <c r="K413" i="512" a="1"/>
  <c r="K413" i="512" s="1"/>
  <c r="M413" i="512" s="1"/>
  <c r="H413" i="512"/>
  <c r="K412" i="512" a="1"/>
  <c r="K412" i="512" s="1"/>
  <c r="M412" i="512" s="1"/>
  <c r="H412" i="512"/>
  <c r="W411" i="512"/>
  <c r="V411" i="512"/>
  <c r="N411" i="512"/>
  <c r="K411" i="512" a="1"/>
  <c r="K411" i="512" s="1"/>
  <c r="M411" i="512" s="1"/>
  <c r="J411" i="512" a="1"/>
  <c r="J411" i="512" s="1"/>
  <c r="H411" i="512"/>
  <c r="V410" i="512"/>
  <c r="W410" i="512" s="1"/>
  <c r="N410" i="512"/>
  <c r="K410" i="512" a="1"/>
  <c r="K410" i="512" s="1"/>
  <c r="M410" i="512" s="1"/>
  <c r="J410" i="512" a="1"/>
  <c r="J410" i="512" s="1"/>
  <c r="H410" i="512"/>
  <c r="V409" i="512"/>
  <c r="W409" i="512" s="1"/>
  <c r="N409" i="512"/>
  <c r="K409" i="512"/>
  <c r="M409" i="512" s="1"/>
  <c r="K409" i="512" a="1"/>
  <c r="J409" i="512"/>
  <c r="J409" i="512" a="1"/>
  <c r="H409" i="512"/>
  <c r="V408" i="512"/>
  <c r="W408" i="512" s="1"/>
  <c r="N408" i="512"/>
  <c r="K408" i="512" a="1"/>
  <c r="K408" i="512" s="1"/>
  <c r="M408" i="512" s="1"/>
  <c r="J408" i="512" a="1"/>
  <c r="J408" i="512" s="1"/>
  <c r="H408" i="512"/>
  <c r="H407" i="512"/>
  <c r="V406" i="512"/>
  <c r="W406" i="512" s="1"/>
  <c r="N406" i="512"/>
  <c r="K406" i="512" a="1"/>
  <c r="K406" i="512" s="1"/>
  <c r="M406" i="512" s="1"/>
  <c r="J406" i="512" a="1"/>
  <c r="J406" i="512" s="1"/>
  <c r="H406" i="512"/>
  <c r="W405" i="512"/>
  <c r="V405" i="512"/>
  <c r="N405" i="512"/>
  <c r="K405" i="512" a="1"/>
  <c r="K405" i="512" s="1"/>
  <c r="M405" i="512" s="1"/>
  <c r="J405" i="512" a="1"/>
  <c r="J405" i="512" s="1"/>
  <c r="H405" i="512"/>
  <c r="H404" i="512"/>
  <c r="K403" i="512" a="1"/>
  <c r="K403" i="512" s="1"/>
  <c r="H403" i="512"/>
  <c r="V402" i="512"/>
  <c r="W402" i="512" s="1"/>
  <c r="N402" i="512"/>
  <c r="K402" i="512" a="1"/>
  <c r="K402" i="512" s="1"/>
  <c r="M402" i="512" s="1"/>
  <c r="J402" i="512" a="1"/>
  <c r="J402" i="512" s="1"/>
  <c r="H402" i="512"/>
  <c r="V401" i="512"/>
  <c r="W401" i="512" s="1"/>
  <c r="N401" i="512"/>
  <c r="K401" i="512"/>
  <c r="M401" i="512" s="1"/>
  <c r="K401" i="512" a="1"/>
  <c r="J401" i="512"/>
  <c r="J401" i="512" a="1"/>
  <c r="H401" i="512"/>
  <c r="V400" i="512"/>
  <c r="W400" i="512" s="1"/>
  <c r="N400" i="512"/>
  <c r="K400" i="512" a="1"/>
  <c r="K400" i="512" s="1"/>
  <c r="M400" i="512" s="1"/>
  <c r="J400" i="512" a="1"/>
  <c r="J400" i="512" s="1"/>
  <c r="H400" i="512"/>
  <c r="W399" i="512"/>
  <c r="V399" i="512"/>
  <c r="N399" i="512"/>
  <c r="K399" i="512" a="1"/>
  <c r="K399" i="512" s="1"/>
  <c r="M399" i="512" s="1"/>
  <c r="J399" i="512" a="1"/>
  <c r="J399" i="512" s="1"/>
  <c r="H399" i="512"/>
  <c r="V398" i="512"/>
  <c r="W398" i="512" s="1"/>
  <c r="N398" i="512"/>
  <c r="K398" i="512" a="1"/>
  <c r="K398" i="512" s="1"/>
  <c r="M398" i="512" s="1"/>
  <c r="J398" i="512" a="1"/>
  <c r="J398" i="512" s="1"/>
  <c r="H398" i="512"/>
  <c r="V397" i="512"/>
  <c r="W397" i="512" s="1"/>
  <c r="N397" i="512"/>
  <c r="K397" i="512"/>
  <c r="M397" i="512" s="1"/>
  <c r="K397" i="512" a="1"/>
  <c r="J397" i="512"/>
  <c r="J397" i="512" a="1"/>
  <c r="H397" i="512"/>
  <c r="V396" i="512"/>
  <c r="W396" i="512" s="1"/>
  <c r="N396" i="512"/>
  <c r="K396" i="512" a="1"/>
  <c r="K396" i="512" s="1"/>
  <c r="M396" i="512" s="1"/>
  <c r="J396" i="512" a="1"/>
  <c r="J396" i="512" s="1"/>
  <c r="H396" i="512"/>
  <c r="W395" i="512"/>
  <c r="V395" i="512"/>
  <c r="N395" i="512"/>
  <c r="K395" i="512" a="1"/>
  <c r="K395" i="512" s="1"/>
  <c r="M395" i="512" s="1"/>
  <c r="J395" i="512" a="1"/>
  <c r="J395" i="512" s="1"/>
  <c r="H395" i="512"/>
  <c r="V394" i="512"/>
  <c r="W394" i="512" s="1"/>
  <c r="N394" i="512"/>
  <c r="K394" i="512" a="1"/>
  <c r="K394" i="512" s="1"/>
  <c r="M394" i="512" s="1"/>
  <c r="J394" i="512" a="1"/>
  <c r="J394" i="512" s="1"/>
  <c r="H394" i="512"/>
  <c r="V393" i="512"/>
  <c r="W393" i="512" s="1"/>
  <c r="N393" i="512"/>
  <c r="K393" i="512"/>
  <c r="M393" i="512" s="1"/>
  <c r="K393" i="512" a="1"/>
  <c r="J393" i="512"/>
  <c r="J393" i="512" a="1"/>
  <c r="H393" i="512"/>
  <c r="K392" i="512" a="1"/>
  <c r="K392" i="512" s="1"/>
  <c r="M392" i="512" s="1"/>
  <c r="H392" i="512"/>
  <c r="K391" i="512"/>
  <c r="M391" i="512" s="1"/>
  <c r="K391" i="512" a="1"/>
  <c r="H391" i="512"/>
  <c r="K390" i="512" a="1"/>
  <c r="K390" i="512" s="1"/>
  <c r="M390" i="512" s="1"/>
  <c r="H390" i="512"/>
  <c r="K389" i="512"/>
  <c r="M389" i="512" s="1"/>
  <c r="K389" i="512" a="1"/>
  <c r="H389" i="512"/>
  <c r="N388" i="512"/>
  <c r="K388" i="512" a="1"/>
  <c r="K388" i="512" s="1"/>
  <c r="M388" i="512" s="1"/>
  <c r="H388" i="512"/>
  <c r="N387" i="512"/>
  <c r="K387" i="512" a="1"/>
  <c r="K387" i="512" s="1"/>
  <c r="M387" i="512" s="1"/>
  <c r="H387" i="512"/>
  <c r="N386" i="512"/>
  <c r="K386" i="512" a="1"/>
  <c r="K386" i="512" s="1"/>
  <c r="M386" i="512" s="1"/>
  <c r="H386" i="512"/>
  <c r="N385" i="512"/>
  <c r="K385" i="512"/>
  <c r="M385" i="512" s="1"/>
  <c r="K385" i="512" a="1"/>
  <c r="H385" i="512"/>
  <c r="V384" i="512"/>
  <c r="W384" i="512" s="1"/>
  <c r="N384" i="512"/>
  <c r="K384" i="512" a="1"/>
  <c r="K384" i="512" s="1"/>
  <c r="M384" i="512" s="1"/>
  <c r="J384" i="512" a="1"/>
  <c r="J384" i="512" s="1"/>
  <c r="H384" i="512"/>
  <c r="W383" i="512"/>
  <c r="V383" i="512"/>
  <c r="N383" i="512"/>
  <c r="K383" i="512" a="1"/>
  <c r="K383" i="512" s="1"/>
  <c r="M383" i="512" s="1"/>
  <c r="J383" i="512" a="1"/>
  <c r="J383" i="512" s="1"/>
  <c r="H383" i="512"/>
  <c r="V382" i="512"/>
  <c r="W382" i="512" s="1"/>
  <c r="N382" i="512"/>
  <c r="K382" i="512" a="1"/>
  <c r="K382" i="512" s="1"/>
  <c r="M382" i="512" s="1"/>
  <c r="J382" i="512" a="1"/>
  <c r="J382" i="512" s="1"/>
  <c r="H382" i="512"/>
  <c r="V381" i="512"/>
  <c r="W381" i="512" s="1"/>
  <c r="N381" i="512"/>
  <c r="K381" i="512"/>
  <c r="M381" i="512" s="1"/>
  <c r="K381" i="512" a="1"/>
  <c r="J381" i="512"/>
  <c r="J381" i="512" a="1"/>
  <c r="H381" i="512"/>
  <c r="V380" i="512"/>
  <c r="W380" i="512" s="1"/>
  <c r="N380" i="512"/>
  <c r="K380" i="512" a="1"/>
  <c r="K380" i="512" s="1"/>
  <c r="M380" i="512" s="1"/>
  <c r="J380" i="512" a="1"/>
  <c r="J380" i="512" s="1"/>
  <c r="H380" i="512"/>
  <c r="W379" i="512"/>
  <c r="V379" i="512"/>
  <c r="N379" i="512"/>
  <c r="K379" i="512" a="1"/>
  <c r="K379" i="512" s="1"/>
  <c r="M379" i="512" s="1"/>
  <c r="J379" i="512" a="1"/>
  <c r="J379" i="512" s="1"/>
  <c r="H379" i="512"/>
  <c r="V378" i="512"/>
  <c r="W378" i="512" s="1"/>
  <c r="N378" i="512"/>
  <c r="K378" i="512" a="1"/>
  <c r="K378" i="512" s="1"/>
  <c r="M378" i="512" s="1"/>
  <c r="J378" i="512" a="1"/>
  <c r="J378" i="512" s="1"/>
  <c r="H378" i="512"/>
  <c r="V377" i="512"/>
  <c r="W377" i="512" s="1"/>
  <c r="N377" i="512"/>
  <c r="K377" i="512"/>
  <c r="M377" i="512" s="1"/>
  <c r="K377" i="512" a="1"/>
  <c r="J377" i="512"/>
  <c r="J377" i="512" a="1"/>
  <c r="H377" i="512"/>
  <c r="V376" i="512"/>
  <c r="W376" i="512" s="1"/>
  <c r="N376" i="512"/>
  <c r="K376" i="512" a="1"/>
  <c r="K376" i="512" s="1"/>
  <c r="M376" i="512" s="1"/>
  <c r="J376" i="512" a="1"/>
  <c r="J376" i="512" s="1"/>
  <c r="H376" i="512"/>
  <c r="W375" i="512"/>
  <c r="V375" i="512"/>
  <c r="N375" i="512"/>
  <c r="K375" i="512" a="1"/>
  <c r="K375" i="512" s="1"/>
  <c r="M375" i="512" s="1"/>
  <c r="J375" i="512" a="1"/>
  <c r="J375" i="512" s="1"/>
  <c r="H375" i="512"/>
  <c r="V374" i="512"/>
  <c r="W374" i="512" s="1"/>
  <c r="N374" i="512"/>
  <c r="K374" i="512" a="1"/>
  <c r="K374" i="512" s="1"/>
  <c r="M374" i="512" s="1"/>
  <c r="J374" i="512" a="1"/>
  <c r="J374" i="512" s="1"/>
  <c r="H374" i="512"/>
  <c r="V373" i="512"/>
  <c r="W373" i="512" s="1"/>
  <c r="N373" i="512"/>
  <c r="K373" i="512"/>
  <c r="M373" i="512" s="1"/>
  <c r="K373" i="512" a="1"/>
  <c r="J373" i="512"/>
  <c r="J373" i="512" a="1"/>
  <c r="H373" i="512"/>
  <c r="K372" i="512" a="1"/>
  <c r="K372" i="512" s="1"/>
  <c r="M372" i="512" s="1"/>
  <c r="H372" i="512"/>
  <c r="K371" i="512" a="1"/>
  <c r="K371" i="512" s="1"/>
  <c r="M371" i="512" s="1"/>
  <c r="H371" i="512"/>
  <c r="K370" i="512" a="1"/>
  <c r="K370" i="512" s="1"/>
  <c r="M370" i="512" s="1"/>
  <c r="H370" i="512"/>
  <c r="W369" i="512"/>
  <c r="V369" i="512"/>
  <c r="N369" i="512"/>
  <c r="K369" i="512" a="1"/>
  <c r="K369" i="512" s="1"/>
  <c r="M369" i="512" s="1"/>
  <c r="J369" i="512" a="1"/>
  <c r="J369" i="512" s="1"/>
  <c r="H369" i="512"/>
  <c r="V368" i="512"/>
  <c r="W368" i="512" s="1"/>
  <c r="N368" i="512"/>
  <c r="K368" i="512" a="1"/>
  <c r="K368" i="512" s="1"/>
  <c r="M368" i="512" s="1"/>
  <c r="J368" i="512" a="1"/>
  <c r="J368" i="512" s="1"/>
  <c r="H368" i="512"/>
  <c r="V367" i="512"/>
  <c r="W367" i="512" s="1"/>
  <c r="N367" i="512"/>
  <c r="K367" i="512"/>
  <c r="M367" i="512" s="1"/>
  <c r="K367" i="512" a="1"/>
  <c r="J367" i="512"/>
  <c r="J367" i="512" a="1"/>
  <c r="H367" i="512"/>
  <c r="K366" i="512" a="1"/>
  <c r="K366" i="512" s="1"/>
  <c r="H366" i="512"/>
  <c r="V365" i="512"/>
  <c r="V422" i="512" s="1"/>
  <c r="W422" i="512" s="1"/>
  <c r="N365" i="512"/>
  <c r="N422" i="512" s="1"/>
  <c r="K365" i="512"/>
  <c r="K365" i="512" a="1"/>
  <c r="J365" i="512"/>
  <c r="J365" i="512" a="1"/>
  <c r="H365" i="512"/>
  <c r="H422" i="512" s="1"/>
  <c r="AA364" i="512"/>
  <c r="AA498" i="512" s="1"/>
  <c r="Z364" i="512"/>
  <c r="Z498" i="512" s="1"/>
  <c r="Y364" i="512"/>
  <c r="Y498" i="512" s="1"/>
  <c r="X364" i="512"/>
  <c r="X498" i="512" s="1"/>
  <c r="U364" i="512"/>
  <c r="U498" i="512" s="1"/>
  <c r="T364" i="512"/>
  <c r="T498" i="512" s="1"/>
  <c r="S364" i="512"/>
  <c r="S498" i="512" s="1"/>
  <c r="R364" i="512"/>
  <c r="R498" i="512" s="1"/>
  <c r="Q364" i="512"/>
  <c r="Q498" i="512" s="1"/>
  <c r="P364" i="512"/>
  <c r="P498" i="512" s="1"/>
  <c r="O364" i="512"/>
  <c r="I364" i="512"/>
  <c r="I498" i="512" s="1"/>
  <c r="B506" i="512" s="1"/>
  <c r="G364" i="512"/>
  <c r="G498" i="512" s="1"/>
  <c r="V363" i="512"/>
  <c r="W363" i="512" s="1"/>
  <c r="N363" i="512"/>
  <c r="K363" i="512" a="1"/>
  <c r="K363" i="512" s="1"/>
  <c r="M363" i="512" s="1"/>
  <c r="J363" i="512" a="1"/>
  <c r="J363" i="512" s="1"/>
  <c r="H363" i="512"/>
  <c r="V362" i="512"/>
  <c r="W362" i="512" s="1"/>
  <c r="N362" i="512"/>
  <c r="K362" i="512"/>
  <c r="M362" i="512" s="1"/>
  <c r="K362" i="512" a="1"/>
  <c r="J362" i="512"/>
  <c r="J362" i="512" a="1"/>
  <c r="H362" i="512"/>
  <c r="K361" i="512" a="1"/>
  <c r="K361" i="512" s="1"/>
  <c r="M361" i="512" s="1"/>
  <c r="H361" i="512"/>
  <c r="K360" i="512" a="1"/>
  <c r="K360" i="512" s="1"/>
  <c r="M360" i="512" s="1"/>
  <c r="H360" i="512"/>
  <c r="K359" i="512" a="1"/>
  <c r="K359" i="512" s="1"/>
  <c r="M359" i="512" s="1"/>
  <c r="H359" i="512"/>
  <c r="K358" i="512" a="1"/>
  <c r="K358" i="512" s="1"/>
  <c r="M358" i="512" s="1"/>
  <c r="H358" i="512"/>
  <c r="W357" i="512"/>
  <c r="V357" i="512"/>
  <c r="N357" i="512"/>
  <c r="K357" i="512" a="1"/>
  <c r="K357" i="512" s="1"/>
  <c r="M357" i="512" s="1"/>
  <c r="J357" i="512" a="1"/>
  <c r="J357" i="512" s="1"/>
  <c r="H357" i="512"/>
  <c r="V356" i="512"/>
  <c r="W356" i="512" s="1"/>
  <c r="N356" i="512"/>
  <c r="K356" i="512" a="1"/>
  <c r="K356" i="512" s="1"/>
  <c r="M356" i="512" s="1"/>
  <c r="J356" i="512" a="1"/>
  <c r="J356" i="512" s="1"/>
  <c r="H356" i="512"/>
  <c r="V355" i="512"/>
  <c r="W355" i="512" s="1"/>
  <c r="N355" i="512"/>
  <c r="K355" i="512"/>
  <c r="M355" i="512" s="1"/>
  <c r="K355" i="512" a="1"/>
  <c r="J355" i="512"/>
  <c r="J355" i="512" a="1"/>
  <c r="H355" i="512"/>
  <c r="H354" i="512"/>
  <c r="H353" i="512"/>
  <c r="V352" i="512"/>
  <c r="W352" i="512" s="1"/>
  <c r="N352" i="512"/>
  <c r="K352" i="512" a="1"/>
  <c r="K352" i="512" s="1"/>
  <c r="M352" i="512" s="1"/>
  <c r="J352" i="512" a="1"/>
  <c r="J352" i="512" s="1"/>
  <c r="H352" i="512"/>
  <c r="W351" i="512"/>
  <c r="V351" i="512"/>
  <c r="N351" i="512"/>
  <c r="K351" i="512" a="1"/>
  <c r="K351" i="512" s="1"/>
  <c r="M351" i="512" s="1"/>
  <c r="J351" i="512" a="1"/>
  <c r="J351" i="512" s="1"/>
  <c r="H351" i="512"/>
  <c r="K350" i="512"/>
  <c r="M350" i="512" s="1"/>
  <c r="K350" i="512" a="1"/>
  <c r="H350" i="512"/>
  <c r="K349" i="512" a="1"/>
  <c r="K349" i="512" s="1"/>
  <c r="M349" i="512" s="1"/>
  <c r="H349" i="512"/>
  <c r="V348" i="512"/>
  <c r="W348" i="512" s="1"/>
  <c r="N348" i="512"/>
  <c r="K348" i="512"/>
  <c r="M348" i="512" s="1"/>
  <c r="K348" i="512" a="1"/>
  <c r="J348" i="512" a="1"/>
  <c r="J348" i="512" s="1"/>
  <c r="H348" i="512"/>
  <c r="W347" i="512"/>
  <c r="V347" i="512"/>
  <c r="N347" i="512"/>
  <c r="K347" i="512" a="1"/>
  <c r="K347" i="512" s="1"/>
  <c r="M347" i="512" s="1"/>
  <c r="J347" i="512" a="1"/>
  <c r="J347" i="512" s="1"/>
  <c r="H347" i="512"/>
  <c r="V346" i="512"/>
  <c r="W346" i="512" s="1"/>
  <c r="N346" i="512"/>
  <c r="K346" i="512"/>
  <c r="M346" i="512" s="1"/>
  <c r="K346" i="512" a="1"/>
  <c r="J346" i="512" a="1"/>
  <c r="J346" i="512" s="1"/>
  <c r="H346" i="512"/>
  <c r="W345" i="512"/>
  <c r="V345" i="512"/>
  <c r="N345" i="512"/>
  <c r="K345" i="512" a="1"/>
  <c r="K345" i="512" s="1"/>
  <c r="M345" i="512" s="1"/>
  <c r="J345" i="512" a="1"/>
  <c r="J345" i="512" s="1"/>
  <c r="H345" i="512"/>
  <c r="V344" i="512"/>
  <c r="W344" i="512" s="1"/>
  <c r="N344" i="512"/>
  <c r="K344" i="512"/>
  <c r="M344" i="512" s="1"/>
  <c r="K344" i="512" a="1"/>
  <c r="J344" i="512" a="1"/>
  <c r="J344" i="512" s="1"/>
  <c r="H344" i="512"/>
  <c r="W343" i="512"/>
  <c r="V343" i="512"/>
  <c r="N343" i="512"/>
  <c r="N364" i="512" s="1"/>
  <c r="K343" i="512" a="1"/>
  <c r="K343" i="512" s="1"/>
  <c r="M343" i="512" s="1"/>
  <c r="M364" i="512" s="1"/>
  <c r="J343" i="512" a="1"/>
  <c r="J343" i="512" s="1"/>
  <c r="H343" i="512"/>
  <c r="H364" i="512" s="1"/>
  <c r="H498" i="512" s="1"/>
  <c r="E505" i="512" s="1"/>
  <c r="X337" i="512"/>
  <c r="X336" i="512"/>
  <c r="X335" i="512"/>
  <c r="G335" i="512"/>
  <c r="C335" i="512"/>
  <c r="X334" i="512"/>
  <c r="I334" i="512"/>
  <c r="E334" i="512"/>
  <c r="K334" i="512" s="1"/>
  <c r="M334" i="512" s="1"/>
  <c r="I333" i="512"/>
  <c r="E333" i="512"/>
  <c r="K333" i="512" s="1"/>
  <c r="M333" i="512" s="1"/>
  <c r="I332" i="512"/>
  <c r="E332" i="512"/>
  <c r="K332" i="512" s="1"/>
  <c r="M332" i="512" s="1"/>
  <c r="X331" i="512"/>
  <c r="I331" i="512"/>
  <c r="I335" i="512" s="1"/>
  <c r="E331" i="512"/>
  <c r="AA328" i="512"/>
  <c r="Z328" i="512"/>
  <c r="Y328" i="512"/>
  <c r="X328" i="512"/>
  <c r="U328" i="512"/>
  <c r="T328" i="512"/>
  <c r="S328" i="512"/>
  <c r="R328" i="512"/>
  <c r="Q328" i="512"/>
  <c r="P328" i="512"/>
  <c r="O328" i="512"/>
  <c r="I328" i="512"/>
  <c r="G328" i="512"/>
  <c r="K327" i="512" a="1"/>
  <c r="K327" i="512" s="1"/>
  <c r="H327" i="512"/>
  <c r="K326" i="512" a="1"/>
  <c r="K326" i="512" s="1"/>
  <c r="H326" i="512"/>
  <c r="K325" i="512"/>
  <c r="K325" i="512" a="1"/>
  <c r="H325" i="512"/>
  <c r="V324" i="512"/>
  <c r="W324" i="512" s="1"/>
  <c r="N324" i="512"/>
  <c r="K324" i="512" a="1"/>
  <c r="K324" i="512" s="1"/>
  <c r="D324" i="512"/>
  <c r="H324" i="512" s="1"/>
  <c r="H323" i="512"/>
  <c r="K322" i="512" a="1"/>
  <c r="K322" i="512" s="1"/>
  <c r="H322" i="512"/>
  <c r="H321" i="512"/>
  <c r="V320" i="512"/>
  <c r="W320" i="512" s="1"/>
  <c r="N320" i="512"/>
  <c r="K320" i="512" a="1"/>
  <c r="K320" i="512" s="1"/>
  <c r="M320" i="512" s="1"/>
  <c r="J320" i="512" a="1"/>
  <c r="J320" i="512" s="1"/>
  <c r="H320" i="512"/>
  <c r="V319" i="512"/>
  <c r="W319" i="512" s="1"/>
  <c r="N319" i="512"/>
  <c r="K319" i="512" a="1"/>
  <c r="K319" i="512" s="1"/>
  <c r="M319" i="512" s="1"/>
  <c r="J319" i="512" a="1"/>
  <c r="J319" i="512" s="1"/>
  <c r="H319" i="512"/>
  <c r="H318" i="512"/>
  <c r="V317" i="512"/>
  <c r="W317" i="512" s="1"/>
  <c r="N317" i="512"/>
  <c r="K317" i="512"/>
  <c r="M317" i="512" s="1"/>
  <c r="K317" i="512" a="1"/>
  <c r="J317" i="512"/>
  <c r="J317" i="512" a="1"/>
  <c r="H317" i="512"/>
  <c r="V316" i="512"/>
  <c r="W316" i="512" s="1"/>
  <c r="N316" i="512"/>
  <c r="K316" i="512" a="1"/>
  <c r="K316" i="512" s="1"/>
  <c r="M316" i="512" s="1"/>
  <c r="J316" i="512" a="1"/>
  <c r="J316" i="512" s="1"/>
  <c r="H316" i="512"/>
  <c r="W315" i="512"/>
  <c r="V315" i="512"/>
  <c r="N315" i="512"/>
  <c r="K315" i="512" a="1"/>
  <c r="K315" i="512" s="1"/>
  <c r="M315" i="512" s="1"/>
  <c r="J315" i="512" a="1"/>
  <c r="J315" i="512" s="1"/>
  <c r="H315" i="512"/>
  <c r="V314" i="512"/>
  <c r="V328" i="512" s="1"/>
  <c r="N314" i="512"/>
  <c r="N328" i="512" s="1"/>
  <c r="K314" i="512"/>
  <c r="K314" i="512" a="1"/>
  <c r="J314" i="512" a="1"/>
  <c r="J314" i="512" s="1"/>
  <c r="H314" i="512"/>
  <c r="H328" i="512" s="1"/>
  <c r="AA313" i="512"/>
  <c r="Z313" i="512"/>
  <c r="Y313" i="512"/>
  <c r="X313" i="512"/>
  <c r="U313" i="512"/>
  <c r="T313" i="512"/>
  <c r="S313" i="512"/>
  <c r="Q313" i="512"/>
  <c r="P313" i="512"/>
  <c r="O313" i="512"/>
  <c r="R335" i="512" s="1"/>
  <c r="I313" i="512"/>
  <c r="G313" i="512"/>
  <c r="J313" i="512" s="1" a="1"/>
  <c r="J313" i="512" s="1"/>
  <c r="V312" i="512"/>
  <c r="W312" i="512" s="1"/>
  <c r="N312" i="512"/>
  <c r="K312" i="512" a="1"/>
  <c r="K312" i="512" s="1"/>
  <c r="M312" i="512" s="1"/>
  <c r="J312" i="512" a="1"/>
  <c r="J312" i="512" s="1"/>
  <c r="H312" i="512"/>
  <c r="W310" i="512"/>
  <c r="V310" i="512"/>
  <c r="N310" i="512"/>
  <c r="K310" i="512" a="1"/>
  <c r="K310" i="512" s="1"/>
  <c r="M310" i="512" s="1"/>
  <c r="J310" i="512" a="1"/>
  <c r="J310" i="512" s="1"/>
  <c r="H310" i="512"/>
  <c r="V309" i="512"/>
  <c r="W309" i="512" s="1"/>
  <c r="N309" i="512"/>
  <c r="K309" i="512" a="1"/>
  <c r="K309" i="512" s="1"/>
  <c r="M309" i="512" s="1"/>
  <c r="J309" i="512" a="1"/>
  <c r="J309" i="512" s="1"/>
  <c r="H309" i="512"/>
  <c r="W308" i="512"/>
  <c r="V308" i="512"/>
  <c r="N308" i="512"/>
  <c r="K308" i="512" a="1"/>
  <c r="K308" i="512" s="1"/>
  <c r="M308" i="512" s="1"/>
  <c r="J308" i="512" a="1"/>
  <c r="J308" i="512" s="1"/>
  <c r="H308" i="512"/>
  <c r="V307" i="512"/>
  <c r="W307" i="512" s="1"/>
  <c r="N307" i="512"/>
  <c r="K307" i="512" a="1"/>
  <c r="K307" i="512" s="1"/>
  <c r="M307" i="512" s="1"/>
  <c r="J307" i="512" a="1"/>
  <c r="J307" i="512" s="1"/>
  <c r="H307" i="512"/>
  <c r="V306" i="512"/>
  <c r="V313" i="512" s="1"/>
  <c r="W313" i="512" s="1"/>
  <c r="N306" i="512"/>
  <c r="N313" i="512" s="1"/>
  <c r="K306" i="512" a="1"/>
  <c r="K306" i="512" s="1"/>
  <c r="K313" i="512" s="1"/>
  <c r="J306" i="512" a="1"/>
  <c r="J306" i="512" s="1"/>
  <c r="H306" i="512"/>
  <c r="H313" i="512" s="1"/>
  <c r="AA305" i="512"/>
  <c r="Z305" i="512"/>
  <c r="Y305" i="512"/>
  <c r="X305" i="512"/>
  <c r="U305" i="512"/>
  <c r="T305" i="512"/>
  <c r="S305" i="512"/>
  <c r="Q305" i="512"/>
  <c r="P305" i="512"/>
  <c r="O305" i="512"/>
  <c r="R334" i="512" s="1"/>
  <c r="I305" i="512"/>
  <c r="G305" i="512"/>
  <c r="J305" i="512" s="1" a="1"/>
  <c r="J305" i="512" s="1"/>
  <c r="V304" i="512"/>
  <c r="W304" i="512" s="1"/>
  <c r="N304" i="512"/>
  <c r="K304" i="512"/>
  <c r="M304" i="512" s="1"/>
  <c r="K304" i="512" a="1"/>
  <c r="J304" i="512" a="1"/>
  <c r="J304" i="512" s="1"/>
  <c r="H304" i="512"/>
  <c r="W303" i="512"/>
  <c r="V303" i="512"/>
  <c r="N303" i="512"/>
  <c r="K303" i="512" a="1"/>
  <c r="K303" i="512" s="1"/>
  <c r="M303" i="512" s="1"/>
  <c r="J303" i="512" a="1"/>
  <c r="J303" i="512" s="1"/>
  <c r="H303" i="512"/>
  <c r="V302" i="512"/>
  <c r="W302" i="512" s="1"/>
  <c r="N302" i="512"/>
  <c r="K302" i="512"/>
  <c r="M302" i="512" s="1"/>
  <c r="K302" i="512" a="1"/>
  <c r="J302" i="512" a="1"/>
  <c r="J302" i="512" s="1"/>
  <c r="H302" i="512"/>
  <c r="W301" i="512"/>
  <c r="V301" i="512"/>
  <c r="N301" i="512"/>
  <c r="K301" i="512" a="1"/>
  <c r="K301" i="512" s="1"/>
  <c r="M301" i="512" s="1"/>
  <c r="J301" i="512" a="1"/>
  <c r="J301" i="512" s="1"/>
  <c r="H301" i="512"/>
  <c r="V300" i="512"/>
  <c r="W300" i="512" s="1"/>
  <c r="N300" i="512"/>
  <c r="K300" i="512"/>
  <c r="M300" i="512" s="1"/>
  <c r="K300" i="512" a="1"/>
  <c r="J300" i="512" a="1"/>
  <c r="J300" i="512" s="1"/>
  <c r="H300" i="512"/>
  <c r="W299" i="512"/>
  <c r="V299" i="512"/>
  <c r="N299" i="512"/>
  <c r="K299" i="512" a="1"/>
  <c r="K299" i="512" s="1"/>
  <c r="M299" i="512" s="1"/>
  <c r="J299" i="512" a="1"/>
  <c r="J299" i="512" s="1"/>
  <c r="H299" i="512"/>
  <c r="V298" i="512"/>
  <c r="W298" i="512" s="1"/>
  <c r="N298" i="512"/>
  <c r="K298" i="512"/>
  <c r="M298" i="512" s="1"/>
  <c r="K298" i="512" a="1"/>
  <c r="J298" i="512" a="1"/>
  <c r="J298" i="512" s="1"/>
  <c r="H298" i="512"/>
  <c r="W297" i="512"/>
  <c r="V297" i="512"/>
  <c r="N297" i="512"/>
  <c r="K297" i="512" a="1"/>
  <c r="K297" i="512" s="1"/>
  <c r="M297" i="512" s="1"/>
  <c r="J297" i="512" a="1"/>
  <c r="J297" i="512" s="1"/>
  <c r="H297" i="512"/>
  <c r="V296" i="512"/>
  <c r="W296" i="512" s="1"/>
  <c r="N296" i="512"/>
  <c r="K296" i="512"/>
  <c r="M296" i="512" s="1"/>
  <c r="K296" i="512" a="1"/>
  <c r="J296" i="512" a="1"/>
  <c r="J296" i="512" s="1"/>
  <c r="H296" i="512"/>
  <c r="W295" i="512"/>
  <c r="V295" i="512"/>
  <c r="N295" i="512"/>
  <c r="K295" i="512" a="1"/>
  <c r="K295" i="512" s="1"/>
  <c r="M295" i="512" s="1"/>
  <c r="J295" i="512" a="1"/>
  <c r="J295" i="512" s="1"/>
  <c r="H295" i="512"/>
  <c r="V294" i="512"/>
  <c r="W294" i="512" s="1"/>
  <c r="N294" i="512"/>
  <c r="K294" i="512"/>
  <c r="M294" i="512" s="1"/>
  <c r="K294" i="512" a="1"/>
  <c r="J294" i="512" a="1"/>
  <c r="J294" i="512" s="1"/>
  <c r="H294" i="512"/>
  <c r="W293" i="512"/>
  <c r="V293" i="512"/>
  <c r="N293" i="512"/>
  <c r="K293" i="512" a="1"/>
  <c r="K293" i="512" s="1"/>
  <c r="M293" i="512" s="1"/>
  <c r="J293" i="512" a="1"/>
  <c r="J293" i="512" s="1"/>
  <c r="H293" i="512"/>
  <c r="V292" i="512"/>
  <c r="W292" i="512" s="1"/>
  <c r="N292" i="512"/>
  <c r="K292" i="512"/>
  <c r="M292" i="512" s="1"/>
  <c r="K292" i="512" a="1"/>
  <c r="J292" i="512"/>
  <c r="J292" i="512" a="1"/>
  <c r="H292" i="512"/>
  <c r="V291" i="512"/>
  <c r="W291" i="512" s="1"/>
  <c r="N291" i="512"/>
  <c r="K291" i="512" a="1"/>
  <c r="K291" i="512" s="1"/>
  <c r="M291" i="512" s="1"/>
  <c r="J291" i="512" a="1"/>
  <c r="J291" i="512" s="1"/>
  <c r="H291" i="512"/>
  <c r="W290" i="512"/>
  <c r="V290" i="512"/>
  <c r="N290" i="512"/>
  <c r="N305" i="512" s="1"/>
  <c r="K290" i="512" a="1"/>
  <c r="K290" i="512" s="1"/>
  <c r="M290" i="512" s="1"/>
  <c r="M305" i="512" s="1"/>
  <c r="J290" i="512" a="1"/>
  <c r="J290" i="512" s="1"/>
  <c r="H290" i="512"/>
  <c r="AA289" i="512"/>
  <c r="Z289" i="512"/>
  <c r="Y289" i="512"/>
  <c r="X289" i="512"/>
  <c r="U289" i="512"/>
  <c r="T289" i="512"/>
  <c r="S289" i="512"/>
  <c r="R289" i="512"/>
  <c r="Q289" i="512"/>
  <c r="P289" i="512"/>
  <c r="O289" i="512"/>
  <c r="R333" i="512" s="1"/>
  <c r="I289" i="512"/>
  <c r="G289" i="512"/>
  <c r="J289" i="512" s="1" a="1"/>
  <c r="J289" i="512" s="1"/>
  <c r="V288" i="512"/>
  <c r="W288" i="512" s="1"/>
  <c r="N288" i="512"/>
  <c r="K288" i="512" a="1"/>
  <c r="K288" i="512" s="1"/>
  <c r="M288" i="512" s="1"/>
  <c r="J288" i="512" a="1"/>
  <c r="J288" i="512" s="1"/>
  <c r="H288" i="512"/>
  <c r="W287" i="512"/>
  <c r="V287" i="512"/>
  <c r="N287" i="512"/>
  <c r="K287" i="512" a="1"/>
  <c r="K287" i="512" s="1"/>
  <c r="M287" i="512" s="1"/>
  <c r="J287" i="512" a="1"/>
  <c r="J287" i="512" s="1"/>
  <c r="H287" i="512"/>
  <c r="V286" i="512"/>
  <c r="W286" i="512" s="1"/>
  <c r="N286" i="512"/>
  <c r="K286" i="512" a="1"/>
  <c r="K286" i="512" s="1"/>
  <c r="M286" i="512" s="1"/>
  <c r="J286" i="512" a="1"/>
  <c r="J286" i="512" s="1"/>
  <c r="H286" i="512"/>
  <c r="H285" i="512"/>
  <c r="H284" i="512"/>
  <c r="H283" i="512"/>
  <c r="V282" i="512"/>
  <c r="W282" i="512" s="1"/>
  <c r="N282" i="512"/>
  <c r="K282" i="512" a="1"/>
  <c r="K282" i="512" s="1"/>
  <c r="M282" i="512" s="1"/>
  <c r="J282" i="512" a="1"/>
  <c r="J282" i="512" s="1"/>
  <c r="H282" i="512"/>
  <c r="V281" i="512"/>
  <c r="W281" i="512" s="1"/>
  <c r="N281" i="512"/>
  <c r="K281" i="512"/>
  <c r="M281" i="512" s="1"/>
  <c r="K281" i="512" a="1"/>
  <c r="J281" i="512"/>
  <c r="J281" i="512" a="1"/>
  <c r="H281" i="512"/>
  <c r="N280" i="512"/>
  <c r="K280" i="512" a="1"/>
  <c r="K280" i="512" s="1"/>
  <c r="M280" i="512" s="1"/>
  <c r="H280" i="512"/>
  <c r="N279" i="512"/>
  <c r="K279" i="512" a="1"/>
  <c r="K279" i="512" s="1"/>
  <c r="M279" i="512" s="1"/>
  <c r="H279" i="512"/>
  <c r="N278" i="512"/>
  <c r="K278" i="512" a="1"/>
  <c r="K278" i="512" s="1"/>
  <c r="M278" i="512" s="1"/>
  <c r="H278" i="512"/>
  <c r="N277" i="512"/>
  <c r="K277" i="512"/>
  <c r="M277" i="512" s="1"/>
  <c r="K277" i="512" a="1"/>
  <c r="H277" i="512"/>
  <c r="N276" i="512"/>
  <c r="K276" i="512" a="1"/>
  <c r="K276" i="512" s="1"/>
  <c r="M276" i="512" s="1"/>
  <c r="H276" i="512"/>
  <c r="N275" i="512"/>
  <c r="K275" i="512" a="1"/>
  <c r="K275" i="512" s="1"/>
  <c r="M275" i="512" s="1"/>
  <c r="H275" i="512"/>
  <c r="V274" i="512"/>
  <c r="W274" i="512" s="1"/>
  <c r="N274" i="512"/>
  <c r="K274" i="512" a="1"/>
  <c r="K274" i="512" s="1"/>
  <c r="M274" i="512" s="1"/>
  <c r="J274" i="512" a="1"/>
  <c r="J274" i="512" s="1"/>
  <c r="H274" i="512"/>
  <c r="W273" i="512"/>
  <c r="V273" i="512"/>
  <c r="N273" i="512"/>
  <c r="K273" i="512" a="1"/>
  <c r="K273" i="512" s="1"/>
  <c r="M273" i="512" s="1"/>
  <c r="J273" i="512" a="1"/>
  <c r="J273" i="512" s="1"/>
  <c r="H273" i="512"/>
  <c r="V272" i="512"/>
  <c r="W272" i="512" s="1"/>
  <c r="N272" i="512"/>
  <c r="K272" i="512" a="1"/>
  <c r="K272" i="512" s="1"/>
  <c r="M272" i="512" s="1"/>
  <c r="J272" i="512" a="1"/>
  <c r="J272" i="512" s="1"/>
  <c r="H272" i="512"/>
  <c r="V271" i="512"/>
  <c r="W271" i="512" s="1"/>
  <c r="N271" i="512"/>
  <c r="K271" i="512"/>
  <c r="M271" i="512" s="1"/>
  <c r="K271" i="512" a="1"/>
  <c r="J271" i="512"/>
  <c r="J271" i="512" a="1"/>
  <c r="H271" i="512"/>
  <c r="V270" i="512"/>
  <c r="W270" i="512" s="1"/>
  <c r="N270" i="512"/>
  <c r="K270" i="512" a="1"/>
  <c r="K270" i="512" s="1"/>
  <c r="M270" i="512" s="1"/>
  <c r="J270" i="512" a="1"/>
  <c r="J270" i="512" s="1"/>
  <c r="H270" i="512"/>
  <c r="W269" i="512"/>
  <c r="V269" i="512"/>
  <c r="N269" i="512"/>
  <c r="K269" i="512" a="1"/>
  <c r="K269" i="512" s="1"/>
  <c r="M269" i="512" s="1"/>
  <c r="J269" i="512" a="1"/>
  <c r="J269" i="512" s="1"/>
  <c r="H269" i="512"/>
  <c r="V268" i="512"/>
  <c r="W268" i="512" s="1"/>
  <c r="N268" i="512"/>
  <c r="K268" i="512" a="1"/>
  <c r="K268" i="512" s="1"/>
  <c r="M268" i="512" s="1"/>
  <c r="J268" i="512" a="1"/>
  <c r="J268" i="512" s="1"/>
  <c r="H268" i="512"/>
  <c r="V267" i="512"/>
  <c r="W267" i="512" s="1"/>
  <c r="N267" i="512"/>
  <c r="K267" i="512"/>
  <c r="M267" i="512" s="1"/>
  <c r="K267" i="512" a="1"/>
  <c r="J267" i="512"/>
  <c r="J267" i="512" a="1"/>
  <c r="H267" i="512"/>
  <c r="V266" i="512"/>
  <c r="W266" i="512" s="1"/>
  <c r="N266" i="512"/>
  <c r="K266" i="512" a="1"/>
  <c r="K266" i="512" s="1"/>
  <c r="M266" i="512" s="1"/>
  <c r="J266" i="512" a="1"/>
  <c r="J266" i="512" s="1"/>
  <c r="H266" i="512"/>
  <c r="W265" i="512"/>
  <c r="V265" i="512"/>
  <c r="N265" i="512"/>
  <c r="K265" i="512" a="1"/>
  <c r="K265" i="512" s="1"/>
  <c r="M265" i="512" s="1"/>
  <c r="J265" i="512" a="1"/>
  <c r="J265" i="512" s="1"/>
  <c r="H265" i="512"/>
  <c r="V264" i="512"/>
  <c r="W264" i="512" s="1"/>
  <c r="N264" i="512"/>
  <c r="K264" i="512" a="1"/>
  <c r="K264" i="512" s="1"/>
  <c r="M264" i="512" s="1"/>
  <c r="J264" i="512" a="1"/>
  <c r="J264" i="512" s="1"/>
  <c r="H264" i="512"/>
  <c r="V263" i="512"/>
  <c r="W263" i="512" s="1"/>
  <c r="N263" i="512"/>
  <c r="K263" i="512"/>
  <c r="M263" i="512" s="1"/>
  <c r="K263" i="512" a="1"/>
  <c r="J263" i="512"/>
  <c r="J263" i="512" a="1"/>
  <c r="H263" i="512"/>
  <c r="N262" i="512"/>
  <c r="K262" i="512" a="1"/>
  <c r="K262" i="512" s="1"/>
  <c r="M262" i="512" s="1"/>
  <c r="H262" i="512"/>
  <c r="W261" i="512"/>
  <c r="V261" i="512"/>
  <c r="N261" i="512"/>
  <c r="K261" i="512" a="1"/>
  <c r="K261" i="512" s="1"/>
  <c r="M261" i="512" s="1"/>
  <c r="J261" i="512" a="1"/>
  <c r="J261" i="512" s="1"/>
  <c r="H261" i="512"/>
  <c r="W260" i="512"/>
  <c r="V260" i="512"/>
  <c r="N260" i="512"/>
  <c r="K260" i="512" a="1"/>
  <c r="K260" i="512" s="1"/>
  <c r="M260" i="512" s="1"/>
  <c r="J260" i="512" a="1"/>
  <c r="J260" i="512" s="1"/>
  <c r="H260" i="512"/>
  <c r="V259" i="512"/>
  <c r="W259" i="512" s="1"/>
  <c r="N259" i="512"/>
  <c r="K259" i="512"/>
  <c r="M259" i="512" s="1"/>
  <c r="K259" i="512" a="1"/>
  <c r="J259" i="512" a="1"/>
  <c r="J259" i="512" s="1"/>
  <c r="H259" i="512"/>
  <c r="W258" i="512"/>
  <c r="V258" i="512"/>
  <c r="N258" i="512"/>
  <c r="K258" i="512" a="1"/>
  <c r="K258" i="512" s="1"/>
  <c r="M258" i="512" s="1"/>
  <c r="J258" i="512" a="1"/>
  <c r="J258" i="512" s="1"/>
  <c r="H258" i="512"/>
  <c r="V257" i="512"/>
  <c r="W257" i="512" s="1"/>
  <c r="N257" i="512"/>
  <c r="K257" i="512" a="1"/>
  <c r="K257" i="512" s="1"/>
  <c r="M257" i="512" s="1"/>
  <c r="J257" i="512" a="1"/>
  <c r="J257" i="512" s="1"/>
  <c r="H257" i="512"/>
  <c r="W256" i="512"/>
  <c r="V256" i="512"/>
  <c r="N256" i="512"/>
  <c r="K256" i="512" a="1"/>
  <c r="K256" i="512" s="1"/>
  <c r="M256" i="512" s="1"/>
  <c r="J256" i="512" a="1"/>
  <c r="J256" i="512" s="1"/>
  <c r="H256" i="512"/>
  <c r="V255" i="512"/>
  <c r="W255" i="512" s="1"/>
  <c r="N255" i="512"/>
  <c r="K255" i="512" a="1"/>
  <c r="K255" i="512" s="1"/>
  <c r="J255" i="512" a="1"/>
  <c r="J255" i="512" s="1"/>
  <c r="H255" i="512"/>
  <c r="H289" i="512" s="1"/>
  <c r="AA254" i="512"/>
  <c r="Z254" i="512"/>
  <c r="Y254" i="512"/>
  <c r="X254" i="512"/>
  <c r="U254" i="512"/>
  <c r="T254" i="512"/>
  <c r="S254" i="512"/>
  <c r="R254" i="512"/>
  <c r="Q254" i="512"/>
  <c r="P254" i="512"/>
  <c r="O254" i="512"/>
  <c r="I254" i="512"/>
  <c r="G254" i="512"/>
  <c r="J254" i="512" s="1" a="1"/>
  <c r="J254" i="512" s="1"/>
  <c r="H253" i="512"/>
  <c r="H252" i="512"/>
  <c r="H251" i="512"/>
  <c r="H250" i="512"/>
  <c r="H249" i="512"/>
  <c r="H248" i="512"/>
  <c r="K247" i="512" a="1"/>
  <c r="K247" i="512" s="1"/>
  <c r="M247" i="512" s="1"/>
  <c r="H247" i="512"/>
  <c r="K246" i="512" a="1"/>
  <c r="K246" i="512" s="1"/>
  <c r="M246" i="512" s="1"/>
  <c r="H246" i="512"/>
  <c r="K245" i="512" a="1"/>
  <c r="K245" i="512" s="1"/>
  <c r="M245" i="512" s="1"/>
  <c r="H245" i="512"/>
  <c r="K244" i="512" a="1"/>
  <c r="K244" i="512" s="1"/>
  <c r="M244" i="512" s="1"/>
  <c r="H244" i="512"/>
  <c r="W243" i="512"/>
  <c r="V243" i="512"/>
  <c r="N243" i="512"/>
  <c r="K243" i="512" a="1"/>
  <c r="K243" i="512" s="1"/>
  <c r="M243" i="512" s="1"/>
  <c r="J243" i="512" a="1"/>
  <c r="J243" i="512" s="1"/>
  <c r="H243" i="512"/>
  <c r="V242" i="512"/>
  <c r="W242" i="512" s="1"/>
  <c r="N242" i="512"/>
  <c r="K242" i="512" a="1"/>
  <c r="K242" i="512" s="1"/>
  <c r="M242" i="512" s="1"/>
  <c r="J242" i="512" a="1"/>
  <c r="J242" i="512" s="1"/>
  <c r="H242" i="512"/>
  <c r="V241" i="512"/>
  <c r="W241" i="512" s="1"/>
  <c r="N241" i="512"/>
  <c r="K241" i="512"/>
  <c r="M241" i="512" s="1"/>
  <c r="K241" i="512" a="1"/>
  <c r="J241" i="512"/>
  <c r="J241" i="512" a="1"/>
  <c r="H241" i="512"/>
  <c r="V240" i="512"/>
  <c r="W240" i="512" s="1"/>
  <c r="N240" i="512"/>
  <c r="K240" i="512" a="1"/>
  <c r="K240" i="512" s="1"/>
  <c r="M240" i="512" s="1"/>
  <c r="J240" i="512" a="1"/>
  <c r="J240" i="512" s="1"/>
  <c r="H240" i="512"/>
  <c r="M239" i="512"/>
  <c r="H239" i="512"/>
  <c r="W238" i="512"/>
  <c r="V238" i="512"/>
  <c r="N238" i="512"/>
  <c r="K238" i="512" a="1"/>
  <c r="K238" i="512" s="1"/>
  <c r="M238" i="512" s="1"/>
  <c r="J238" i="512" a="1"/>
  <c r="J238" i="512" s="1"/>
  <c r="H238" i="512"/>
  <c r="V237" i="512"/>
  <c r="W237" i="512" s="1"/>
  <c r="N237" i="512"/>
  <c r="K237" i="512" a="1"/>
  <c r="K237" i="512" s="1"/>
  <c r="M237" i="512" s="1"/>
  <c r="J237" i="512" a="1"/>
  <c r="J237" i="512" s="1"/>
  <c r="H237" i="512"/>
  <c r="K236" i="512" a="1"/>
  <c r="K236" i="512" s="1"/>
  <c r="M236" i="512" s="1"/>
  <c r="H236" i="512"/>
  <c r="H235" i="512"/>
  <c r="V234" i="512"/>
  <c r="W234" i="512" s="1"/>
  <c r="N234" i="512"/>
  <c r="K234" i="512" a="1"/>
  <c r="K234" i="512" s="1"/>
  <c r="M234" i="512" s="1"/>
  <c r="J234" i="512" a="1"/>
  <c r="J234" i="512" s="1"/>
  <c r="H234" i="512"/>
  <c r="V233" i="512"/>
  <c r="W233" i="512" s="1"/>
  <c r="N233" i="512"/>
  <c r="K233" i="512"/>
  <c r="M233" i="512" s="1"/>
  <c r="K233" i="512" a="1"/>
  <c r="J233" i="512"/>
  <c r="J233" i="512" a="1"/>
  <c r="H233" i="512"/>
  <c r="V232" i="512"/>
  <c r="W232" i="512" s="1"/>
  <c r="N232" i="512"/>
  <c r="K232" i="512" a="1"/>
  <c r="K232" i="512" s="1"/>
  <c r="M232" i="512" s="1"/>
  <c r="J232" i="512" a="1"/>
  <c r="J232" i="512" s="1"/>
  <c r="H232" i="512"/>
  <c r="W231" i="512"/>
  <c r="V231" i="512"/>
  <c r="N231" i="512"/>
  <c r="K231" i="512" a="1"/>
  <c r="K231" i="512" s="1"/>
  <c r="M231" i="512" s="1"/>
  <c r="J231" i="512" a="1"/>
  <c r="J231" i="512" s="1"/>
  <c r="H231" i="512"/>
  <c r="V230" i="512"/>
  <c r="W230" i="512" s="1"/>
  <c r="N230" i="512"/>
  <c r="K230" i="512" a="1"/>
  <c r="K230" i="512" s="1"/>
  <c r="M230" i="512" s="1"/>
  <c r="J230" i="512" a="1"/>
  <c r="J230" i="512" s="1"/>
  <c r="H230" i="512"/>
  <c r="V229" i="512"/>
  <c r="W229" i="512" s="1"/>
  <c r="N229" i="512"/>
  <c r="K229" i="512"/>
  <c r="M229" i="512" s="1"/>
  <c r="K229" i="512" a="1"/>
  <c r="J229" i="512"/>
  <c r="J229" i="512" a="1"/>
  <c r="H229" i="512"/>
  <c r="V228" i="512"/>
  <c r="W228" i="512" s="1"/>
  <c r="N228" i="512"/>
  <c r="K228" i="512" a="1"/>
  <c r="K228" i="512" s="1"/>
  <c r="M228" i="512" s="1"/>
  <c r="J228" i="512" a="1"/>
  <c r="J228" i="512" s="1"/>
  <c r="H228" i="512"/>
  <c r="W227" i="512"/>
  <c r="V227" i="512"/>
  <c r="N227" i="512"/>
  <c r="K227" i="512" a="1"/>
  <c r="K227" i="512" s="1"/>
  <c r="M227" i="512" s="1"/>
  <c r="J227" i="512" a="1"/>
  <c r="J227" i="512" s="1"/>
  <c r="H227" i="512"/>
  <c r="V226" i="512"/>
  <c r="W226" i="512" s="1"/>
  <c r="N226" i="512"/>
  <c r="K226" i="512" a="1"/>
  <c r="K226" i="512" s="1"/>
  <c r="M226" i="512" s="1"/>
  <c r="J226" i="512" a="1"/>
  <c r="J226" i="512" s="1"/>
  <c r="H226" i="512"/>
  <c r="V225" i="512"/>
  <c r="W225" i="512" s="1"/>
  <c r="N225" i="512"/>
  <c r="K225" i="512"/>
  <c r="M225" i="512" s="1"/>
  <c r="K225" i="512" a="1"/>
  <c r="J225" i="512"/>
  <c r="J225" i="512" a="1"/>
  <c r="H225" i="512"/>
  <c r="N224" i="512"/>
  <c r="K224" i="512" a="1"/>
  <c r="K224" i="512" s="1"/>
  <c r="M224" i="512" s="1"/>
  <c r="H224" i="512"/>
  <c r="N223" i="512"/>
  <c r="K223" i="512" a="1"/>
  <c r="K223" i="512" s="1"/>
  <c r="M223" i="512" s="1"/>
  <c r="H223" i="512"/>
  <c r="N222" i="512"/>
  <c r="K222" i="512" a="1"/>
  <c r="K222" i="512" s="1"/>
  <c r="M222" i="512" s="1"/>
  <c r="H222" i="512"/>
  <c r="N221" i="512"/>
  <c r="K221" i="512"/>
  <c r="M221" i="512" s="1"/>
  <c r="K221" i="512" a="1"/>
  <c r="H221" i="512"/>
  <c r="N220" i="512"/>
  <c r="K220" i="512" a="1"/>
  <c r="K220" i="512" s="1"/>
  <c r="M220" i="512" s="1"/>
  <c r="H220" i="512"/>
  <c r="N219" i="512"/>
  <c r="K219" i="512" a="1"/>
  <c r="K219" i="512" s="1"/>
  <c r="M219" i="512" s="1"/>
  <c r="H219" i="512"/>
  <c r="N218" i="512"/>
  <c r="K218" i="512" a="1"/>
  <c r="K218" i="512" s="1"/>
  <c r="M218" i="512" s="1"/>
  <c r="H218" i="512"/>
  <c r="N217" i="512"/>
  <c r="K217" i="512"/>
  <c r="M217" i="512" s="1"/>
  <c r="K217" i="512" a="1"/>
  <c r="H217" i="512"/>
  <c r="V216" i="512"/>
  <c r="W216" i="512" s="1"/>
  <c r="N216" i="512"/>
  <c r="K216" i="512" a="1"/>
  <c r="K216" i="512" s="1"/>
  <c r="M216" i="512" s="1"/>
  <c r="J216" i="512" a="1"/>
  <c r="J216" i="512" s="1"/>
  <c r="H216" i="512"/>
  <c r="W215" i="512"/>
  <c r="V215" i="512"/>
  <c r="N215" i="512"/>
  <c r="K215" i="512" a="1"/>
  <c r="K215" i="512" s="1"/>
  <c r="M215" i="512" s="1"/>
  <c r="J215" i="512" a="1"/>
  <c r="J215" i="512" s="1"/>
  <c r="H215" i="512"/>
  <c r="V214" i="512"/>
  <c r="W214" i="512" s="1"/>
  <c r="N214" i="512"/>
  <c r="K214" i="512" a="1"/>
  <c r="K214" i="512" s="1"/>
  <c r="M214" i="512" s="1"/>
  <c r="J214" i="512" a="1"/>
  <c r="J214" i="512" s="1"/>
  <c r="H214" i="512"/>
  <c r="V213" i="512"/>
  <c r="W213" i="512" s="1"/>
  <c r="N213" i="512"/>
  <c r="K213" i="512"/>
  <c r="M213" i="512" s="1"/>
  <c r="K213" i="512" a="1"/>
  <c r="J213" i="512"/>
  <c r="J213" i="512" a="1"/>
  <c r="H213" i="512"/>
  <c r="V212" i="512"/>
  <c r="W212" i="512" s="1"/>
  <c r="N212" i="512"/>
  <c r="K212" i="512" a="1"/>
  <c r="K212" i="512" s="1"/>
  <c r="M212" i="512" s="1"/>
  <c r="J212" i="512" a="1"/>
  <c r="J212" i="512" s="1"/>
  <c r="H212" i="512"/>
  <c r="W211" i="512"/>
  <c r="V211" i="512"/>
  <c r="N211" i="512"/>
  <c r="K211" i="512" a="1"/>
  <c r="K211" i="512" s="1"/>
  <c r="M211" i="512" s="1"/>
  <c r="J211" i="512" a="1"/>
  <c r="J211" i="512" s="1"/>
  <c r="H211" i="512"/>
  <c r="V210" i="512"/>
  <c r="W210" i="512" s="1"/>
  <c r="N210" i="512"/>
  <c r="K210" i="512" a="1"/>
  <c r="K210" i="512" s="1"/>
  <c r="M210" i="512" s="1"/>
  <c r="J210" i="512" a="1"/>
  <c r="J210" i="512" s="1"/>
  <c r="H210" i="512"/>
  <c r="V209" i="512"/>
  <c r="W209" i="512" s="1"/>
  <c r="N209" i="512"/>
  <c r="K209" i="512"/>
  <c r="M209" i="512" s="1"/>
  <c r="K209" i="512" a="1"/>
  <c r="J209" i="512"/>
  <c r="J209" i="512" a="1"/>
  <c r="H209" i="512"/>
  <c r="V208" i="512"/>
  <c r="W208" i="512" s="1"/>
  <c r="N208" i="512"/>
  <c r="K208" i="512" a="1"/>
  <c r="K208" i="512" s="1"/>
  <c r="M208" i="512" s="1"/>
  <c r="J208" i="512" a="1"/>
  <c r="J208" i="512" s="1"/>
  <c r="H208" i="512"/>
  <c r="W207" i="512"/>
  <c r="V207" i="512"/>
  <c r="N207" i="512"/>
  <c r="K207" i="512" a="1"/>
  <c r="K207" i="512" s="1"/>
  <c r="M207" i="512" s="1"/>
  <c r="J207" i="512" a="1"/>
  <c r="J207" i="512" s="1"/>
  <c r="H207" i="512"/>
  <c r="V206" i="512"/>
  <c r="W206" i="512" s="1"/>
  <c r="N206" i="512"/>
  <c r="K206" i="512" a="1"/>
  <c r="K206" i="512" s="1"/>
  <c r="M206" i="512" s="1"/>
  <c r="J206" i="512" a="1"/>
  <c r="J206" i="512" s="1"/>
  <c r="H206" i="512"/>
  <c r="V205" i="512"/>
  <c r="W205" i="512" s="1"/>
  <c r="N205" i="512"/>
  <c r="K205" i="512"/>
  <c r="M205" i="512" s="1"/>
  <c r="K205" i="512" a="1"/>
  <c r="J205" i="512"/>
  <c r="J205" i="512" a="1"/>
  <c r="H205" i="512"/>
  <c r="H204" i="512"/>
  <c r="H203" i="512"/>
  <c r="H202" i="512"/>
  <c r="W201" i="512"/>
  <c r="V201" i="512"/>
  <c r="N201" i="512"/>
  <c r="K201" i="512" a="1"/>
  <c r="K201" i="512" s="1"/>
  <c r="M201" i="512" s="1"/>
  <c r="J201" i="512" a="1"/>
  <c r="J201" i="512" s="1"/>
  <c r="H201" i="512"/>
  <c r="V200" i="512"/>
  <c r="W200" i="512" s="1"/>
  <c r="N200" i="512"/>
  <c r="K200" i="512" a="1"/>
  <c r="K200" i="512" s="1"/>
  <c r="M200" i="512" s="1"/>
  <c r="J200" i="512" a="1"/>
  <c r="J200" i="512" s="1"/>
  <c r="H200" i="512"/>
  <c r="V199" i="512"/>
  <c r="W199" i="512" s="1"/>
  <c r="N199" i="512"/>
  <c r="K199" i="512"/>
  <c r="M199" i="512" s="1"/>
  <c r="K199" i="512" a="1"/>
  <c r="J199" i="512"/>
  <c r="J199" i="512" a="1"/>
  <c r="H199" i="512"/>
  <c r="H198" i="512"/>
  <c r="V197" i="512"/>
  <c r="V254" i="512" s="1"/>
  <c r="W254" i="512" s="1"/>
  <c r="N197" i="512"/>
  <c r="K197" i="512" a="1"/>
  <c r="K197" i="512" s="1"/>
  <c r="J197" i="512" a="1"/>
  <c r="J197" i="512" s="1"/>
  <c r="H197" i="512"/>
  <c r="H254" i="512" s="1"/>
  <c r="AA196" i="512"/>
  <c r="AA329" i="512" s="1"/>
  <c r="Z196" i="512"/>
  <c r="Z329" i="512" s="1"/>
  <c r="Y196" i="512"/>
  <c r="Y329" i="512" s="1"/>
  <c r="X196" i="512"/>
  <c r="X329" i="512" s="1"/>
  <c r="U196" i="512"/>
  <c r="U329" i="512" s="1"/>
  <c r="T196" i="512"/>
  <c r="T329" i="512" s="1"/>
  <c r="S196" i="512"/>
  <c r="S329" i="512" s="1"/>
  <c r="R196" i="512"/>
  <c r="R329" i="512" s="1"/>
  <c r="Q196" i="512"/>
  <c r="Q329" i="512" s="1"/>
  <c r="P196" i="512"/>
  <c r="X332" i="512" s="1"/>
  <c r="O196" i="512"/>
  <c r="O329" i="512" s="1"/>
  <c r="I196" i="512"/>
  <c r="I329" i="512" s="1"/>
  <c r="B337" i="512" s="1"/>
  <c r="G196" i="512"/>
  <c r="V195" i="512"/>
  <c r="W195" i="512" s="1"/>
  <c r="N195" i="512"/>
  <c r="K195" i="512" a="1"/>
  <c r="K195" i="512" s="1"/>
  <c r="M195" i="512" s="1"/>
  <c r="J195" i="512" a="1"/>
  <c r="J195" i="512" s="1"/>
  <c r="H195" i="512"/>
  <c r="V194" i="512"/>
  <c r="W194" i="512" s="1"/>
  <c r="N194" i="512"/>
  <c r="K194" i="512"/>
  <c r="M194" i="512" s="1"/>
  <c r="K194" i="512" a="1"/>
  <c r="J194" i="512"/>
  <c r="J194" i="512" a="1"/>
  <c r="H194" i="512"/>
  <c r="K193" i="512" a="1"/>
  <c r="K193" i="512" s="1"/>
  <c r="M193" i="512" s="1"/>
  <c r="H193" i="512"/>
  <c r="K192" i="512" a="1"/>
  <c r="K192" i="512" s="1"/>
  <c r="M192" i="512" s="1"/>
  <c r="H192" i="512"/>
  <c r="K191" i="512" a="1"/>
  <c r="K191" i="512" s="1"/>
  <c r="M191" i="512" s="1"/>
  <c r="H191" i="512"/>
  <c r="K190" i="512" a="1"/>
  <c r="K190" i="512" s="1"/>
  <c r="M190" i="512" s="1"/>
  <c r="H190" i="512"/>
  <c r="W189" i="512"/>
  <c r="V189" i="512"/>
  <c r="N189" i="512"/>
  <c r="K189" i="512" a="1"/>
  <c r="K189" i="512" s="1"/>
  <c r="M189" i="512" s="1"/>
  <c r="J189" i="512" a="1"/>
  <c r="J189" i="512" s="1"/>
  <c r="H189" i="512"/>
  <c r="V188" i="512"/>
  <c r="W188" i="512" s="1"/>
  <c r="N188" i="512"/>
  <c r="K188" i="512" a="1"/>
  <c r="K188" i="512" s="1"/>
  <c r="M188" i="512" s="1"/>
  <c r="J188" i="512" a="1"/>
  <c r="J188" i="512" s="1"/>
  <c r="H188" i="512"/>
  <c r="V187" i="512"/>
  <c r="W187" i="512" s="1"/>
  <c r="N187" i="512"/>
  <c r="K187" i="512"/>
  <c r="M187" i="512" s="1"/>
  <c r="K187" i="512" a="1"/>
  <c r="J187" i="512"/>
  <c r="J187" i="512" a="1"/>
  <c r="H187" i="512"/>
  <c r="N186" i="512"/>
  <c r="K186" i="512" a="1"/>
  <c r="K186" i="512" s="1"/>
  <c r="M186" i="512" s="1"/>
  <c r="J186" i="512" a="1"/>
  <c r="J186" i="512" s="1"/>
  <c r="H186" i="512"/>
  <c r="N185" i="512"/>
  <c r="K185" i="512"/>
  <c r="M185" i="512" s="1"/>
  <c r="K185" i="512" a="1"/>
  <c r="J185" i="512"/>
  <c r="J185" i="512" a="1"/>
  <c r="H185" i="512"/>
  <c r="V184" i="512"/>
  <c r="W184" i="512" s="1"/>
  <c r="N184" i="512"/>
  <c r="K184" i="512" a="1"/>
  <c r="K184" i="512" s="1"/>
  <c r="M184" i="512" s="1"/>
  <c r="J184" i="512" a="1"/>
  <c r="J184" i="512" s="1"/>
  <c r="H184" i="512"/>
  <c r="W183" i="512"/>
  <c r="V183" i="512"/>
  <c r="N183" i="512"/>
  <c r="K183" i="512" a="1"/>
  <c r="K183" i="512" s="1"/>
  <c r="M183" i="512" s="1"/>
  <c r="J183" i="512" a="1"/>
  <c r="J183" i="512" s="1"/>
  <c r="H183" i="512"/>
  <c r="N182" i="512"/>
  <c r="K182" i="512" a="1"/>
  <c r="K182" i="512" s="1"/>
  <c r="M182" i="512" s="1"/>
  <c r="H182" i="512"/>
  <c r="N181" i="512"/>
  <c r="K181" i="512"/>
  <c r="M181" i="512" s="1"/>
  <c r="K181" i="512" a="1"/>
  <c r="H181" i="512"/>
  <c r="V180" i="512"/>
  <c r="W180" i="512" s="1"/>
  <c r="N180" i="512"/>
  <c r="K180" i="512" a="1"/>
  <c r="K180" i="512" s="1"/>
  <c r="M180" i="512" s="1"/>
  <c r="J180" i="512" a="1"/>
  <c r="J180" i="512" s="1"/>
  <c r="H180" i="512"/>
  <c r="W179" i="512"/>
  <c r="V179" i="512"/>
  <c r="N179" i="512"/>
  <c r="K179" i="512" a="1"/>
  <c r="K179" i="512" s="1"/>
  <c r="M179" i="512" s="1"/>
  <c r="J179" i="512" a="1"/>
  <c r="J179" i="512" s="1"/>
  <c r="H179" i="512"/>
  <c r="V178" i="512"/>
  <c r="W178" i="512" s="1"/>
  <c r="N178" i="512"/>
  <c r="K178" i="512" a="1"/>
  <c r="K178" i="512" s="1"/>
  <c r="M178" i="512" s="1"/>
  <c r="J178" i="512" a="1"/>
  <c r="J178" i="512" s="1"/>
  <c r="H178" i="512"/>
  <c r="V177" i="512"/>
  <c r="W177" i="512" s="1"/>
  <c r="N177" i="512"/>
  <c r="K177" i="512"/>
  <c r="M177" i="512" s="1"/>
  <c r="K177" i="512" a="1"/>
  <c r="J177" i="512"/>
  <c r="J177" i="512" a="1"/>
  <c r="H177" i="512"/>
  <c r="V176" i="512"/>
  <c r="W176" i="512" s="1"/>
  <c r="N176" i="512"/>
  <c r="K176" i="512" a="1"/>
  <c r="K176" i="512" s="1"/>
  <c r="M176" i="512" s="1"/>
  <c r="J176" i="512" a="1"/>
  <c r="J176" i="512" s="1"/>
  <c r="H176" i="512"/>
  <c r="W175" i="512"/>
  <c r="V175" i="512"/>
  <c r="N175" i="512"/>
  <c r="N196" i="512" s="1"/>
  <c r="K175" i="512" a="1"/>
  <c r="K175" i="512" s="1"/>
  <c r="J175" i="512" a="1"/>
  <c r="J175" i="512" s="1"/>
  <c r="H175" i="512"/>
  <c r="X168" i="512"/>
  <c r="Q520" i="512" s="1"/>
  <c r="X167" i="512"/>
  <c r="Q519" i="512" s="1"/>
  <c r="G167" i="512"/>
  <c r="C167" i="512"/>
  <c r="X166" i="512"/>
  <c r="I166" i="512"/>
  <c r="E166" i="512"/>
  <c r="K166" i="512" s="1"/>
  <c r="M166" i="512" s="1"/>
  <c r="I165" i="512"/>
  <c r="E165" i="512"/>
  <c r="K165" i="512" s="1"/>
  <c r="M165" i="512" s="1"/>
  <c r="I164" i="512"/>
  <c r="E164" i="512"/>
  <c r="K164" i="512" s="1"/>
  <c r="M164" i="512" s="1"/>
  <c r="X163" i="512"/>
  <c r="I163" i="512"/>
  <c r="I167" i="512" s="1"/>
  <c r="E163" i="512"/>
  <c r="E167" i="512" s="1"/>
  <c r="AA160" i="512"/>
  <c r="Z160" i="512"/>
  <c r="Y160" i="512"/>
  <c r="X160" i="512"/>
  <c r="U160" i="512"/>
  <c r="T160" i="512"/>
  <c r="S160" i="512"/>
  <c r="R160" i="512"/>
  <c r="Q160" i="512"/>
  <c r="P160" i="512"/>
  <c r="O160" i="512"/>
  <c r="R168" i="512" s="1"/>
  <c r="I160" i="512"/>
  <c r="G160" i="512"/>
  <c r="C520" i="512" s="1"/>
  <c r="H159" i="512"/>
  <c r="H158" i="512"/>
  <c r="H157" i="512"/>
  <c r="W156" i="512"/>
  <c r="V156" i="512"/>
  <c r="N156" i="512"/>
  <c r="K156" i="512" a="1"/>
  <c r="K156" i="512" s="1"/>
  <c r="J156" i="512" a="1"/>
  <c r="J156" i="512" s="1"/>
  <c r="D156" i="512"/>
  <c r="H156" i="512" s="1"/>
  <c r="V155" i="512"/>
  <c r="W155" i="512" s="1"/>
  <c r="N155" i="512"/>
  <c r="K155" i="512" a="1"/>
  <c r="K155" i="512" s="1"/>
  <c r="M155" i="512" s="1"/>
  <c r="J155" i="512" a="1"/>
  <c r="J155" i="512" s="1"/>
  <c r="H155" i="512"/>
  <c r="H154" i="512"/>
  <c r="H153" i="512"/>
  <c r="V152" i="512"/>
  <c r="W152" i="512" s="1"/>
  <c r="N152" i="512"/>
  <c r="K152" i="512"/>
  <c r="M152" i="512" s="1"/>
  <c r="K152" i="512" a="1"/>
  <c r="J152" i="512"/>
  <c r="J152" i="512" a="1"/>
  <c r="H152" i="512"/>
  <c r="V151" i="512"/>
  <c r="W151" i="512" s="1"/>
  <c r="N151" i="512"/>
  <c r="K151" i="512" a="1"/>
  <c r="K151" i="512" s="1"/>
  <c r="M151" i="512" s="1"/>
  <c r="J151" i="512" a="1"/>
  <c r="J151" i="512" s="1"/>
  <c r="H151" i="512"/>
  <c r="H150" i="512"/>
  <c r="V149" i="512"/>
  <c r="W149" i="512" s="1"/>
  <c r="N149" i="512"/>
  <c r="K149" i="512" a="1"/>
  <c r="K149" i="512" s="1"/>
  <c r="M149" i="512" s="1"/>
  <c r="J149" i="512" a="1"/>
  <c r="J149" i="512" s="1"/>
  <c r="H149" i="512"/>
  <c r="W148" i="512"/>
  <c r="V148" i="512"/>
  <c r="N148" i="512"/>
  <c r="K148" i="512" a="1"/>
  <c r="K148" i="512" s="1"/>
  <c r="M148" i="512" s="1"/>
  <c r="J148" i="512" a="1"/>
  <c r="J148" i="512" s="1"/>
  <c r="H148" i="512"/>
  <c r="V147" i="512"/>
  <c r="W147" i="512" s="1"/>
  <c r="N147" i="512"/>
  <c r="K147" i="512" a="1"/>
  <c r="K147" i="512" s="1"/>
  <c r="M147" i="512" s="1"/>
  <c r="J147" i="512" a="1"/>
  <c r="J147" i="512" s="1"/>
  <c r="H147" i="512"/>
  <c r="V146" i="512"/>
  <c r="V160" i="512" s="1"/>
  <c r="W160" i="512" s="1"/>
  <c r="N146" i="512"/>
  <c r="K146" i="512"/>
  <c r="K146" i="512" a="1"/>
  <c r="J146" i="512"/>
  <c r="J146" i="512" a="1"/>
  <c r="H146" i="512"/>
  <c r="H160" i="512" s="1"/>
  <c r="AA145" i="512"/>
  <c r="Z145" i="512"/>
  <c r="Y145" i="512"/>
  <c r="X145" i="512"/>
  <c r="U145" i="512"/>
  <c r="T145" i="512"/>
  <c r="S145" i="512"/>
  <c r="Q145" i="512"/>
  <c r="P145" i="512"/>
  <c r="O145" i="512"/>
  <c r="R167" i="512" s="1"/>
  <c r="I145" i="512"/>
  <c r="G145" i="512"/>
  <c r="C519" i="512" s="1"/>
  <c r="V144" i="512"/>
  <c r="W144" i="512" s="1"/>
  <c r="N144" i="512"/>
  <c r="K144" i="512" a="1"/>
  <c r="K144" i="512" s="1"/>
  <c r="M144" i="512" s="1"/>
  <c r="J144" i="512" a="1"/>
  <c r="J144" i="512" s="1"/>
  <c r="H144" i="512"/>
  <c r="H143" i="512"/>
  <c r="V142" i="512"/>
  <c r="W142" i="512" s="1"/>
  <c r="N142" i="512"/>
  <c r="K142" i="512" a="1"/>
  <c r="K142" i="512" s="1"/>
  <c r="M142" i="512" s="1"/>
  <c r="J142" i="512" a="1"/>
  <c r="J142" i="512" s="1"/>
  <c r="H142" i="512"/>
  <c r="W141" i="512"/>
  <c r="V141" i="512"/>
  <c r="N141" i="512"/>
  <c r="K141" i="512" a="1"/>
  <c r="K141" i="512" s="1"/>
  <c r="M141" i="512" s="1"/>
  <c r="J141" i="512" a="1"/>
  <c r="J141" i="512" s="1"/>
  <c r="H141" i="512"/>
  <c r="V140" i="512"/>
  <c r="W140" i="512" s="1"/>
  <c r="N140" i="512"/>
  <c r="K140" i="512" a="1"/>
  <c r="K140" i="512" s="1"/>
  <c r="M140" i="512" s="1"/>
  <c r="J140" i="512" a="1"/>
  <c r="J140" i="512" s="1"/>
  <c r="H140" i="512"/>
  <c r="V139" i="512"/>
  <c r="W139" i="512" s="1"/>
  <c r="N139" i="512"/>
  <c r="K139" i="512"/>
  <c r="M139" i="512" s="1"/>
  <c r="K139" i="512" a="1"/>
  <c r="J139" i="512"/>
  <c r="J139" i="512" a="1"/>
  <c r="H139" i="512"/>
  <c r="V138" i="512"/>
  <c r="N138" i="512"/>
  <c r="N145" i="512" s="1"/>
  <c r="K138" i="512" a="1"/>
  <c r="K138" i="512" s="1"/>
  <c r="J138" i="512" a="1"/>
  <c r="J138" i="512" s="1"/>
  <c r="H138" i="512"/>
  <c r="AA137" i="512"/>
  <c r="Z137" i="512"/>
  <c r="Y137" i="512"/>
  <c r="X137" i="512"/>
  <c r="U137" i="512"/>
  <c r="T137" i="512"/>
  <c r="S137" i="512"/>
  <c r="Q137" i="512"/>
  <c r="P137" i="512"/>
  <c r="O137" i="512"/>
  <c r="I137" i="512"/>
  <c r="G137" i="512"/>
  <c r="C518" i="512" s="1"/>
  <c r="V136" i="512"/>
  <c r="W136" i="512" s="1"/>
  <c r="N136" i="512"/>
  <c r="K136" i="512"/>
  <c r="M136" i="512" s="1"/>
  <c r="K136" i="512" a="1"/>
  <c r="J136" i="512"/>
  <c r="J136" i="512" a="1"/>
  <c r="H136" i="512"/>
  <c r="V135" i="512"/>
  <c r="W135" i="512" s="1"/>
  <c r="N135" i="512"/>
  <c r="K135" i="512" a="1"/>
  <c r="K135" i="512" s="1"/>
  <c r="M135" i="512" s="1"/>
  <c r="J135" i="512" a="1"/>
  <c r="J135" i="512" s="1"/>
  <c r="H135" i="512"/>
  <c r="W134" i="512"/>
  <c r="V134" i="512"/>
  <c r="N134" i="512"/>
  <c r="K134" i="512" a="1"/>
  <c r="K134" i="512" s="1"/>
  <c r="M134" i="512" s="1"/>
  <c r="J134" i="512" a="1"/>
  <c r="J134" i="512" s="1"/>
  <c r="H134" i="512"/>
  <c r="V133" i="512"/>
  <c r="W133" i="512" s="1"/>
  <c r="N133" i="512"/>
  <c r="K133" i="512" a="1"/>
  <c r="K133" i="512" s="1"/>
  <c r="M133" i="512" s="1"/>
  <c r="J133" i="512" a="1"/>
  <c r="J133" i="512" s="1"/>
  <c r="H133" i="512"/>
  <c r="V132" i="512"/>
  <c r="W132" i="512" s="1"/>
  <c r="N132" i="512"/>
  <c r="K132" i="512"/>
  <c r="M132" i="512" s="1"/>
  <c r="K132" i="512" a="1"/>
  <c r="J132" i="512"/>
  <c r="J132" i="512" a="1"/>
  <c r="H132" i="512"/>
  <c r="V131" i="512"/>
  <c r="W131" i="512" s="1"/>
  <c r="N131" i="512"/>
  <c r="K131" i="512" a="1"/>
  <c r="K131" i="512" s="1"/>
  <c r="M131" i="512" s="1"/>
  <c r="J131" i="512" a="1"/>
  <c r="J131" i="512" s="1"/>
  <c r="H131" i="512"/>
  <c r="W130" i="512"/>
  <c r="V130" i="512"/>
  <c r="N130" i="512"/>
  <c r="K130" i="512" a="1"/>
  <c r="K130" i="512" s="1"/>
  <c r="M130" i="512" s="1"/>
  <c r="J130" i="512" a="1"/>
  <c r="J130" i="512" s="1"/>
  <c r="H130" i="512"/>
  <c r="V129" i="512"/>
  <c r="W129" i="512" s="1"/>
  <c r="N129" i="512"/>
  <c r="K129" i="512" a="1"/>
  <c r="K129" i="512" s="1"/>
  <c r="M129" i="512" s="1"/>
  <c r="J129" i="512" a="1"/>
  <c r="J129" i="512" s="1"/>
  <c r="H129" i="512"/>
  <c r="V128" i="512"/>
  <c r="W128" i="512" s="1"/>
  <c r="N128" i="512"/>
  <c r="K128" i="512"/>
  <c r="M128" i="512" s="1"/>
  <c r="K128" i="512" a="1"/>
  <c r="J128" i="512"/>
  <c r="J128" i="512" a="1"/>
  <c r="H128" i="512"/>
  <c r="V127" i="512"/>
  <c r="W127" i="512" s="1"/>
  <c r="N127" i="512"/>
  <c r="K127" i="512" a="1"/>
  <c r="K127" i="512" s="1"/>
  <c r="M127" i="512" s="1"/>
  <c r="J127" i="512" a="1"/>
  <c r="J127" i="512" s="1"/>
  <c r="H127" i="512"/>
  <c r="W126" i="512"/>
  <c r="V126" i="512"/>
  <c r="N126" i="512"/>
  <c r="K126" i="512" a="1"/>
  <c r="K126" i="512" s="1"/>
  <c r="M126" i="512" s="1"/>
  <c r="J126" i="512" a="1"/>
  <c r="J126" i="512" s="1"/>
  <c r="H126" i="512"/>
  <c r="V125" i="512"/>
  <c r="W125" i="512" s="1"/>
  <c r="N125" i="512"/>
  <c r="K125" i="512" a="1"/>
  <c r="K125" i="512" s="1"/>
  <c r="M125" i="512" s="1"/>
  <c r="J125" i="512" a="1"/>
  <c r="J125" i="512" s="1"/>
  <c r="H125" i="512"/>
  <c r="V124" i="512"/>
  <c r="W124" i="512" s="1"/>
  <c r="N124" i="512"/>
  <c r="K124" i="512"/>
  <c r="M124" i="512" s="1"/>
  <c r="K124" i="512" a="1"/>
  <c r="J124" i="512"/>
  <c r="J124" i="512" a="1"/>
  <c r="H124" i="512"/>
  <c r="V123" i="512"/>
  <c r="W123" i="512" s="1"/>
  <c r="N123" i="512"/>
  <c r="K123" i="512" a="1"/>
  <c r="K123" i="512" s="1"/>
  <c r="M123" i="512" s="1"/>
  <c r="J123" i="512" a="1"/>
  <c r="J123" i="512" s="1"/>
  <c r="H123" i="512"/>
  <c r="W122" i="512"/>
  <c r="V122" i="512"/>
  <c r="N122" i="512"/>
  <c r="N137" i="512" s="1"/>
  <c r="K122" i="512" a="1"/>
  <c r="K122" i="512" s="1"/>
  <c r="K137" i="512" s="1"/>
  <c r="J122" i="512" a="1"/>
  <c r="J122" i="512" s="1"/>
  <c r="H122" i="512"/>
  <c r="AA121" i="512"/>
  <c r="Z121" i="512"/>
  <c r="Y121" i="512"/>
  <c r="X121" i="512"/>
  <c r="U121" i="512"/>
  <c r="T121" i="512"/>
  <c r="S121" i="512"/>
  <c r="R121" i="512"/>
  <c r="Q121" i="512"/>
  <c r="P121" i="512"/>
  <c r="O121" i="512"/>
  <c r="R165" i="512" s="1"/>
  <c r="I121" i="512"/>
  <c r="G121" i="512"/>
  <c r="C517" i="512" s="1"/>
  <c r="W120" i="512"/>
  <c r="V120" i="512"/>
  <c r="N120" i="512"/>
  <c r="K120" i="512" a="1"/>
  <c r="K120" i="512" s="1"/>
  <c r="M120" i="512" s="1"/>
  <c r="J120" i="512" a="1"/>
  <c r="J120" i="512" s="1"/>
  <c r="H120" i="512"/>
  <c r="V119" i="512"/>
  <c r="W119" i="512" s="1"/>
  <c r="N119" i="512"/>
  <c r="K119" i="512" a="1"/>
  <c r="K119" i="512" s="1"/>
  <c r="M119" i="512" s="1"/>
  <c r="J119" i="512" a="1"/>
  <c r="J119" i="512" s="1"/>
  <c r="H119" i="512"/>
  <c r="V118" i="512"/>
  <c r="W118" i="512" s="1"/>
  <c r="N118" i="512"/>
  <c r="K118" i="512"/>
  <c r="M118" i="512" s="1"/>
  <c r="K118" i="512" a="1"/>
  <c r="J118" i="512"/>
  <c r="J118" i="512" a="1"/>
  <c r="H118" i="512"/>
  <c r="K117" i="512" a="1"/>
  <c r="K117" i="512" s="1"/>
  <c r="H117" i="512"/>
  <c r="K116" i="512" a="1"/>
  <c r="K116" i="512" s="1"/>
  <c r="H116" i="512"/>
  <c r="K115" i="512" a="1"/>
  <c r="K115" i="512" s="1"/>
  <c r="H115" i="512"/>
  <c r="W114" i="512"/>
  <c r="V114" i="512"/>
  <c r="N114" i="512"/>
  <c r="K114" i="512" a="1"/>
  <c r="K114" i="512" s="1"/>
  <c r="M114" i="512" s="1"/>
  <c r="J114" i="512" a="1"/>
  <c r="J114" i="512" s="1"/>
  <c r="H114" i="512"/>
  <c r="V113" i="512"/>
  <c r="W113" i="512" s="1"/>
  <c r="N113" i="512"/>
  <c r="K113" i="512" a="1"/>
  <c r="K113" i="512" s="1"/>
  <c r="M113" i="512" s="1"/>
  <c r="J113" i="512" a="1"/>
  <c r="J113" i="512" s="1"/>
  <c r="H113" i="512"/>
  <c r="N112" i="512"/>
  <c r="K112" i="512"/>
  <c r="M112" i="512" s="1"/>
  <c r="K112" i="512" a="1"/>
  <c r="H112" i="512"/>
  <c r="N111" i="512"/>
  <c r="K111" i="512" a="1"/>
  <c r="K111" i="512" s="1"/>
  <c r="M111" i="512" s="1"/>
  <c r="H111" i="512"/>
  <c r="N110" i="512"/>
  <c r="K110" i="512" a="1"/>
  <c r="K110" i="512" s="1"/>
  <c r="M110" i="512" s="1"/>
  <c r="H110" i="512"/>
  <c r="N109" i="512"/>
  <c r="K109" i="512" a="1"/>
  <c r="K109" i="512" s="1"/>
  <c r="M109" i="512" s="1"/>
  <c r="H109" i="512"/>
  <c r="N108" i="512"/>
  <c r="K108" i="512"/>
  <c r="M108" i="512" s="1"/>
  <c r="K108" i="512" a="1"/>
  <c r="H108" i="512"/>
  <c r="N107" i="512"/>
  <c r="K107" i="512" a="1"/>
  <c r="K107" i="512" s="1"/>
  <c r="M107" i="512" s="1"/>
  <c r="H107" i="512"/>
  <c r="W106" i="512"/>
  <c r="V106" i="512"/>
  <c r="N106" i="512"/>
  <c r="K106" i="512" a="1"/>
  <c r="K106" i="512" s="1"/>
  <c r="M106" i="512" s="1"/>
  <c r="J106" i="512" a="1"/>
  <c r="J106" i="512" s="1"/>
  <c r="H106" i="512"/>
  <c r="V105" i="512"/>
  <c r="W105" i="512" s="1"/>
  <c r="N105" i="512"/>
  <c r="K105" i="512" a="1"/>
  <c r="K105" i="512" s="1"/>
  <c r="M105" i="512" s="1"/>
  <c r="J105" i="512" a="1"/>
  <c r="J105" i="512" s="1"/>
  <c r="H105" i="512"/>
  <c r="V104" i="512"/>
  <c r="W104" i="512" s="1"/>
  <c r="N104" i="512"/>
  <c r="K104" i="512"/>
  <c r="M104" i="512" s="1"/>
  <c r="K104" i="512" a="1"/>
  <c r="J104" i="512"/>
  <c r="J104" i="512" a="1"/>
  <c r="H104" i="512"/>
  <c r="V103" i="512"/>
  <c r="W103" i="512" s="1"/>
  <c r="N103" i="512"/>
  <c r="K103" i="512" a="1"/>
  <c r="K103" i="512" s="1"/>
  <c r="M103" i="512" s="1"/>
  <c r="J103" i="512" a="1"/>
  <c r="J103" i="512" s="1"/>
  <c r="H103" i="512"/>
  <c r="W102" i="512"/>
  <c r="V102" i="512"/>
  <c r="N102" i="512"/>
  <c r="K102" i="512" a="1"/>
  <c r="K102" i="512" s="1"/>
  <c r="M102" i="512" s="1"/>
  <c r="J102" i="512" a="1"/>
  <c r="J102" i="512" s="1"/>
  <c r="H102" i="512"/>
  <c r="V101" i="512"/>
  <c r="W101" i="512" s="1"/>
  <c r="N101" i="512"/>
  <c r="K101" i="512" a="1"/>
  <c r="K101" i="512" s="1"/>
  <c r="M101" i="512" s="1"/>
  <c r="J101" i="512" a="1"/>
  <c r="J101" i="512" s="1"/>
  <c r="H101" i="512"/>
  <c r="V100" i="512"/>
  <c r="W100" i="512" s="1"/>
  <c r="N100" i="512"/>
  <c r="K100" i="512"/>
  <c r="M100" i="512" s="1"/>
  <c r="K100" i="512" a="1"/>
  <c r="J100" i="512"/>
  <c r="J100" i="512" a="1"/>
  <c r="H100" i="512"/>
  <c r="V99" i="512"/>
  <c r="W99" i="512" s="1"/>
  <c r="N99" i="512"/>
  <c r="K99" i="512" a="1"/>
  <c r="K99" i="512" s="1"/>
  <c r="M99" i="512" s="1"/>
  <c r="J99" i="512" a="1"/>
  <c r="J99" i="512" s="1"/>
  <c r="H99" i="512"/>
  <c r="W98" i="512"/>
  <c r="V98" i="512"/>
  <c r="N98" i="512"/>
  <c r="K98" i="512" a="1"/>
  <c r="K98" i="512" s="1"/>
  <c r="M98" i="512" s="1"/>
  <c r="J98" i="512" a="1"/>
  <c r="J98" i="512" s="1"/>
  <c r="H98" i="512"/>
  <c r="V97" i="512"/>
  <c r="W97" i="512" s="1"/>
  <c r="N97" i="512"/>
  <c r="K97" i="512" a="1"/>
  <c r="K97" i="512" s="1"/>
  <c r="M97" i="512" s="1"/>
  <c r="J97" i="512" a="1"/>
  <c r="J97" i="512" s="1"/>
  <c r="H97" i="512"/>
  <c r="V96" i="512"/>
  <c r="W96" i="512" s="1"/>
  <c r="N96" i="512"/>
  <c r="K96" i="512"/>
  <c r="M96" i="512" s="1"/>
  <c r="K96" i="512" a="1"/>
  <c r="J96" i="512"/>
  <c r="J96" i="512" a="1"/>
  <c r="H96" i="512"/>
  <c r="V95" i="512"/>
  <c r="W95" i="512" s="1"/>
  <c r="N95" i="512"/>
  <c r="K95" i="512" a="1"/>
  <c r="K95" i="512" s="1"/>
  <c r="M95" i="512" s="1"/>
  <c r="J95" i="512" a="1"/>
  <c r="J95" i="512" s="1"/>
  <c r="H95" i="512"/>
  <c r="K94" i="512" a="1"/>
  <c r="K94" i="512" s="1"/>
  <c r="M94" i="512" s="1"/>
  <c r="H94" i="512"/>
  <c r="W93" i="512"/>
  <c r="V93" i="512"/>
  <c r="N93" i="512"/>
  <c r="K93" i="512" a="1"/>
  <c r="K93" i="512" s="1"/>
  <c r="M93" i="512" s="1"/>
  <c r="J93" i="512" a="1"/>
  <c r="J93" i="512" s="1"/>
  <c r="H93" i="512"/>
  <c r="V92" i="512"/>
  <c r="W92" i="512" s="1"/>
  <c r="N92" i="512"/>
  <c r="K92" i="512" a="1"/>
  <c r="K92" i="512" s="1"/>
  <c r="M92" i="512" s="1"/>
  <c r="J92" i="512" a="1"/>
  <c r="J92" i="512" s="1"/>
  <c r="H92" i="512"/>
  <c r="V91" i="512"/>
  <c r="W91" i="512" s="1"/>
  <c r="N91" i="512"/>
  <c r="K91" i="512"/>
  <c r="M91" i="512" s="1"/>
  <c r="K91" i="512" a="1"/>
  <c r="J91" i="512"/>
  <c r="J91" i="512" a="1"/>
  <c r="H91" i="512"/>
  <c r="V90" i="512"/>
  <c r="W90" i="512" s="1"/>
  <c r="N90" i="512"/>
  <c r="K90" i="512" a="1"/>
  <c r="K90" i="512" s="1"/>
  <c r="M90" i="512" s="1"/>
  <c r="J90" i="512" a="1"/>
  <c r="J90" i="512" s="1"/>
  <c r="H90" i="512"/>
  <c r="W89" i="512"/>
  <c r="V89" i="512"/>
  <c r="N89" i="512"/>
  <c r="K89" i="512" a="1"/>
  <c r="K89" i="512" s="1"/>
  <c r="M89" i="512" s="1"/>
  <c r="J89" i="512" a="1"/>
  <c r="J89" i="512" s="1"/>
  <c r="H89" i="512"/>
  <c r="V88" i="512"/>
  <c r="W88" i="512" s="1"/>
  <c r="N88" i="512"/>
  <c r="K88" i="512" a="1"/>
  <c r="K88" i="512" s="1"/>
  <c r="M88" i="512" s="1"/>
  <c r="J88" i="512" a="1"/>
  <c r="J88" i="512" s="1"/>
  <c r="H88" i="512"/>
  <c r="V87" i="512"/>
  <c r="V121" i="512" s="1"/>
  <c r="W121" i="512" s="1"/>
  <c r="N87" i="512"/>
  <c r="K87" i="512"/>
  <c r="K87" i="512" a="1"/>
  <c r="J87" i="512"/>
  <c r="J87" i="512" a="1"/>
  <c r="H87" i="512"/>
  <c r="H121" i="512" s="1"/>
  <c r="AA86" i="512"/>
  <c r="Z86" i="512"/>
  <c r="Y86" i="512"/>
  <c r="X86" i="512"/>
  <c r="U86" i="512"/>
  <c r="T86" i="512"/>
  <c r="S86" i="512"/>
  <c r="R86" i="512"/>
  <c r="Q86" i="512"/>
  <c r="P86" i="512"/>
  <c r="O86" i="512"/>
  <c r="R164" i="512" s="1"/>
  <c r="I86" i="512"/>
  <c r="G86" i="512"/>
  <c r="C516" i="512" s="1"/>
  <c r="K85" i="512" a="1"/>
  <c r="K85" i="512" s="1"/>
  <c r="H85" i="512"/>
  <c r="K84" i="512"/>
  <c r="K84" i="512" a="1"/>
  <c r="H84" i="512"/>
  <c r="K83" i="512" a="1"/>
  <c r="K83" i="512" s="1"/>
  <c r="H83" i="512"/>
  <c r="K82" i="512" a="1"/>
  <c r="K82" i="512" s="1"/>
  <c r="H82" i="512"/>
  <c r="K81" i="512" a="1"/>
  <c r="K81" i="512" s="1"/>
  <c r="H81" i="512"/>
  <c r="K80" i="512" a="1"/>
  <c r="K80" i="512" s="1"/>
  <c r="H80" i="512"/>
  <c r="K79" i="512" a="1"/>
  <c r="K79" i="512" s="1"/>
  <c r="M79" i="512" s="1"/>
  <c r="H79" i="512"/>
  <c r="K78" i="512" a="1"/>
  <c r="K78" i="512" s="1"/>
  <c r="M78" i="512" s="1"/>
  <c r="H78" i="512"/>
  <c r="K77" i="512" a="1"/>
  <c r="K77" i="512" s="1"/>
  <c r="M77" i="512" s="1"/>
  <c r="H77" i="512"/>
  <c r="K76" i="512" a="1"/>
  <c r="K76" i="512" s="1"/>
  <c r="M76" i="512" s="1"/>
  <c r="H76" i="512"/>
  <c r="W75" i="512"/>
  <c r="V75" i="512"/>
  <c r="N75" i="512"/>
  <c r="K75" i="512" a="1"/>
  <c r="K75" i="512" s="1"/>
  <c r="M75" i="512" s="1"/>
  <c r="J75" i="512" a="1"/>
  <c r="J75" i="512" s="1"/>
  <c r="H75" i="512"/>
  <c r="V74" i="512"/>
  <c r="W74" i="512" s="1"/>
  <c r="N74" i="512"/>
  <c r="K74" i="512" a="1"/>
  <c r="K74" i="512" s="1"/>
  <c r="M74" i="512" s="1"/>
  <c r="J74" i="512" a="1"/>
  <c r="J74" i="512" s="1"/>
  <c r="H74" i="512"/>
  <c r="V73" i="512"/>
  <c r="W73" i="512" s="1"/>
  <c r="N73" i="512"/>
  <c r="K73" i="512"/>
  <c r="M73" i="512" s="1"/>
  <c r="K73" i="512" a="1"/>
  <c r="J73" i="512"/>
  <c r="J73" i="512" a="1"/>
  <c r="H73" i="512"/>
  <c r="V72" i="512"/>
  <c r="W72" i="512" s="1"/>
  <c r="N72" i="512"/>
  <c r="K72" i="512" a="1"/>
  <c r="K72" i="512" s="1"/>
  <c r="M72" i="512" s="1"/>
  <c r="J72" i="512" a="1"/>
  <c r="J72" i="512" s="1"/>
  <c r="H72" i="512"/>
  <c r="H71" i="512"/>
  <c r="V70" i="512"/>
  <c r="W70" i="512" s="1"/>
  <c r="N70" i="512"/>
  <c r="K70" i="512" a="1"/>
  <c r="K70" i="512" s="1"/>
  <c r="M70" i="512" s="1"/>
  <c r="J70" i="512" a="1"/>
  <c r="J70" i="512" s="1"/>
  <c r="H70" i="512"/>
  <c r="W69" i="512"/>
  <c r="V69" i="512"/>
  <c r="N69" i="512"/>
  <c r="K69" i="512" a="1"/>
  <c r="K69" i="512" s="1"/>
  <c r="M69" i="512" s="1"/>
  <c r="J69" i="512" a="1"/>
  <c r="J69" i="512" s="1"/>
  <c r="H69" i="512"/>
  <c r="K68" i="512" a="1"/>
  <c r="K68" i="512" s="1"/>
  <c r="H68" i="512"/>
  <c r="K67" i="512"/>
  <c r="K67" i="512" a="1"/>
  <c r="H67" i="512"/>
  <c r="V66" i="512"/>
  <c r="W66" i="512" s="1"/>
  <c r="N66" i="512"/>
  <c r="K66" i="512" a="1"/>
  <c r="K66" i="512" s="1"/>
  <c r="M66" i="512" s="1"/>
  <c r="J66" i="512" a="1"/>
  <c r="J66" i="512" s="1"/>
  <c r="H66" i="512"/>
  <c r="W65" i="512"/>
  <c r="V65" i="512"/>
  <c r="N65" i="512"/>
  <c r="K65" i="512" a="1"/>
  <c r="K65" i="512" s="1"/>
  <c r="M65" i="512" s="1"/>
  <c r="J65" i="512" a="1"/>
  <c r="J65" i="512" s="1"/>
  <c r="H65" i="512"/>
  <c r="V64" i="512"/>
  <c r="W64" i="512" s="1"/>
  <c r="N64" i="512"/>
  <c r="K64" i="512" a="1"/>
  <c r="K64" i="512" s="1"/>
  <c r="M64" i="512" s="1"/>
  <c r="J64" i="512" a="1"/>
  <c r="J64" i="512" s="1"/>
  <c r="H64" i="512"/>
  <c r="V63" i="512"/>
  <c r="W63" i="512" s="1"/>
  <c r="N63" i="512"/>
  <c r="K63" i="512" a="1"/>
  <c r="K63" i="512" s="1"/>
  <c r="M63" i="512" s="1"/>
  <c r="J63" i="512" a="1"/>
  <c r="J63" i="512" s="1"/>
  <c r="H63" i="512"/>
  <c r="V62" i="512"/>
  <c r="W62" i="512" s="1"/>
  <c r="N62" i="512"/>
  <c r="K62" i="512" a="1"/>
  <c r="K62" i="512" s="1"/>
  <c r="M62" i="512" s="1"/>
  <c r="J62" i="512" a="1"/>
  <c r="J62" i="512" s="1"/>
  <c r="H62" i="512"/>
  <c r="V61" i="512"/>
  <c r="W61" i="512" s="1"/>
  <c r="N61" i="512"/>
  <c r="K61" i="512"/>
  <c r="M61" i="512" s="1"/>
  <c r="K61" i="512" a="1"/>
  <c r="J61" i="512"/>
  <c r="J61" i="512" a="1"/>
  <c r="H61" i="512"/>
  <c r="V60" i="512"/>
  <c r="W60" i="512" s="1"/>
  <c r="N60" i="512"/>
  <c r="K60" i="512" a="1"/>
  <c r="K60" i="512" s="1"/>
  <c r="M60" i="512" s="1"/>
  <c r="J60" i="512" a="1"/>
  <c r="J60" i="512" s="1"/>
  <c r="H60" i="512"/>
  <c r="V59" i="512"/>
  <c r="W59" i="512" s="1"/>
  <c r="N59" i="512"/>
  <c r="K59" i="512" a="1"/>
  <c r="K59" i="512" s="1"/>
  <c r="M59" i="512" s="1"/>
  <c r="J59" i="512" a="1"/>
  <c r="J59" i="512" s="1"/>
  <c r="H59" i="512"/>
  <c r="V58" i="512"/>
  <c r="W58" i="512" s="1"/>
  <c r="N58" i="512"/>
  <c r="K58" i="512" a="1"/>
  <c r="K58" i="512" s="1"/>
  <c r="M58" i="512" s="1"/>
  <c r="J58" i="512" a="1"/>
  <c r="J58" i="512" s="1"/>
  <c r="H58" i="512"/>
  <c r="V57" i="512"/>
  <c r="W57" i="512" s="1"/>
  <c r="N57" i="512"/>
  <c r="K57" i="512"/>
  <c r="M57" i="512" s="1"/>
  <c r="K57" i="512" a="1"/>
  <c r="J57" i="512"/>
  <c r="J57" i="512" a="1"/>
  <c r="H57" i="512"/>
  <c r="K56" i="512" a="1"/>
  <c r="K56" i="512" s="1"/>
  <c r="M56" i="512" s="1"/>
  <c r="H56" i="512"/>
  <c r="K55" i="512" a="1"/>
  <c r="K55" i="512" s="1"/>
  <c r="M55" i="512" s="1"/>
  <c r="H55" i="512"/>
  <c r="K54" i="512" a="1"/>
  <c r="K54" i="512" s="1"/>
  <c r="M54" i="512" s="1"/>
  <c r="H54" i="512"/>
  <c r="K53" i="512" a="1"/>
  <c r="K53" i="512" s="1"/>
  <c r="M53" i="512" s="1"/>
  <c r="H53" i="512"/>
  <c r="N52" i="512"/>
  <c r="K52" i="512" a="1"/>
  <c r="K52" i="512" s="1"/>
  <c r="M52" i="512" s="1"/>
  <c r="H52" i="512"/>
  <c r="N51" i="512"/>
  <c r="K51" i="512" a="1"/>
  <c r="K51" i="512" s="1"/>
  <c r="M51" i="512" s="1"/>
  <c r="H51" i="512"/>
  <c r="N50" i="512"/>
  <c r="K50" i="512"/>
  <c r="M50" i="512" s="1"/>
  <c r="K50" i="512" a="1"/>
  <c r="H50" i="512"/>
  <c r="N49" i="512"/>
  <c r="K49" i="512" a="1"/>
  <c r="K49" i="512" s="1"/>
  <c r="M49" i="512" s="1"/>
  <c r="H49" i="512"/>
  <c r="W48" i="512"/>
  <c r="V48" i="512"/>
  <c r="N48" i="512"/>
  <c r="K48" i="512" a="1"/>
  <c r="K48" i="512" s="1"/>
  <c r="M48" i="512" s="1"/>
  <c r="J48" i="512" a="1"/>
  <c r="J48" i="512" s="1"/>
  <c r="H48" i="512"/>
  <c r="V47" i="512"/>
  <c r="W47" i="512" s="1"/>
  <c r="N47" i="512"/>
  <c r="K47" i="512" a="1"/>
  <c r="K47" i="512" s="1"/>
  <c r="M47" i="512" s="1"/>
  <c r="J47" i="512" a="1"/>
  <c r="J47" i="512" s="1"/>
  <c r="H47" i="512"/>
  <c r="V46" i="512"/>
  <c r="W46" i="512" s="1"/>
  <c r="N46" i="512"/>
  <c r="K46" i="512"/>
  <c r="M46" i="512" s="1"/>
  <c r="K46" i="512" a="1"/>
  <c r="J46" i="512"/>
  <c r="J46" i="512" a="1"/>
  <c r="H46" i="512"/>
  <c r="V45" i="512"/>
  <c r="W45" i="512" s="1"/>
  <c r="N45" i="512"/>
  <c r="K45" i="512" a="1"/>
  <c r="K45" i="512" s="1"/>
  <c r="M45" i="512" s="1"/>
  <c r="J45" i="512" a="1"/>
  <c r="J45" i="512" s="1"/>
  <c r="H45" i="512"/>
  <c r="W44" i="512"/>
  <c r="V44" i="512"/>
  <c r="N44" i="512"/>
  <c r="K44" i="512" a="1"/>
  <c r="K44" i="512" s="1"/>
  <c r="M44" i="512" s="1"/>
  <c r="J44" i="512" a="1"/>
  <c r="J44" i="512" s="1"/>
  <c r="H44" i="512"/>
  <c r="V43" i="512"/>
  <c r="W43" i="512" s="1"/>
  <c r="N43" i="512"/>
  <c r="K43" i="512" a="1"/>
  <c r="K43" i="512" s="1"/>
  <c r="M43" i="512" s="1"/>
  <c r="J43" i="512" a="1"/>
  <c r="J43" i="512" s="1"/>
  <c r="H43" i="512"/>
  <c r="V42" i="512"/>
  <c r="W42" i="512" s="1"/>
  <c r="N42" i="512"/>
  <c r="K42" i="512"/>
  <c r="M42" i="512" s="1"/>
  <c r="K42" i="512" a="1"/>
  <c r="J42" i="512"/>
  <c r="J42" i="512" a="1"/>
  <c r="H42" i="512"/>
  <c r="V41" i="512"/>
  <c r="W41" i="512" s="1"/>
  <c r="N41" i="512"/>
  <c r="K41" i="512" a="1"/>
  <c r="K41" i="512" s="1"/>
  <c r="M41" i="512" s="1"/>
  <c r="J41" i="512" a="1"/>
  <c r="J41" i="512" s="1"/>
  <c r="H41" i="512"/>
  <c r="W40" i="512"/>
  <c r="V40" i="512"/>
  <c r="N40" i="512"/>
  <c r="K40" i="512" a="1"/>
  <c r="K40" i="512" s="1"/>
  <c r="M40" i="512" s="1"/>
  <c r="J40" i="512" a="1"/>
  <c r="J40" i="512" s="1"/>
  <c r="H40" i="512"/>
  <c r="V39" i="512"/>
  <c r="W39" i="512" s="1"/>
  <c r="N39" i="512"/>
  <c r="K39" i="512" a="1"/>
  <c r="K39" i="512" s="1"/>
  <c r="M39" i="512" s="1"/>
  <c r="J39" i="512" a="1"/>
  <c r="J39" i="512" s="1"/>
  <c r="H39" i="512"/>
  <c r="V38" i="512"/>
  <c r="W38" i="512" s="1"/>
  <c r="N38" i="512"/>
  <c r="K38" i="512"/>
  <c r="M38" i="512" s="1"/>
  <c r="K38" i="512" a="1"/>
  <c r="J38" i="512"/>
  <c r="J38" i="512" a="1"/>
  <c r="H38" i="512"/>
  <c r="V37" i="512"/>
  <c r="W37" i="512" s="1"/>
  <c r="N37" i="512"/>
  <c r="K37" i="512" a="1"/>
  <c r="K37" i="512" s="1"/>
  <c r="M37" i="512" s="1"/>
  <c r="J37" i="512" a="1"/>
  <c r="J37" i="512" s="1"/>
  <c r="H37" i="512"/>
  <c r="H36" i="512"/>
  <c r="H35" i="512"/>
  <c r="H34" i="512"/>
  <c r="V33" i="512"/>
  <c r="W33" i="512" s="1"/>
  <c r="N33" i="512"/>
  <c r="K33" i="512" a="1"/>
  <c r="K33" i="512" s="1"/>
  <c r="M33" i="512" s="1"/>
  <c r="J33" i="512" a="1"/>
  <c r="J33" i="512" s="1"/>
  <c r="H33" i="512"/>
  <c r="W32" i="512"/>
  <c r="V32" i="512"/>
  <c r="N32" i="512"/>
  <c r="K32" i="512" a="1"/>
  <c r="K32" i="512" s="1"/>
  <c r="M32" i="512" s="1"/>
  <c r="J32" i="512" a="1"/>
  <c r="J32" i="512" s="1"/>
  <c r="H32" i="512"/>
  <c r="V31" i="512"/>
  <c r="W31" i="512" s="1"/>
  <c r="N31" i="512"/>
  <c r="K31" i="512" a="1"/>
  <c r="K31" i="512" s="1"/>
  <c r="M31" i="512" s="1"/>
  <c r="J31" i="512" a="1"/>
  <c r="J31" i="512" s="1"/>
  <c r="H31" i="512"/>
  <c r="K30" i="512" a="1"/>
  <c r="K30" i="512" s="1"/>
  <c r="H30" i="512"/>
  <c r="V29" i="512"/>
  <c r="V86" i="512" s="1"/>
  <c r="W86" i="512" s="1"/>
  <c r="N29" i="512"/>
  <c r="N86" i="512" s="1"/>
  <c r="K29" i="512" a="1"/>
  <c r="K29" i="512" s="1"/>
  <c r="J29" i="512" a="1"/>
  <c r="J29" i="512" s="1"/>
  <c r="H29" i="512"/>
  <c r="H86" i="512" s="1"/>
  <c r="AA28" i="512"/>
  <c r="AA161" i="512" s="1"/>
  <c r="Z28" i="512"/>
  <c r="Z161" i="512" s="1"/>
  <c r="Y28" i="512"/>
  <c r="Y161" i="512" s="1"/>
  <c r="X28" i="512"/>
  <c r="X161" i="512" s="1"/>
  <c r="U28" i="512"/>
  <c r="U161" i="512" s="1"/>
  <c r="T28" i="512"/>
  <c r="T161" i="512" s="1"/>
  <c r="S28" i="512"/>
  <c r="S161" i="512" s="1"/>
  <c r="R28" i="512"/>
  <c r="R161" i="512" s="1"/>
  <c r="Q28" i="512"/>
  <c r="Q161" i="512" s="1"/>
  <c r="P28" i="512"/>
  <c r="X164" i="512" s="1"/>
  <c r="O28" i="512"/>
  <c r="O161" i="512" s="1"/>
  <c r="I28" i="512"/>
  <c r="I161" i="512" s="1"/>
  <c r="B169" i="512" s="1"/>
  <c r="G28" i="512"/>
  <c r="C515" i="512" s="1"/>
  <c r="V27" i="512"/>
  <c r="W27" i="512" s="1"/>
  <c r="N27" i="512"/>
  <c r="K27" i="512" a="1"/>
  <c r="K27" i="512" s="1"/>
  <c r="M27" i="512" s="1"/>
  <c r="J27" i="512" a="1"/>
  <c r="J27" i="512" s="1"/>
  <c r="H27" i="512"/>
  <c r="V26" i="512"/>
  <c r="W26" i="512" s="1"/>
  <c r="N26" i="512"/>
  <c r="K26" i="512"/>
  <c r="M26" i="512" s="1"/>
  <c r="K26" i="512" a="1"/>
  <c r="J26" i="512"/>
  <c r="J26" i="512" a="1"/>
  <c r="H26" i="512"/>
  <c r="K25" i="512" a="1"/>
  <c r="K25" i="512" s="1"/>
  <c r="M25" i="512" s="1"/>
  <c r="J25" i="512" a="1"/>
  <c r="J25" i="512" s="1"/>
  <c r="H25" i="512"/>
  <c r="K24" i="512"/>
  <c r="M24" i="512" s="1"/>
  <c r="K24" i="512" a="1"/>
  <c r="J24" i="512"/>
  <c r="J24" i="512" a="1"/>
  <c r="H24" i="512"/>
  <c r="K23" i="512" a="1"/>
  <c r="K23" i="512" s="1"/>
  <c r="M23" i="512" s="1"/>
  <c r="J23" i="512" a="1"/>
  <c r="J23" i="512" s="1"/>
  <c r="H23" i="512"/>
  <c r="K22" i="512" a="1"/>
  <c r="K22" i="512" s="1"/>
  <c r="M22" i="512" s="1"/>
  <c r="J22" i="512" a="1"/>
  <c r="J22" i="512" s="1"/>
  <c r="H22" i="512"/>
  <c r="V21" i="512"/>
  <c r="W21" i="512" s="1"/>
  <c r="N21" i="512"/>
  <c r="K21" i="512"/>
  <c r="M21" i="512" s="1"/>
  <c r="K21" i="512" a="1"/>
  <c r="J21" i="512"/>
  <c r="J21" i="512" a="1"/>
  <c r="H21" i="512"/>
  <c r="V20" i="512"/>
  <c r="W20" i="512" s="1"/>
  <c r="N20" i="512"/>
  <c r="K20" i="512" a="1"/>
  <c r="K20" i="512" s="1"/>
  <c r="M20" i="512" s="1"/>
  <c r="J20" i="512" a="1"/>
  <c r="J20" i="512" s="1"/>
  <c r="H20" i="512"/>
  <c r="W19" i="512"/>
  <c r="V19" i="512"/>
  <c r="N19" i="512"/>
  <c r="K19" i="512" a="1"/>
  <c r="K19" i="512" s="1"/>
  <c r="M19" i="512" s="1"/>
  <c r="J19" i="512" a="1"/>
  <c r="J19" i="512" s="1"/>
  <c r="H19" i="512"/>
  <c r="N18" i="512"/>
  <c r="K18" i="512" a="1"/>
  <c r="K18" i="512" s="1"/>
  <c r="M18" i="512" s="1"/>
  <c r="J18" i="512" a="1"/>
  <c r="J18" i="512" s="1"/>
  <c r="H18" i="512"/>
  <c r="N17" i="512"/>
  <c r="K17" i="512" a="1"/>
  <c r="K17" i="512" s="1"/>
  <c r="M17" i="512" s="1"/>
  <c r="J17" i="512" a="1"/>
  <c r="J17" i="512" s="1"/>
  <c r="H17" i="512"/>
  <c r="V16" i="512"/>
  <c r="W16" i="512" s="1"/>
  <c r="N16" i="512"/>
  <c r="K16" i="512" a="1"/>
  <c r="K16" i="512" s="1"/>
  <c r="M16" i="512" s="1"/>
  <c r="J16" i="512" a="1"/>
  <c r="J16" i="512" s="1"/>
  <c r="H16" i="512"/>
  <c r="V15" i="512"/>
  <c r="W15" i="512" s="1"/>
  <c r="N15" i="512"/>
  <c r="K15" i="512"/>
  <c r="M15" i="512" s="1"/>
  <c r="K15" i="512" a="1"/>
  <c r="J15" i="512"/>
  <c r="J15" i="512" a="1"/>
  <c r="H15" i="512"/>
  <c r="N14" i="512"/>
  <c r="K14" i="512" a="1"/>
  <c r="K14" i="512" s="1"/>
  <c r="M14" i="512" s="1"/>
  <c r="H14" i="512"/>
  <c r="N13" i="512"/>
  <c r="K13" i="512" a="1"/>
  <c r="K13" i="512" s="1"/>
  <c r="M13" i="512" s="1"/>
  <c r="H13" i="512"/>
  <c r="V12" i="512"/>
  <c r="W12" i="512" s="1"/>
  <c r="N12" i="512"/>
  <c r="K12" i="512" a="1"/>
  <c r="K12" i="512" s="1"/>
  <c r="M12" i="512" s="1"/>
  <c r="J12" i="512" a="1"/>
  <c r="J12" i="512" s="1"/>
  <c r="H12" i="512"/>
  <c r="W11" i="512"/>
  <c r="V11" i="512"/>
  <c r="N11" i="512"/>
  <c r="K11" i="512" a="1"/>
  <c r="K11" i="512" s="1"/>
  <c r="M11" i="512" s="1"/>
  <c r="J11" i="512" a="1"/>
  <c r="J11" i="512" s="1"/>
  <c r="H11" i="512"/>
  <c r="V10" i="512"/>
  <c r="W10" i="512" s="1"/>
  <c r="N10" i="512"/>
  <c r="K10" i="512" a="1"/>
  <c r="K10" i="512" s="1"/>
  <c r="M10" i="512" s="1"/>
  <c r="J10" i="512" a="1"/>
  <c r="J10" i="512" s="1"/>
  <c r="H10" i="512"/>
  <c r="V9" i="512"/>
  <c r="W9" i="512" s="1"/>
  <c r="N9" i="512"/>
  <c r="K9" i="512" a="1"/>
  <c r="K9" i="512" s="1"/>
  <c r="M9" i="512" s="1"/>
  <c r="J9" i="512" a="1"/>
  <c r="J9" i="512" s="1"/>
  <c r="H9" i="512"/>
  <c r="V8" i="512"/>
  <c r="W8" i="512" s="1"/>
  <c r="N8" i="512"/>
  <c r="K8" i="512" a="1"/>
  <c r="K8" i="512" s="1"/>
  <c r="M8" i="512" s="1"/>
  <c r="J8" i="512" a="1"/>
  <c r="J8" i="512" s="1"/>
  <c r="H8" i="512"/>
  <c r="V7" i="512"/>
  <c r="V28" i="512" s="1"/>
  <c r="N7" i="512"/>
  <c r="N28" i="512" s="1"/>
  <c r="K7" i="512" a="1"/>
  <c r="K7" i="512" s="1"/>
  <c r="J7" i="512" a="1"/>
  <c r="J7" i="512" s="1"/>
  <c r="H7" i="512"/>
  <c r="H28" i="512" s="1"/>
  <c r="P527" i="511"/>
  <c r="O527" i="511"/>
  <c r="N527" i="511"/>
  <c r="M527" i="511"/>
  <c r="L527" i="511"/>
  <c r="K527" i="511"/>
  <c r="I527" i="511"/>
  <c r="H527" i="511"/>
  <c r="G527" i="511"/>
  <c r="F527" i="511"/>
  <c r="E527" i="511"/>
  <c r="D527" i="511"/>
  <c r="C526" i="511"/>
  <c r="T526" i="511" s="1" a="1"/>
  <c r="T526" i="511" s="1"/>
  <c r="T525" i="511" a="1"/>
  <c r="T525" i="511" s="1"/>
  <c r="J525" i="511"/>
  <c r="Q525" i="511" s="1"/>
  <c r="R525" i="511" s="1"/>
  <c r="C525" i="511"/>
  <c r="C524" i="511"/>
  <c r="C527" i="511" s="1"/>
  <c r="T527" i="511" s="1" a="1"/>
  <c r="T527" i="511" s="1"/>
  <c r="N508" i="511"/>
  <c r="G508" i="511"/>
  <c r="X506" i="511"/>
  <c r="X505" i="511"/>
  <c r="X504" i="511"/>
  <c r="G504" i="511"/>
  <c r="C504" i="511"/>
  <c r="X503" i="511"/>
  <c r="I503" i="511"/>
  <c r="E503" i="511"/>
  <c r="K503" i="511" s="1"/>
  <c r="M503" i="511" s="1"/>
  <c r="X502" i="511"/>
  <c r="I502" i="511"/>
  <c r="E502" i="511"/>
  <c r="K502" i="511" s="1"/>
  <c r="M502" i="511" s="1"/>
  <c r="I501" i="511"/>
  <c r="E501" i="511"/>
  <c r="K501" i="511" s="1"/>
  <c r="M501" i="511" s="1"/>
  <c r="I500" i="511"/>
  <c r="I504" i="511" s="1"/>
  <c r="E500" i="511"/>
  <c r="K500" i="511" s="1"/>
  <c r="AA497" i="511"/>
  <c r="Z497" i="511"/>
  <c r="Y497" i="511"/>
  <c r="X497" i="511"/>
  <c r="U497" i="511"/>
  <c r="T497" i="511"/>
  <c r="S497" i="511"/>
  <c r="R497" i="511"/>
  <c r="Q497" i="511"/>
  <c r="P497" i="511"/>
  <c r="R505" i="511" s="1"/>
  <c r="O497" i="511"/>
  <c r="I497" i="511"/>
  <c r="G497" i="511"/>
  <c r="J497" i="511" s="1" a="1"/>
  <c r="J497" i="511" s="1"/>
  <c r="H496" i="511"/>
  <c r="H495" i="511"/>
  <c r="H494" i="511"/>
  <c r="H493" i="511"/>
  <c r="D493" i="511"/>
  <c r="V492" i="511"/>
  <c r="W492" i="511" s="1"/>
  <c r="N492" i="511"/>
  <c r="K492" i="511" a="1"/>
  <c r="K492" i="511" s="1"/>
  <c r="M492" i="511" s="1"/>
  <c r="J492" i="511" a="1"/>
  <c r="J492" i="511" s="1"/>
  <c r="H492" i="511"/>
  <c r="H491" i="511"/>
  <c r="H490" i="511"/>
  <c r="V489" i="511"/>
  <c r="W489" i="511" s="1"/>
  <c r="N489" i="511"/>
  <c r="K489" i="511" a="1"/>
  <c r="K489" i="511" s="1"/>
  <c r="M489" i="511" s="1"/>
  <c r="J489" i="511" a="1"/>
  <c r="J489" i="511" s="1"/>
  <c r="H489" i="511"/>
  <c r="V488" i="511"/>
  <c r="W488" i="511" s="1"/>
  <c r="N488" i="511"/>
  <c r="K488" i="511"/>
  <c r="M488" i="511" s="1"/>
  <c r="K488" i="511" a="1"/>
  <c r="J488" i="511"/>
  <c r="J488" i="511" a="1"/>
  <c r="H488" i="511"/>
  <c r="H487" i="511"/>
  <c r="H486" i="511"/>
  <c r="V485" i="511"/>
  <c r="W485" i="511" s="1"/>
  <c r="N485" i="511"/>
  <c r="K485" i="511" a="1"/>
  <c r="K485" i="511" s="1"/>
  <c r="M485" i="511" s="1"/>
  <c r="J485" i="511" a="1"/>
  <c r="J485" i="511" s="1"/>
  <c r="H485" i="511"/>
  <c r="V484" i="511"/>
  <c r="W484" i="511" s="1"/>
  <c r="N484" i="511"/>
  <c r="K484" i="511" a="1"/>
  <c r="K484" i="511" s="1"/>
  <c r="M484" i="511" s="1"/>
  <c r="J484" i="511" a="1"/>
  <c r="J484" i="511" s="1"/>
  <c r="H484" i="511"/>
  <c r="V483" i="511"/>
  <c r="W483" i="511" s="1"/>
  <c r="N483" i="511"/>
  <c r="K483" i="511" a="1"/>
  <c r="K483" i="511" s="1"/>
  <c r="M483" i="511" s="1"/>
  <c r="J483" i="511" a="1"/>
  <c r="J483" i="511" s="1"/>
  <c r="H483" i="511"/>
  <c r="V482" i="511"/>
  <c r="V497" i="511" s="1"/>
  <c r="N482" i="511"/>
  <c r="K482" i="511" a="1"/>
  <c r="K482" i="511" s="1"/>
  <c r="J482" i="511" a="1"/>
  <c r="J482" i="511" s="1"/>
  <c r="H482" i="511"/>
  <c r="AA481" i="511"/>
  <c r="Z481" i="511"/>
  <c r="Y481" i="511"/>
  <c r="X481" i="511"/>
  <c r="U481" i="511"/>
  <c r="T481" i="511"/>
  <c r="S481" i="511"/>
  <c r="Q481" i="511"/>
  <c r="P481" i="511"/>
  <c r="O481" i="511"/>
  <c r="I481" i="511"/>
  <c r="G481" i="511"/>
  <c r="J481" i="511" s="1" a="1"/>
  <c r="J481" i="511" s="1"/>
  <c r="W480" i="511"/>
  <c r="V480" i="511"/>
  <c r="N480" i="511"/>
  <c r="K480" i="511" a="1"/>
  <c r="K480" i="511" s="1"/>
  <c r="M480" i="511" s="1"/>
  <c r="J480" i="511" a="1"/>
  <c r="J480" i="511" s="1"/>
  <c r="H480" i="511"/>
  <c r="H479" i="511"/>
  <c r="V478" i="511"/>
  <c r="W478" i="511" s="1"/>
  <c r="N478" i="511"/>
  <c r="K478" i="511"/>
  <c r="M478" i="511" s="1"/>
  <c r="K478" i="511" a="1"/>
  <c r="J478" i="511"/>
  <c r="J478" i="511" a="1"/>
  <c r="H478" i="511"/>
  <c r="V477" i="511"/>
  <c r="W477" i="511" s="1"/>
  <c r="N477" i="511"/>
  <c r="K477" i="511" a="1"/>
  <c r="K477" i="511" s="1"/>
  <c r="M477" i="511" s="1"/>
  <c r="J477" i="511" a="1"/>
  <c r="J477" i="511" s="1"/>
  <c r="H477" i="511"/>
  <c r="W476" i="511"/>
  <c r="V476" i="511"/>
  <c r="N476" i="511"/>
  <c r="K476" i="511" a="1"/>
  <c r="K476" i="511" s="1"/>
  <c r="M476" i="511" s="1"/>
  <c r="J476" i="511" a="1"/>
  <c r="J476" i="511" s="1"/>
  <c r="H476" i="511"/>
  <c r="V475" i="511"/>
  <c r="W475" i="511" s="1"/>
  <c r="N475" i="511"/>
  <c r="K475" i="511" a="1"/>
  <c r="K475" i="511" s="1"/>
  <c r="M475" i="511" s="1"/>
  <c r="J475" i="511" a="1"/>
  <c r="J475" i="511" s="1"/>
  <c r="H475" i="511"/>
  <c r="V474" i="511"/>
  <c r="V481" i="511" s="1"/>
  <c r="W481" i="511" s="1"/>
  <c r="N474" i="511"/>
  <c r="N481" i="511" s="1"/>
  <c r="K474" i="511"/>
  <c r="K474" i="511" a="1"/>
  <c r="J474" i="511"/>
  <c r="J474" i="511" a="1"/>
  <c r="H474" i="511"/>
  <c r="H481" i="511" s="1"/>
  <c r="AA473" i="511"/>
  <c r="Z473" i="511"/>
  <c r="Y473" i="511"/>
  <c r="X473" i="511"/>
  <c r="U473" i="511"/>
  <c r="T473" i="511"/>
  <c r="S473" i="511"/>
  <c r="Q473" i="511"/>
  <c r="P473" i="511"/>
  <c r="O473" i="511"/>
  <c r="R503" i="511" s="1"/>
  <c r="I473" i="511"/>
  <c r="G473" i="511"/>
  <c r="J473" i="511" s="1" a="1"/>
  <c r="J473" i="511" s="1"/>
  <c r="V472" i="511"/>
  <c r="W472" i="511" s="1"/>
  <c r="N472" i="511"/>
  <c r="K472" i="511" a="1"/>
  <c r="K472" i="511" s="1"/>
  <c r="M472" i="511" s="1"/>
  <c r="J472" i="511" a="1"/>
  <c r="J472" i="511" s="1"/>
  <c r="H472" i="511"/>
  <c r="W471" i="511"/>
  <c r="V471" i="511"/>
  <c r="N471" i="511"/>
  <c r="K471" i="511" a="1"/>
  <c r="K471" i="511" s="1"/>
  <c r="M471" i="511" s="1"/>
  <c r="J471" i="511" a="1"/>
  <c r="J471" i="511" s="1"/>
  <c r="H471" i="511"/>
  <c r="V470" i="511"/>
  <c r="W470" i="511" s="1"/>
  <c r="N470" i="511"/>
  <c r="K470" i="511" a="1"/>
  <c r="K470" i="511" s="1"/>
  <c r="M470" i="511" s="1"/>
  <c r="J470" i="511" a="1"/>
  <c r="J470" i="511" s="1"/>
  <c r="H470" i="511"/>
  <c r="V469" i="511"/>
  <c r="W469" i="511" s="1"/>
  <c r="N469" i="511"/>
  <c r="K469" i="511"/>
  <c r="M469" i="511" s="1"/>
  <c r="K469" i="511" a="1"/>
  <c r="J469" i="511"/>
  <c r="J469" i="511" a="1"/>
  <c r="H469" i="511"/>
  <c r="V468" i="511"/>
  <c r="W468" i="511" s="1"/>
  <c r="N468" i="511"/>
  <c r="K468" i="511" a="1"/>
  <c r="K468" i="511" s="1"/>
  <c r="M468" i="511" s="1"/>
  <c r="J468" i="511" a="1"/>
  <c r="J468" i="511" s="1"/>
  <c r="H468" i="511"/>
  <c r="W467" i="511"/>
  <c r="V467" i="511"/>
  <c r="N467" i="511"/>
  <c r="K467" i="511" a="1"/>
  <c r="K467" i="511" s="1"/>
  <c r="M467" i="511" s="1"/>
  <c r="J467" i="511" a="1"/>
  <c r="J467" i="511" s="1"/>
  <c r="H467" i="511"/>
  <c r="V466" i="511"/>
  <c r="W466" i="511" s="1"/>
  <c r="N466" i="511"/>
  <c r="K466" i="511" a="1"/>
  <c r="K466" i="511" s="1"/>
  <c r="M466" i="511" s="1"/>
  <c r="J466" i="511" a="1"/>
  <c r="J466" i="511" s="1"/>
  <c r="H466" i="511"/>
  <c r="V465" i="511"/>
  <c r="W465" i="511" s="1"/>
  <c r="N465" i="511"/>
  <c r="K465" i="511"/>
  <c r="M465" i="511" s="1"/>
  <c r="K465" i="511" a="1"/>
  <c r="J465" i="511"/>
  <c r="J465" i="511" a="1"/>
  <c r="H465" i="511"/>
  <c r="V464" i="511"/>
  <c r="W464" i="511" s="1"/>
  <c r="N464" i="511"/>
  <c r="K464" i="511" a="1"/>
  <c r="K464" i="511" s="1"/>
  <c r="M464" i="511" s="1"/>
  <c r="J464" i="511" a="1"/>
  <c r="J464" i="511" s="1"/>
  <c r="H464" i="511"/>
  <c r="W463" i="511"/>
  <c r="V463" i="511"/>
  <c r="N463" i="511"/>
  <c r="K463" i="511" a="1"/>
  <c r="K463" i="511" s="1"/>
  <c r="M463" i="511" s="1"/>
  <c r="J463" i="511" a="1"/>
  <c r="J463" i="511" s="1"/>
  <c r="H463" i="511"/>
  <c r="V462" i="511"/>
  <c r="W462" i="511" s="1"/>
  <c r="N462" i="511"/>
  <c r="K462" i="511" a="1"/>
  <c r="K462" i="511" s="1"/>
  <c r="M462" i="511" s="1"/>
  <c r="J462" i="511" a="1"/>
  <c r="J462" i="511" s="1"/>
  <c r="H462" i="511"/>
  <c r="V461" i="511"/>
  <c r="W461" i="511" s="1"/>
  <c r="N461" i="511"/>
  <c r="K461" i="511"/>
  <c r="M461" i="511" s="1"/>
  <c r="K461" i="511" a="1"/>
  <c r="J461" i="511"/>
  <c r="J461" i="511" a="1"/>
  <c r="H461" i="511"/>
  <c r="V460" i="511"/>
  <c r="W460" i="511" s="1"/>
  <c r="N460" i="511"/>
  <c r="K460" i="511" a="1"/>
  <c r="K460" i="511" s="1"/>
  <c r="M460" i="511" s="1"/>
  <c r="J460" i="511" a="1"/>
  <c r="J460" i="511" s="1"/>
  <c r="H460" i="511"/>
  <c r="W459" i="511"/>
  <c r="V459" i="511"/>
  <c r="N459" i="511"/>
  <c r="K459" i="511" a="1"/>
  <c r="K459" i="511" s="1"/>
  <c r="M459" i="511" s="1"/>
  <c r="J459" i="511" a="1"/>
  <c r="J459" i="511" s="1"/>
  <c r="H459" i="511"/>
  <c r="V458" i="511"/>
  <c r="V473" i="511" s="1"/>
  <c r="W473" i="511" s="1"/>
  <c r="N458" i="511"/>
  <c r="K458" i="511" a="1"/>
  <c r="K458" i="511" s="1"/>
  <c r="J458" i="511" a="1"/>
  <c r="J458" i="511" s="1"/>
  <c r="H458" i="511"/>
  <c r="H473" i="511" s="1"/>
  <c r="AA457" i="511"/>
  <c r="Z457" i="511"/>
  <c r="Y457" i="511"/>
  <c r="X457" i="511"/>
  <c r="U457" i="511"/>
  <c r="T457" i="511"/>
  <c r="S457" i="511"/>
  <c r="R457" i="511"/>
  <c r="Q457" i="511"/>
  <c r="P457" i="511"/>
  <c r="O457" i="511"/>
  <c r="I457" i="511"/>
  <c r="G457" i="511"/>
  <c r="V456" i="511"/>
  <c r="W456" i="511" s="1"/>
  <c r="N456" i="511"/>
  <c r="K456" i="511" a="1"/>
  <c r="K456" i="511" s="1"/>
  <c r="M456" i="511" s="1"/>
  <c r="J456" i="511" a="1"/>
  <c r="J456" i="511" s="1"/>
  <c r="H456" i="511"/>
  <c r="V455" i="511"/>
  <c r="W455" i="511" s="1"/>
  <c r="N455" i="511"/>
  <c r="K455" i="511"/>
  <c r="M455" i="511" s="1"/>
  <c r="K455" i="511" a="1"/>
  <c r="J455" i="511"/>
  <c r="J455" i="511" a="1"/>
  <c r="H455" i="511"/>
  <c r="V454" i="511"/>
  <c r="W454" i="511" s="1"/>
  <c r="N454" i="511"/>
  <c r="K454" i="511" a="1"/>
  <c r="K454" i="511" s="1"/>
  <c r="M454" i="511" s="1"/>
  <c r="J454" i="511" a="1"/>
  <c r="J454" i="511" s="1"/>
  <c r="H454" i="511"/>
  <c r="K453" i="511" a="1"/>
  <c r="K453" i="511" s="1"/>
  <c r="M453" i="511" s="1"/>
  <c r="H453" i="511"/>
  <c r="K452" i="511" a="1"/>
  <c r="K452" i="511" s="1"/>
  <c r="M452" i="511" s="1"/>
  <c r="H452" i="511"/>
  <c r="K451" i="511" a="1"/>
  <c r="K451" i="511" s="1"/>
  <c r="M451" i="511" s="1"/>
  <c r="H451" i="511"/>
  <c r="W450" i="511"/>
  <c r="V450" i="511"/>
  <c r="N450" i="511"/>
  <c r="K450" i="511" a="1"/>
  <c r="K450" i="511" s="1"/>
  <c r="M450" i="511" s="1"/>
  <c r="J450" i="511" a="1"/>
  <c r="J450" i="511" s="1"/>
  <c r="H450" i="511"/>
  <c r="V449" i="511"/>
  <c r="W449" i="511" s="1"/>
  <c r="N449" i="511"/>
  <c r="K449" i="511" a="1"/>
  <c r="K449" i="511" s="1"/>
  <c r="M449" i="511" s="1"/>
  <c r="J449" i="511" a="1"/>
  <c r="J449" i="511" s="1"/>
  <c r="H449" i="511"/>
  <c r="N448" i="511"/>
  <c r="K448" i="511"/>
  <c r="M448" i="511" s="1"/>
  <c r="K448" i="511" a="1"/>
  <c r="H448" i="511"/>
  <c r="N447" i="511"/>
  <c r="K447" i="511" a="1"/>
  <c r="K447" i="511" s="1"/>
  <c r="M447" i="511" s="1"/>
  <c r="H447" i="511"/>
  <c r="N446" i="511"/>
  <c r="K446" i="511" a="1"/>
  <c r="K446" i="511" s="1"/>
  <c r="M446" i="511" s="1"/>
  <c r="H446" i="511"/>
  <c r="N445" i="511"/>
  <c r="K445" i="511" a="1"/>
  <c r="K445" i="511" s="1"/>
  <c r="M445" i="511" s="1"/>
  <c r="H445" i="511"/>
  <c r="N444" i="511"/>
  <c r="K444" i="511"/>
  <c r="M444" i="511" s="1"/>
  <c r="K444" i="511" a="1"/>
  <c r="H444" i="511"/>
  <c r="N443" i="511"/>
  <c r="K443" i="511" a="1"/>
  <c r="K443" i="511" s="1"/>
  <c r="M443" i="511" s="1"/>
  <c r="H443" i="511"/>
  <c r="W442" i="511"/>
  <c r="V442" i="511"/>
  <c r="N442" i="511"/>
  <c r="K442" i="511" a="1"/>
  <c r="K442" i="511" s="1"/>
  <c r="M442" i="511" s="1"/>
  <c r="J442" i="511" a="1"/>
  <c r="J442" i="511" s="1"/>
  <c r="H442" i="511"/>
  <c r="V441" i="511"/>
  <c r="W441" i="511" s="1"/>
  <c r="N441" i="511"/>
  <c r="K441" i="511" a="1"/>
  <c r="K441" i="511" s="1"/>
  <c r="M441" i="511" s="1"/>
  <c r="J441" i="511" a="1"/>
  <c r="J441" i="511" s="1"/>
  <c r="H441" i="511"/>
  <c r="V440" i="511"/>
  <c r="W440" i="511" s="1"/>
  <c r="N440" i="511"/>
  <c r="K440" i="511"/>
  <c r="M440" i="511" s="1"/>
  <c r="K440" i="511" a="1"/>
  <c r="J440" i="511"/>
  <c r="J440" i="511" a="1"/>
  <c r="H440" i="511"/>
  <c r="V439" i="511"/>
  <c r="W439" i="511" s="1"/>
  <c r="N439" i="511"/>
  <c r="K439" i="511" a="1"/>
  <c r="K439" i="511" s="1"/>
  <c r="M439" i="511" s="1"/>
  <c r="J439" i="511" a="1"/>
  <c r="J439" i="511" s="1"/>
  <c r="H439" i="511"/>
  <c r="W438" i="511"/>
  <c r="V438" i="511"/>
  <c r="N438" i="511"/>
  <c r="K438" i="511" a="1"/>
  <c r="K438" i="511" s="1"/>
  <c r="M438" i="511" s="1"/>
  <c r="J438" i="511" a="1"/>
  <c r="J438" i="511" s="1"/>
  <c r="H438" i="511"/>
  <c r="V437" i="511"/>
  <c r="W437" i="511" s="1"/>
  <c r="N437" i="511"/>
  <c r="K437" i="511" a="1"/>
  <c r="K437" i="511" s="1"/>
  <c r="M437" i="511" s="1"/>
  <c r="J437" i="511" a="1"/>
  <c r="J437" i="511" s="1"/>
  <c r="H437" i="511"/>
  <c r="V436" i="511"/>
  <c r="W436" i="511" s="1"/>
  <c r="N436" i="511"/>
  <c r="K436" i="511"/>
  <c r="M436" i="511" s="1"/>
  <c r="K436" i="511" a="1"/>
  <c r="J436" i="511"/>
  <c r="J436" i="511" a="1"/>
  <c r="H436" i="511"/>
  <c r="V435" i="511"/>
  <c r="W435" i="511" s="1"/>
  <c r="N435" i="511"/>
  <c r="K435" i="511" a="1"/>
  <c r="K435" i="511" s="1"/>
  <c r="M435" i="511" s="1"/>
  <c r="J435" i="511" a="1"/>
  <c r="J435" i="511" s="1"/>
  <c r="H435" i="511"/>
  <c r="W434" i="511"/>
  <c r="V434" i="511"/>
  <c r="N434" i="511"/>
  <c r="K434" i="511" a="1"/>
  <c r="K434" i="511" s="1"/>
  <c r="M434" i="511" s="1"/>
  <c r="J434" i="511" a="1"/>
  <c r="J434" i="511" s="1"/>
  <c r="H434" i="511"/>
  <c r="V433" i="511"/>
  <c r="W433" i="511" s="1"/>
  <c r="N433" i="511"/>
  <c r="K433" i="511" a="1"/>
  <c r="K433" i="511" s="1"/>
  <c r="M433" i="511" s="1"/>
  <c r="J433" i="511" a="1"/>
  <c r="J433" i="511" s="1"/>
  <c r="H433" i="511"/>
  <c r="V432" i="511"/>
  <c r="W432" i="511" s="1"/>
  <c r="N432" i="511"/>
  <c r="K432" i="511"/>
  <c r="M432" i="511" s="1"/>
  <c r="K432" i="511" a="1"/>
  <c r="J432" i="511"/>
  <c r="J432" i="511" a="1"/>
  <c r="H432" i="511"/>
  <c r="V431" i="511"/>
  <c r="W431" i="511" s="1"/>
  <c r="N431" i="511"/>
  <c r="K431" i="511" a="1"/>
  <c r="K431" i="511" s="1"/>
  <c r="M431" i="511" s="1"/>
  <c r="J431" i="511" a="1"/>
  <c r="J431" i="511" s="1"/>
  <c r="H431" i="511"/>
  <c r="N430" i="511"/>
  <c r="K430" i="511" a="1"/>
  <c r="K430" i="511" s="1"/>
  <c r="M430" i="511" s="1"/>
  <c r="H430" i="511"/>
  <c r="V429" i="511"/>
  <c r="W429" i="511" s="1"/>
  <c r="N429" i="511"/>
  <c r="K429" i="511" a="1"/>
  <c r="K429" i="511" s="1"/>
  <c r="M429" i="511" s="1"/>
  <c r="J429" i="511" a="1"/>
  <c r="J429" i="511" s="1"/>
  <c r="H429" i="511"/>
  <c r="V428" i="511"/>
  <c r="W428" i="511" s="1"/>
  <c r="N428" i="511"/>
  <c r="K428" i="511"/>
  <c r="M428" i="511" s="1"/>
  <c r="K428" i="511" a="1"/>
  <c r="J428" i="511"/>
  <c r="J428" i="511" a="1"/>
  <c r="H428" i="511"/>
  <c r="V427" i="511"/>
  <c r="W427" i="511" s="1"/>
  <c r="N427" i="511"/>
  <c r="K427" i="511" a="1"/>
  <c r="K427" i="511" s="1"/>
  <c r="M427" i="511" s="1"/>
  <c r="J427" i="511" a="1"/>
  <c r="J427" i="511" s="1"/>
  <c r="H427" i="511"/>
  <c r="W426" i="511"/>
  <c r="V426" i="511"/>
  <c r="N426" i="511"/>
  <c r="K426" i="511" a="1"/>
  <c r="K426" i="511" s="1"/>
  <c r="M426" i="511" s="1"/>
  <c r="J426" i="511" a="1"/>
  <c r="J426" i="511" s="1"/>
  <c r="H426" i="511"/>
  <c r="V425" i="511"/>
  <c r="W425" i="511" s="1"/>
  <c r="N425" i="511"/>
  <c r="K425" i="511" a="1"/>
  <c r="K425" i="511" s="1"/>
  <c r="M425" i="511" s="1"/>
  <c r="J425" i="511" a="1"/>
  <c r="J425" i="511" s="1"/>
  <c r="H425" i="511"/>
  <c r="V424" i="511"/>
  <c r="W424" i="511" s="1"/>
  <c r="N424" i="511"/>
  <c r="K424" i="511"/>
  <c r="M424" i="511" s="1"/>
  <c r="K424" i="511" a="1"/>
  <c r="J424" i="511"/>
  <c r="J424" i="511" a="1"/>
  <c r="H424" i="511"/>
  <c r="V423" i="511"/>
  <c r="N423" i="511"/>
  <c r="N457" i="511" s="1"/>
  <c r="K423" i="511" a="1"/>
  <c r="K423" i="511" s="1"/>
  <c r="J423" i="511" a="1"/>
  <c r="J423" i="511" s="1"/>
  <c r="H423" i="511"/>
  <c r="AA422" i="511"/>
  <c r="Z422" i="511"/>
  <c r="Y422" i="511"/>
  <c r="X422" i="511"/>
  <c r="U422" i="511"/>
  <c r="T422" i="511"/>
  <c r="S422" i="511"/>
  <c r="R422" i="511"/>
  <c r="Q422" i="511"/>
  <c r="P422" i="511"/>
  <c r="O422" i="511"/>
  <c r="R501" i="511" s="1"/>
  <c r="I422" i="511"/>
  <c r="G422" i="511"/>
  <c r="K421" i="511" a="1"/>
  <c r="K421" i="511" s="1"/>
  <c r="M421" i="511" s="1"/>
  <c r="H421" i="511"/>
  <c r="K420" i="511"/>
  <c r="M420" i="511" s="1"/>
  <c r="K420" i="511" a="1"/>
  <c r="H420" i="511"/>
  <c r="K419" i="511" a="1"/>
  <c r="K419" i="511" s="1"/>
  <c r="M419" i="511" s="1"/>
  <c r="H419" i="511"/>
  <c r="K418" i="511"/>
  <c r="M418" i="511" s="1"/>
  <c r="K418" i="511" a="1"/>
  <c r="H418" i="511"/>
  <c r="K417" i="511" a="1"/>
  <c r="K417" i="511" s="1"/>
  <c r="M417" i="511" s="1"/>
  <c r="H417" i="511"/>
  <c r="K416" i="511"/>
  <c r="M416" i="511" s="1"/>
  <c r="K416" i="511" a="1"/>
  <c r="H416" i="511"/>
  <c r="K415" i="511" a="1"/>
  <c r="K415" i="511" s="1"/>
  <c r="M415" i="511" s="1"/>
  <c r="H415" i="511"/>
  <c r="K414" i="511"/>
  <c r="M414" i="511" s="1"/>
  <c r="K414" i="511" a="1"/>
  <c r="H414" i="511"/>
  <c r="K413" i="511" a="1"/>
  <c r="K413" i="511" s="1"/>
  <c r="M413" i="511" s="1"/>
  <c r="H413" i="511"/>
  <c r="K412" i="511"/>
  <c r="M412" i="511" s="1"/>
  <c r="K412" i="511" a="1"/>
  <c r="H412" i="511"/>
  <c r="V411" i="511"/>
  <c r="W411" i="511" s="1"/>
  <c r="N411" i="511"/>
  <c r="K411" i="511" a="1"/>
  <c r="K411" i="511" s="1"/>
  <c r="M411" i="511" s="1"/>
  <c r="J411" i="511" a="1"/>
  <c r="J411" i="511" s="1"/>
  <c r="H411" i="511"/>
  <c r="W410" i="511"/>
  <c r="V410" i="511"/>
  <c r="N410" i="511"/>
  <c r="K410" i="511" a="1"/>
  <c r="K410" i="511" s="1"/>
  <c r="M410" i="511" s="1"/>
  <c r="J410" i="511" a="1"/>
  <c r="J410" i="511" s="1"/>
  <c r="H410" i="511"/>
  <c r="V409" i="511"/>
  <c r="W409" i="511" s="1"/>
  <c r="N409" i="511"/>
  <c r="K409" i="511" a="1"/>
  <c r="K409" i="511" s="1"/>
  <c r="M409" i="511" s="1"/>
  <c r="J409" i="511" a="1"/>
  <c r="J409" i="511" s="1"/>
  <c r="H409" i="511"/>
  <c r="V408" i="511"/>
  <c r="W408" i="511" s="1"/>
  <c r="N408" i="511"/>
  <c r="K408" i="511"/>
  <c r="M408" i="511" s="1"/>
  <c r="K408" i="511" a="1"/>
  <c r="J408" i="511"/>
  <c r="J408" i="511" a="1"/>
  <c r="H408" i="511"/>
  <c r="H407" i="511"/>
  <c r="W406" i="511"/>
  <c r="V406" i="511"/>
  <c r="N406" i="511"/>
  <c r="K406" i="511" a="1"/>
  <c r="K406" i="511" s="1"/>
  <c r="M406" i="511" s="1"/>
  <c r="J406" i="511" a="1"/>
  <c r="J406" i="511" s="1"/>
  <c r="H406" i="511"/>
  <c r="V405" i="511"/>
  <c r="W405" i="511" s="1"/>
  <c r="N405" i="511"/>
  <c r="K405" i="511" a="1"/>
  <c r="K405" i="511" s="1"/>
  <c r="M405" i="511" s="1"/>
  <c r="J405" i="511" a="1"/>
  <c r="J405" i="511" s="1"/>
  <c r="H405" i="511"/>
  <c r="H404" i="511"/>
  <c r="K403" i="511" a="1"/>
  <c r="K403" i="511" s="1"/>
  <c r="H403" i="511"/>
  <c r="W402" i="511"/>
  <c r="V402" i="511"/>
  <c r="N402" i="511"/>
  <c r="K402" i="511" a="1"/>
  <c r="K402" i="511" s="1"/>
  <c r="M402" i="511" s="1"/>
  <c r="J402" i="511" a="1"/>
  <c r="J402" i="511" s="1"/>
  <c r="H402" i="511"/>
  <c r="V401" i="511"/>
  <c r="W401" i="511" s="1"/>
  <c r="N401" i="511"/>
  <c r="K401" i="511" a="1"/>
  <c r="K401" i="511" s="1"/>
  <c r="M401" i="511" s="1"/>
  <c r="J401" i="511" a="1"/>
  <c r="J401" i="511" s="1"/>
  <c r="H401" i="511"/>
  <c r="V400" i="511"/>
  <c r="W400" i="511" s="1"/>
  <c r="N400" i="511"/>
  <c r="K400" i="511"/>
  <c r="M400" i="511" s="1"/>
  <c r="K400" i="511" a="1"/>
  <c r="J400" i="511"/>
  <c r="J400" i="511" a="1"/>
  <c r="H400" i="511"/>
  <c r="V399" i="511"/>
  <c r="W399" i="511" s="1"/>
  <c r="N399" i="511"/>
  <c r="K399" i="511" a="1"/>
  <c r="K399" i="511" s="1"/>
  <c r="M399" i="511" s="1"/>
  <c r="J399" i="511" a="1"/>
  <c r="J399" i="511" s="1"/>
  <c r="H399" i="511"/>
  <c r="W398" i="511"/>
  <c r="V398" i="511"/>
  <c r="N398" i="511"/>
  <c r="K398" i="511" a="1"/>
  <c r="K398" i="511" s="1"/>
  <c r="M398" i="511" s="1"/>
  <c r="J398" i="511" a="1"/>
  <c r="J398" i="511" s="1"/>
  <c r="H398" i="511"/>
  <c r="V397" i="511"/>
  <c r="W397" i="511" s="1"/>
  <c r="N397" i="511"/>
  <c r="K397" i="511" a="1"/>
  <c r="K397" i="511" s="1"/>
  <c r="M397" i="511" s="1"/>
  <c r="J397" i="511" a="1"/>
  <c r="J397" i="511" s="1"/>
  <c r="H397" i="511"/>
  <c r="V396" i="511"/>
  <c r="W396" i="511" s="1"/>
  <c r="N396" i="511"/>
  <c r="K396" i="511"/>
  <c r="M396" i="511" s="1"/>
  <c r="K396" i="511" a="1"/>
  <c r="J396" i="511"/>
  <c r="J396" i="511" a="1"/>
  <c r="H396" i="511"/>
  <c r="V395" i="511"/>
  <c r="W395" i="511" s="1"/>
  <c r="N395" i="511"/>
  <c r="K395" i="511" a="1"/>
  <c r="K395" i="511" s="1"/>
  <c r="M395" i="511" s="1"/>
  <c r="J395" i="511" a="1"/>
  <c r="J395" i="511" s="1"/>
  <c r="H395" i="511"/>
  <c r="W394" i="511"/>
  <c r="V394" i="511"/>
  <c r="N394" i="511"/>
  <c r="K394" i="511" a="1"/>
  <c r="K394" i="511" s="1"/>
  <c r="M394" i="511" s="1"/>
  <c r="J394" i="511" a="1"/>
  <c r="J394" i="511" s="1"/>
  <c r="H394" i="511"/>
  <c r="V393" i="511"/>
  <c r="W393" i="511" s="1"/>
  <c r="N393" i="511"/>
  <c r="K393" i="511" a="1"/>
  <c r="K393" i="511" s="1"/>
  <c r="M393" i="511" s="1"/>
  <c r="J393" i="511" a="1"/>
  <c r="J393" i="511" s="1"/>
  <c r="H393" i="511"/>
  <c r="K392" i="511" a="1"/>
  <c r="K392" i="511" s="1"/>
  <c r="M392" i="511" s="1"/>
  <c r="H392" i="511"/>
  <c r="K391" i="511" a="1"/>
  <c r="K391" i="511" s="1"/>
  <c r="M391" i="511" s="1"/>
  <c r="H391" i="511"/>
  <c r="K390" i="511" a="1"/>
  <c r="K390" i="511" s="1"/>
  <c r="M390" i="511" s="1"/>
  <c r="H390" i="511"/>
  <c r="K389" i="511" a="1"/>
  <c r="K389" i="511" s="1"/>
  <c r="M389" i="511" s="1"/>
  <c r="H389" i="511"/>
  <c r="N388" i="511"/>
  <c r="K388" i="511"/>
  <c r="M388" i="511" s="1"/>
  <c r="K388" i="511" a="1"/>
  <c r="H388" i="511"/>
  <c r="N387" i="511"/>
  <c r="K387" i="511" a="1"/>
  <c r="K387" i="511" s="1"/>
  <c r="M387" i="511" s="1"/>
  <c r="H387" i="511"/>
  <c r="N386" i="511"/>
  <c r="K386" i="511" a="1"/>
  <c r="K386" i="511" s="1"/>
  <c r="M386" i="511" s="1"/>
  <c r="H386" i="511"/>
  <c r="N385" i="511"/>
  <c r="K385" i="511" a="1"/>
  <c r="K385" i="511" s="1"/>
  <c r="M385" i="511" s="1"/>
  <c r="H385" i="511"/>
  <c r="V384" i="511"/>
  <c r="W384" i="511" s="1"/>
  <c r="N384" i="511"/>
  <c r="K384" i="511"/>
  <c r="M384" i="511" s="1"/>
  <c r="K384" i="511" a="1"/>
  <c r="J384" i="511"/>
  <c r="J384" i="511" a="1"/>
  <c r="H384" i="511"/>
  <c r="V383" i="511"/>
  <c r="W383" i="511" s="1"/>
  <c r="N383" i="511"/>
  <c r="K383" i="511" a="1"/>
  <c r="K383" i="511" s="1"/>
  <c r="M383" i="511" s="1"/>
  <c r="J383" i="511" a="1"/>
  <c r="J383" i="511" s="1"/>
  <c r="H383" i="511"/>
  <c r="W382" i="511"/>
  <c r="V382" i="511"/>
  <c r="N382" i="511"/>
  <c r="K382" i="511" a="1"/>
  <c r="K382" i="511" s="1"/>
  <c r="M382" i="511" s="1"/>
  <c r="J382" i="511" a="1"/>
  <c r="J382" i="511" s="1"/>
  <c r="H382" i="511"/>
  <c r="V381" i="511"/>
  <c r="W381" i="511" s="1"/>
  <c r="N381" i="511"/>
  <c r="K381" i="511" a="1"/>
  <c r="K381" i="511" s="1"/>
  <c r="M381" i="511" s="1"/>
  <c r="J381" i="511" a="1"/>
  <c r="J381" i="511" s="1"/>
  <c r="H381" i="511"/>
  <c r="V380" i="511"/>
  <c r="W380" i="511" s="1"/>
  <c r="N380" i="511"/>
  <c r="K380" i="511"/>
  <c r="M380" i="511" s="1"/>
  <c r="K380" i="511" a="1"/>
  <c r="J380" i="511"/>
  <c r="J380" i="511" a="1"/>
  <c r="H380" i="511"/>
  <c r="V379" i="511"/>
  <c r="W379" i="511" s="1"/>
  <c r="N379" i="511"/>
  <c r="K379" i="511" a="1"/>
  <c r="K379" i="511" s="1"/>
  <c r="M379" i="511" s="1"/>
  <c r="J379" i="511" a="1"/>
  <c r="J379" i="511" s="1"/>
  <c r="H379" i="511"/>
  <c r="W378" i="511"/>
  <c r="V378" i="511"/>
  <c r="N378" i="511"/>
  <c r="K378" i="511" a="1"/>
  <c r="K378" i="511" s="1"/>
  <c r="M378" i="511" s="1"/>
  <c r="J378" i="511" a="1"/>
  <c r="J378" i="511" s="1"/>
  <c r="H378" i="511"/>
  <c r="V377" i="511"/>
  <c r="W377" i="511" s="1"/>
  <c r="N377" i="511"/>
  <c r="K377" i="511" a="1"/>
  <c r="K377" i="511" s="1"/>
  <c r="M377" i="511" s="1"/>
  <c r="J377" i="511" a="1"/>
  <c r="J377" i="511" s="1"/>
  <c r="H377" i="511"/>
  <c r="V376" i="511"/>
  <c r="W376" i="511" s="1"/>
  <c r="N376" i="511"/>
  <c r="K376" i="511"/>
  <c r="M376" i="511" s="1"/>
  <c r="K376" i="511" a="1"/>
  <c r="J376" i="511"/>
  <c r="J376" i="511" a="1"/>
  <c r="H376" i="511"/>
  <c r="V375" i="511"/>
  <c r="W375" i="511" s="1"/>
  <c r="N375" i="511"/>
  <c r="K375" i="511" a="1"/>
  <c r="K375" i="511" s="1"/>
  <c r="M375" i="511" s="1"/>
  <c r="J375" i="511" a="1"/>
  <c r="J375" i="511" s="1"/>
  <c r="H375" i="511"/>
  <c r="W374" i="511"/>
  <c r="V374" i="511"/>
  <c r="N374" i="511"/>
  <c r="K374" i="511" a="1"/>
  <c r="K374" i="511" s="1"/>
  <c r="M374" i="511" s="1"/>
  <c r="J374" i="511" a="1"/>
  <c r="J374" i="511" s="1"/>
  <c r="H374" i="511"/>
  <c r="V373" i="511"/>
  <c r="W373" i="511" s="1"/>
  <c r="N373" i="511"/>
  <c r="K373" i="511" a="1"/>
  <c r="K373" i="511" s="1"/>
  <c r="M373" i="511" s="1"/>
  <c r="J373" i="511" a="1"/>
  <c r="J373" i="511" s="1"/>
  <c r="H373" i="511"/>
  <c r="K372" i="511" a="1"/>
  <c r="K372" i="511" s="1"/>
  <c r="M372" i="511" s="1"/>
  <c r="H372" i="511"/>
  <c r="K371" i="511" a="1"/>
  <c r="K371" i="511" s="1"/>
  <c r="M371" i="511" s="1"/>
  <c r="H371" i="511"/>
  <c r="K370" i="511" a="1"/>
  <c r="K370" i="511" s="1"/>
  <c r="M370" i="511" s="1"/>
  <c r="H370" i="511"/>
  <c r="V369" i="511"/>
  <c r="W369" i="511" s="1"/>
  <c r="N369" i="511"/>
  <c r="K369" i="511"/>
  <c r="M369" i="511" s="1"/>
  <c r="K369" i="511" a="1"/>
  <c r="J369" i="511"/>
  <c r="J369" i="511" a="1"/>
  <c r="H369" i="511"/>
  <c r="V368" i="511"/>
  <c r="W368" i="511" s="1"/>
  <c r="N368" i="511"/>
  <c r="K368" i="511" a="1"/>
  <c r="K368" i="511" s="1"/>
  <c r="M368" i="511" s="1"/>
  <c r="J368" i="511" a="1"/>
  <c r="J368" i="511" s="1"/>
  <c r="H368" i="511"/>
  <c r="W367" i="511"/>
  <c r="V367" i="511"/>
  <c r="N367" i="511"/>
  <c r="K367" i="511" a="1"/>
  <c r="K367" i="511" s="1"/>
  <c r="M367" i="511" s="1"/>
  <c r="J367" i="511" a="1"/>
  <c r="J367" i="511" s="1"/>
  <c r="H367" i="511"/>
  <c r="K366" i="511" a="1"/>
  <c r="K366" i="511" s="1"/>
  <c r="H366" i="511"/>
  <c r="W365" i="511"/>
  <c r="V365" i="511"/>
  <c r="N365" i="511"/>
  <c r="N422" i="511" s="1"/>
  <c r="K365" i="511" a="1"/>
  <c r="K365" i="511" s="1"/>
  <c r="J365" i="511" a="1"/>
  <c r="J365" i="511" s="1"/>
  <c r="H365" i="511"/>
  <c r="AA364" i="511"/>
  <c r="AA498" i="511" s="1"/>
  <c r="Z364" i="511"/>
  <c r="Z498" i="511" s="1"/>
  <c r="Y364" i="511"/>
  <c r="Y498" i="511" s="1"/>
  <c r="X364" i="511"/>
  <c r="X498" i="511" s="1"/>
  <c r="U364" i="511"/>
  <c r="U498" i="511" s="1"/>
  <c r="T364" i="511"/>
  <c r="T498" i="511" s="1"/>
  <c r="S364" i="511"/>
  <c r="S498" i="511" s="1"/>
  <c r="R364" i="511"/>
  <c r="R498" i="511" s="1"/>
  <c r="Q364" i="511"/>
  <c r="Q498" i="511" s="1"/>
  <c r="P364" i="511"/>
  <c r="P498" i="511" s="1"/>
  <c r="O364" i="511"/>
  <c r="I364" i="511"/>
  <c r="I498" i="511" s="1"/>
  <c r="B506" i="511" s="1"/>
  <c r="G364" i="511"/>
  <c r="V363" i="511"/>
  <c r="W363" i="511" s="1"/>
  <c r="N363" i="511"/>
  <c r="K363" i="511"/>
  <c r="M363" i="511" s="1"/>
  <c r="K363" i="511" a="1"/>
  <c r="J363" i="511"/>
  <c r="J363" i="511" a="1"/>
  <c r="H363" i="511"/>
  <c r="V362" i="511"/>
  <c r="W362" i="511" s="1"/>
  <c r="N362" i="511"/>
  <c r="K362" i="511" a="1"/>
  <c r="K362" i="511" s="1"/>
  <c r="M362" i="511" s="1"/>
  <c r="J362" i="511" a="1"/>
  <c r="J362" i="511" s="1"/>
  <c r="H362" i="511"/>
  <c r="K361" i="511" a="1"/>
  <c r="K361" i="511" s="1"/>
  <c r="M361" i="511" s="1"/>
  <c r="H361" i="511"/>
  <c r="K360" i="511" a="1"/>
  <c r="K360" i="511" s="1"/>
  <c r="M360" i="511" s="1"/>
  <c r="H360" i="511"/>
  <c r="K359" i="511" a="1"/>
  <c r="K359" i="511" s="1"/>
  <c r="M359" i="511" s="1"/>
  <c r="H359" i="511"/>
  <c r="K358" i="511" a="1"/>
  <c r="K358" i="511" s="1"/>
  <c r="M358" i="511" s="1"/>
  <c r="H358" i="511"/>
  <c r="W357" i="511"/>
  <c r="V357" i="511"/>
  <c r="N357" i="511"/>
  <c r="K357" i="511" a="1"/>
  <c r="K357" i="511" s="1"/>
  <c r="M357" i="511" s="1"/>
  <c r="J357" i="511" a="1"/>
  <c r="J357" i="511" s="1"/>
  <c r="H357" i="511"/>
  <c r="V356" i="511"/>
  <c r="W356" i="511" s="1"/>
  <c r="N356" i="511"/>
  <c r="K356" i="511" a="1"/>
  <c r="K356" i="511" s="1"/>
  <c r="M356" i="511" s="1"/>
  <c r="J356" i="511" a="1"/>
  <c r="J356" i="511" s="1"/>
  <c r="H356" i="511"/>
  <c r="V355" i="511"/>
  <c r="W355" i="511" s="1"/>
  <c r="N355" i="511"/>
  <c r="K355" i="511"/>
  <c r="M355" i="511" s="1"/>
  <c r="K355" i="511" a="1"/>
  <c r="J355" i="511"/>
  <c r="J355" i="511" a="1"/>
  <c r="H355" i="511"/>
  <c r="H354" i="511"/>
  <c r="H353" i="511"/>
  <c r="V352" i="511"/>
  <c r="W352" i="511" s="1"/>
  <c r="N352" i="511"/>
  <c r="K352" i="511" a="1"/>
  <c r="K352" i="511" s="1"/>
  <c r="M352" i="511" s="1"/>
  <c r="J352" i="511" a="1"/>
  <c r="J352" i="511" s="1"/>
  <c r="H352" i="511"/>
  <c r="W351" i="511"/>
  <c r="V351" i="511"/>
  <c r="N351" i="511"/>
  <c r="K351" i="511" a="1"/>
  <c r="K351" i="511" s="1"/>
  <c r="M351" i="511" s="1"/>
  <c r="J351" i="511" a="1"/>
  <c r="J351" i="511" s="1"/>
  <c r="H351" i="511"/>
  <c r="K350" i="511"/>
  <c r="M350" i="511" s="1"/>
  <c r="K350" i="511" a="1"/>
  <c r="H350" i="511"/>
  <c r="K349" i="511" a="1"/>
  <c r="K349" i="511" s="1"/>
  <c r="M349" i="511" s="1"/>
  <c r="H349" i="511"/>
  <c r="V348" i="511"/>
  <c r="W348" i="511" s="1"/>
  <c r="N348" i="511"/>
  <c r="K348" i="511" a="1"/>
  <c r="K348" i="511" s="1"/>
  <c r="M348" i="511" s="1"/>
  <c r="J348" i="511" a="1"/>
  <c r="J348" i="511" s="1"/>
  <c r="H348" i="511"/>
  <c r="V347" i="511"/>
  <c r="W347" i="511" s="1"/>
  <c r="N347" i="511"/>
  <c r="K347" i="511"/>
  <c r="M347" i="511" s="1"/>
  <c r="K347" i="511" a="1"/>
  <c r="J347" i="511"/>
  <c r="J347" i="511" a="1"/>
  <c r="H347" i="511"/>
  <c r="V346" i="511"/>
  <c r="W346" i="511" s="1"/>
  <c r="N346" i="511"/>
  <c r="K346" i="511" a="1"/>
  <c r="K346" i="511" s="1"/>
  <c r="M346" i="511" s="1"/>
  <c r="J346" i="511" a="1"/>
  <c r="J346" i="511" s="1"/>
  <c r="H346" i="511"/>
  <c r="W345" i="511"/>
  <c r="V345" i="511"/>
  <c r="N345" i="511"/>
  <c r="K345" i="511" a="1"/>
  <c r="K345" i="511" s="1"/>
  <c r="M345" i="511" s="1"/>
  <c r="J345" i="511" a="1"/>
  <c r="J345" i="511" s="1"/>
  <c r="H345" i="511"/>
  <c r="V344" i="511"/>
  <c r="W344" i="511" s="1"/>
  <c r="N344" i="511"/>
  <c r="K344" i="511" a="1"/>
  <c r="K344" i="511" s="1"/>
  <c r="M344" i="511" s="1"/>
  <c r="J344" i="511" a="1"/>
  <c r="J344" i="511" s="1"/>
  <c r="H344" i="511"/>
  <c r="V343" i="511"/>
  <c r="V364" i="511" s="1"/>
  <c r="N343" i="511"/>
  <c r="K343" i="511"/>
  <c r="M343" i="511" s="1"/>
  <c r="K343" i="511" a="1"/>
  <c r="J343" i="511"/>
  <c r="J343" i="511" a="1"/>
  <c r="H343" i="511"/>
  <c r="H364" i="511" s="1"/>
  <c r="X337" i="511"/>
  <c r="X336" i="511"/>
  <c r="X335" i="511"/>
  <c r="G335" i="511"/>
  <c r="C335" i="511"/>
  <c r="X334" i="511"/>
  <c r="I334" i="511"/>
  <c r="E334" i="511"/>
  <c r="K334" i="511" s="1"/>
  <c r="M334" i="511" s="1"/>
  <c r="I333" i="511"/>
  <c r="E333" i="511"/>
  <c r="K333" i="511" s="1"/>
  <c r="M333" i="511" s="1"/>
  <c r="I332" i="511"/>
  <c r="E332" i="511"/>
  <c r="K332" i="511" s="1"/>
  <c r="M332" i="511" s="1"/>
  <c r="X331" i="511"/>
  <c r="I331" i="511"/>
  <c r="I335" i="511" s="1"/>
  <c r="E331" i="511"/>
  <c r="E335" i="511" s="1"/>
  <c r="AA328" i="511"/>
  <c r="Z328" i="511"/>
  <c r="Y328" i="511"/>
  <c r="X328" i="511"/>
  <c r="U328" i="511"/>
  <c r="T328" i="511"/>
  <c r="S328" i="511"/>
  <c r="R328" i="511"/>
  <c r="Q328" i="511"/>
  <c r="P328" i="511"/>
  <c r="O328" i="511"/>
  <c r="R336" i="511" s="1"/>
  <c r="I328" i="511"/>
  <c r="G328" i="511"/>
  <c r="K327" i="511" a="1"/>
  <c r="K327" i="511" s="1"/>
  <c r="H327" i="511"/>
  <c r="K326" i="511" a="1"/>
  <c r="K326" i="511" s="1"/>
  <c r="H326" i="511"/>
  <c r="K325" i="511"/>
  <c r="K325" i="511" a="1"/>
  <c r="H325" i="511"/>
  <c r="V324" i="511"/>
  <c r="W324" i="511" s="1"/>
  <c r="N324" i="511"/>
  <c r="K324" i="511" a="1"/>
  <c r="K324" i="511" s="1"/>
  <c r="H324" i="511"/>
  <c r="D324" i="511"/>
  <c r="H323" i="511"/>
  <c r="K322" i="511" a="1"/>
  <c r="K322" i="511" s="1"/>
  <c r="H322" i="511"/>
  <c r="H321" i="511"/>
  <c r="V320" i="511"/>
  <c r="W320" i="511" s="1"/>
  <c r="N320" i="511"/>
  <c r="K320" i="511" a="1"/>
  <c r="K320" i="511" s="1"/>
  <c r="M320" i="511" s="1"/>
  <c r="J320" i="511" a="1"/>
  <c r="J320" i="511" s="1"/>
  <c r="H320" i="511"/>
  <c r="V319" i="511"/>
  <c r="W319" i="511" s="1"/>
  <c r="N319" i="511"/>
  <c r="K319" i="511" a="1"/>
  <c r="K319" i="511" s="1"/>
  <c r="M319" i="511" s="1"/>
  <c r="J319" i="511" a="1"/>
  <c r="J319" i="511" s="1"/>
  <c r="H319" i="511"/>
  <c r="H318" i="511"/>
  <c r="V317" i="511"/>
  <c r="W317" i="511" s="1"/>
  <c r="N317" i="511"/>
  <c r="K317" i="511"/>
  <c r="M317" i="511" s="1"/>
  <c r="K317" i="511" a="1"/>
  <c r="J317" i="511"/>
  <c r="J317" i="511" a="1"/>
  <c r="H317" i="511"/>
  <c r="V316" i="511"/>
  <c r="W316" i="511" s="1"/>
  <c r="N316" i="511"/>
  <c r="K316" i="511" a="1"/>
  <c r="K316" i="511" s="1"/>
  <c r="M316" i="511" s="1"/>
  <c r="J316" i="511" a="1"/>
  <c r="J316" i="511" s="1"/>
  <c r="H316" i="511"/>
  <c r="V315" i="511"/>
  <c r="W315" i="511" s="1"/>
  <c r="N315" i="511"/>
  <c r="K315" i="511" a="1"/>
  <c r="K315" i="511" s="1"/>
  <c r="M315" i="511" s="1"/>
  <c r="J315" i="511" a="1"/>
  <c r="J315" i="511" s="1"/>
  <c r="H315" i="511"/>
  <c r="V314" i="511"/>
  <c r="W314" i="511" s="1"/>
  <c r="N314" i="511"/>
  <c r="N328" i="511" s="1"/>
  <c r="K314" i="511"/>
  <c r="M314" i="511" s="1"/>
  <c r="K314" i="511" a="1"/>
  <c r="J314" i="511"/>
  <c r="J314" i="511" a="1"/>
  <c r="H314" i="511"/>
  <c r="H328" i="511" s="1"/>
  <c r="AA313" i="511"/>
  <c r="Z313" i="511"/>
  <c r="Y313" i="511"/>
  <c r="X313" i="511"/>
  <c r="U313" i="511"/>
  <c r="T313" i="511"/>
  <c r="S313" i="511"/>
  <c r="Q313" i="511"/>
  <c r="P313" i="511"/>
  <c r="O313" i="511"/>
  <c r="R335" i="511" s="1"/>
  <c r="I313" i="511"/>
  <c r="G313" i="511"/>
  <c r="J313" i="511" s="1" a="1"/>
  <c r="J313" i="511" s="1"/>
  <c r="V312" i="511"/>
  <c r="W312" i="511" s="1"/>
  <c r="N312" i="511"/>
  <c r="K312" i="511" a="1"/>
  <c r="K312" i="511" s="1"/>
  <c r="M312" i="511" s="1"/>
  <c r="J312" i="511" a="1"/>
  <c r="J312" i="511" s="1"/>
  <c r="H312" i="511"/>
  <c r="W310" i="511"/>
  <c r="V310" i="511"/>
  <c r="N310" i="511"/>
  <c r="K310" i="511" a="1"/>
  <c r="K310" i="511" s="1"/>
  <c r="M310" i="511" s="1"/>
  <c r="J310" i="511" a="1"/>
  <c r="J310" i="511" s="1"/>
  <c r="H310" i="511"/>
  <c r="V309" i="511"/>
  <c r="W309" i="511" s="1"/>
  <c r="N309" i="511"/>
  <c r="K309" i="511" a="1"/>
  <c r="K309" i="511" s="1"/>
  <c r="M309" i="511" s="1"/>
  <c r="J309" i="511" a="1"/>
  <c r="J309" i="511" s="1"/>
  <c r="H309" i="511"/>
  <c r="V308" i="511"/>
  <c r="W308" i="511" s="1"/>
  <c r="N308" i="511"/>
  <c r="K308" i="511"/>
  <c r="M308" i="511" s="1"/>
  <c r="K308" i="511" a="1"/>
  <c r="J308" i="511"/>
  <c r="J308" i="511" a="1"/>
  <c r="H308" i="511"/>
  <c r="V307" i="511"/>
  <c r="W307" i="511" s="1"/>
  <c r="N307" i="511"/>
  <c r="K307" i="511" a="1"/>
  <c r="K307" i="511" s="1"/>
  <c r="M307" i="511" s="1"/>
  <c r="J307" i="511" a="1"/>
  <c r="J307" i="511" s="1"/>
  <c r="H307" i="511"/>
  <c r="W306" i="511"/>
  <c r="V306" i="511"/>
  <c r="V313" i="511" s="1"/>
  <c r="W313" i="511" s="1"/>
  <c r="N306" i="511"/>
  <c r="N313" i="511" s="1"/>
  <c r="K306" i="511" a="1"/>
  <c r="K306" i="511" s="1"/>
  <c r="K313" i="511" s="1"/>
  <c r="J306" i="511" a="1"/>
  <c r="J306" i="511" s="1"/>
  <c r="H306" i="511"/>
  <c r="H313" i="511" s="1"/>
  <c r="AA305" i="511"/>
  <c r="Z305" i="511"/>
  <c r="Y305" i="511"/>
  <c r="X305" i="511"/>
  <c r="U305" i="511"/>
  <c r="T305" i="511"/>
  <c r="S305" i="511"/>
  <c r="Q305" i="511"/>
  <c r="P305" i="511"/>
  <c r="O305" i="511"/>
  <c r="R334" i="511" s="1"/>
  <c r="I305" i="511"/>
  <c r="G305" i="511"/>
  <c r="J305" i="511" s="1" a="1"/>
  <c r="J305" i="511" s="1"/>
  <c r="V304" i="511"/>
  <c r="W304" i="511" s="1"/>
  <c r="N304" i="511"/>
  <c r="K304" i="511" a="1"/>
  <c r="K304" i="511" s="1"/>
  <c r="M304" i="511" s="1"/>
  <c r="J304" i="511" a="1"/>
  <c r="J304" i="511" s="1"/>
  <c r="H304" i="511"/>
  <c r="V303" i="511"/>
  <c r="W303" i="511" s="1"/>
  <c r="N303" i="511"/>
  <c r="K303" i="511" a="1"/>
  <c r="K303" i="511" s="1"/>
  <c r="M303" i="511" s="1"/>
  <c r="J303" i="511" a="1"/>
  <c r="J303" i="511" s="1"/>
  <c r="H303" i="511"/>
  <c r="V302" i="511"/>
  <c r="W302" i="511" s="1"/>
  <c r="N302" i="511"/>
  <c r="K302" i="511" a="1"/>
  <c r="K302" i="511" s="1"/>
  <c r="M302" i="511" s="1"/>
  <c r="J302" i="511" a="1"/>
  <c r="J302" i="511" s="1"/>
  <c r="H302" i="511"/>
  <c r="V301" i="511"/>
  <c r="W301" i="511" s="1"/>
  <c r="N301" i="511"/>
  <c r="K301" i="511"/>
  <c r="M301" i="511" s="1"/>
  <c r="K301" i="511" a="1"/>
  <c r="J301" i="511"/>
  <c r="J301" i="511" a="1"/>
  <c r="H301" i="511"/>
  <c r="V300" i="511"/>
  <c r="W300" i="511" s="1"/>
  <c r="N300" i="511"/>
  <c r="K300" i="511" a="1"/>
  <c r="K300" i="511" s="1"/>
  <c r="M300" i="511" s="1"/>
  <c r="J300" i="511" a="1"/>
  <c r="J300" i="511" s="1"/>
  <c r="H300" i="511"/>
  <c r="W299" i="511"/>
  <c r="V299" i="511"/>
  <c r="N299" i="511"/>
  <c r="K299" i="511" a="1"/>
  <c r="K299" i="511" s="1"/>
  <c r="M299" i="511" s="1"/>
  <c r="J299" i="511" a="1"/>
  <c r="J299" i="511" s="1"/>
  <c r="H299" i="511"/>
  <c r="V298" i="511"/>
  <c r="W298" i="511" s="1"/>
  <c r="N298" i="511"/>
  <c r="K298" i="511" a="1"/>
  <c r="K298" i="511" s="1"/>
  <c r="M298" i="511" s="1"/>
  <c r="J298" i="511" a="1"/>
  <c r="J298" i="511" s="1"/>
  <c r="H298" i="511"/>
  <c r="V297" i="511"/>
  <c r="W297" i="511" s="1"/>
  <c r="N297" i="511"/>
  <c r="K297" i="511"/>
  <c r="M297" i="511" s="1"/>
  <c r="K297" i="511" a="1"/>
  <c r="J297" i="511"/>
  <c r="J297" i="511" a="1"/>
  <c r="H297" i="511"/>
  <c r="V296" i="511"/>
  <c r="W296" i="511" s="1"/>
  <c r="N296" i="511"/>
  <c r="K296" i="511" a="1"/>
  <c r="K296" i="511" s="1"/>
  <c r="M296" i="511" s="1"/>
  <c r="J296" i="511" a="1"/>
  <c r="J296" i="511" s="1"/>
  <c r="H296" i="511"/>
  <c r="W295" i="511"/>
  <c r="V295" i="511"/>
  <c r="N295" i="511"/>
  <c r="K295" i="511" a="1"/>
  <c r="K295" i="511" s="1"/>
  <c r="M295" i="511" s="1"/>
  <c r="J295" i="511" a="1"/>
  <c r="J295" i="511" s="1"/>
  <c r="H295" i="511"/>
  <c r="V294" i="511"/>
  <c r="W294" i="511" s="1"/>
  <c r="N294" i="511"/>
  <c r="K294" i="511" a="1"/>
  <c r="K294" i="511" s="1"/>
  <c r="M294" i="511" s="1"/>
  <c r="J294" i="511" a="1"/>
  <c r="J294" i="511" s="1"/>
  <c r="H294" i="511"/>
  <c r="V293" i="511"/>
  <c r="W293" i="511" s="1"/>
  <c r="N293" i="511"/>
  <c r="K293" i="511"/>
  <c r="M293" i="511" s="1"/>
  <c r="K293" i="511" a="1"/>
  <c r="J293" i="511"/>
  <c r="J293" i="511" a="1"/>
  <c r="H293" i="511"/>
  <c r="V292" i="511"/>
  <c r="W292" i="511" s="1"/>
  <c r="N292" i="511"/>
  <c r="K292" i="511" a="1"/>
  <c r="K292" i="511" s="1"/>
  <c r="M292" i="511" s="1"/>
  <c r="J292" i="511" a="1"/>
  <c r="J292" i="511" s="1"/>
  <c r="H292" i="511"/>
  <c r="W291" i="511"/>
  <c r="V291" i="511"/>
  <c r="N291" i="511"/>
  <c r="K291" i="511" a="1"/>
  <c r="K291" i="511" s="1"/>
  <c r="M291" i="511" s="1"/>
  <c r="J291" i="511" a="1"/>
  <c r="J291" i="511" s="1"/>
  <c r="H291" i="511"/>
  <c r="V290" i="511"/>
  <c r="V305" i="511" s="1"/>
  <c r="W305" i="511" s="1"/>
  <c r="N290" i="511"/>
  <c r="K290" i="511" a="1"/>
  <c r="K290" i="511" s="1"/>
  <c r="J290" i="511" a="1"/>
  <c r="J290" i="511" s="1"/>
  <c r="H290" i="511"/>
  <c r="H305" i="511" s="1"/>
  <c r="AA289" i="511"/>
  <c r="Z289" i="511"/>
  <c r="Y289" i="511"/>
  <c r="X289" i="511"/>
  <c r="U289" i="511"/>
  <c r="T289" i="511"/>
  <c r="S289" i="511"/>
  <c r="R289" i="511"/>
  <c r="Q289" i="511"/>
  <c r="P289" i="511"/>
  <c r="O289" i="511"/>
  <c r="I289" i="511"/>
  <c r="G289" i="511"/>
  <c r="V288" i="511"/>
  <c r="W288" i="511" s="1"/>
  <c r="N288" i="511"/>
  <c r="K288" i="511" a="1"/>
  <c r="K288" i="511" s="1"/>
  <c r="M288" i="511" s="1"/>
  <c r="J288" i="511" a="1"/>
  <c r="J288" i="511" s="1"/>
  <c r="H288" i="511"/>
  <c r="V287" i="511"/>
  <c r="W287" i="511" s="1"/>
  <c r="N287" i="511"/>
  <c r="K287" i="511"/>
  <c r="M287" i="511" s="1"/>
  <c r="K287" i="511" a="1"/>
  <c r="J287" i="511"/>
  <c r="J287" i="511" a="1"/>
  <c r="H287" i="511"/>
  <c r="V286" i="511"/>
  <c r="W286" i="511" s="1"/>
  <c r="N286" i="511"/>
  <c r="K286" i="511" a="1"/>
  <c r="K286" i="511" s="1"/>
  <c r="M286" i="511" s="1"/>
  <c r="J286" i="511" a="1"/>
  <c r="J286" i="511" s="1"/>
  <c r="H286" i="511"/>
  <c r="H285" i="511"/>
  <c r="H284" i="511"/>
  <c r="H283" i="511"/>
  <c r="V282" i="511"/>
  <c r="W282" i="511" s="1"/>
  <c r="N282" i="511"/>
  <c r="K282" i="511" a="1"/>
  <c r="K282" i="511" s="1"/>
  <c r="M282" i="511" s="1"/>
  <c r="J282" i="511" a="1"/>
  <c r="J282" i="511" s="1"/>
  <c r="H282" i="511"/>
  <c r="W281" i="511"/>
  <c r="V281" i="511"/>
  <c r="N281" i="511"/>
  <c r="K281" i="511" a="1"/>
  <c r="K281" i="511" s="1"/>
  <c r="M281" i="511" s="1"/>
  <c r="J281" i="511" a="1"/>
  <c r="J281" i="511" s="1"/>
  <c r="H281" i="511"/>
  <c r="N280" i="511"/>
  <c r="K280" i="511" a="1"/>
  <c r="K280" i="511" s="1"/>
  <c r="M280" i="511" s="1"/>
  <c r="H280" i="511"/>
  <c r="N279" i="511"/>
  <c r="K279" i="511"/>
  <c r="M279" i="511" s="1"/>
  <c r="K279" i="511" a="1"/>
  <c r="H279" i="511"/>
  <c r="N278" i="511"/>
  <c r="K278" i="511" a="1"/>
  <c r="K278" i="511" s="1"/>
  <c r="M278" i="511" s="1"/>
  <c r="H278" i="511"/>
  <c r="N277" i="511"/>
  <c r="K277" i="511" a="1"/>
  <c r="K277" i="511" s="1"/>
  <c r="M277" i="511" s="1"/>
  <c r="H277" i="511"/>
  <c r="N276" i="511"/>
  <c r="K276" i="511" a="1"/>
  <c r="K276" i="511" s="1"/>
  <c r="M276" i="511" s="1"/>
  <c r="H276" i="511"/>
  <c r="N275" i="511"/>
  <c r="K275" i="511"/>
  <c r="M275" i="511" s="1"/>
  <c r="K275" i="511" a="1"/>
  <c r="H275" i="511"/>
  <c r="V274" i="511"/>
  <c r="W274" i="511" s="1"/>
  <c r="N274" i="511"/>
  <c r="K274" i="511" a="1"/>
  <c r="K274" i="511" s="1"/>
  <c r="M274" i="511" s="1"/>
  <c r="J274" i="511" a="1"/>
  <c r="J274" i="511" s="1"/>
  <c r="H274" i="511"/>
  <c r="W273" i="511"/>
  <c r="V273" i="511"/>
  <c r="N273" i="511"/>
  <c r="K273" i="511" a="1"/>
  <c r="K273" i="511" s="1"/>
  <c r="M273" i="511" s="1"/>
  <c r="J273" i="511" a="1"/>
  <c r="J273" i="511" s="1"/>
  <c r="H273" i="511"/>
  <c r="V272" i="511"/>
  <c r="W272" i="511" s="1"/>
  <c r="N272" i="511"/>
  <c r="K272" i="511" a="1"/>
  <c r="K272" i="511" s="1"/>
  <c r="M272" i="511" s="1"/>
  <c r="J272" i="511" a="1"/>
  <c r="J272" i="511" s="1"/>
  <c r="H272" i="511"/>
  <c r="V271" i="511"/>
  <c r="W271" i="511" s="1"/>
  <c r="N271" i="511"/>
  <c r="K271" i="511"/>
  <c r="M271" i="511" s="1"/>
  <c r="K271" i="511" a="1"/>
  <c r="J271" i="511"/>
  <c r="J271" i="511" a="1"/>
  <c r="H271" i="511"/>
  <c r="V270" i="511"/>
  <c r="W270" i="511" s="1"/>
  <c r="N270" i="511"/>
  <c r="K270" i="511" a="1"/>
  <c r="K270" i="511" s="1"/>
  <c r="M270" i="511" s="1"/>
  <c r="J270" i="511" a="1"/>
  <c r="J270" i="511" s="1"/>
  <c r="H270" i="511"/>
  <c r="V269" i="511"/>
  <c r="W269" i="511" s="1"/>
  <c r="N269" i="511"/>
  <c r="K269" i="511" a="1"/>
  <c r="K269" i="511" s="1"/>
  <c r="M269" i="511" s="1"/>
  <c r="J269" i="511" a="1"/>
  <c r="J269" i="511" s="1"/>
  <c r="H269" i="511"/>
  <c r="V268" i="511"/>
  <c r="W268" i="511" s="1"/>
  <c r="N268" i="511"/>
  <c r="K268" i="511" a="1"/>
  <c r="K268" i="511" s="1"/>
  <c r="M268" i="511" s="1"/>
  <c r="J268" i="511" a="1"/>
  <c r="J268" i="511" s="1"/>
  <c r="H268" i="511"/>
  <c r="V267" i="511"/>
  <c r="W267" i="511" s="1"/>
  <c r="N267" i="511"/>
  <c r="K267" i="511"/>
  <c r="M267" i="511" s="1"/>
  <c r="K267" i="511" a="1"/>
  <c r="J267" i="511"/>
  <c r="J267" i="511" a="1"/>
  <c r="H267" i="511"/>
  <c r="V266" i="511"/>
  <c r="W266" i="511" s="1"/>
  <c r="N266" i="511"/>
  <c r="K266" i="511" a="1"/>
  <c r="K266" i="511" s="1"/>
  <c r="M266" i="511" s="1"/>
  <c r="J266" i="511" a="1"/>
  <c r="J266" i="511" s="1"/>
  <c r="H266" i="511"/>
  <c r="W265" i="511"/>
  <c r="V265" i="511"/>
  <c r="N265" i="511"/>
  <c r="K265" i="511" a="1"/>
  <c r="K265" i="511" s="1"/>
  <c r="M265" i="511" s="1"/>
  <c r="J265" i="511" a="1"/>
  <c r="J265" i="511" s="1"/>
  <c r="H265" i="511"/>
  <c r="V264" i="511"/>
  <c r="W264" i="511" s="1"/>
  <c r="N264" i="511"/>
  <c r="K264" i="511" a="1"/>
  <c r="K264" i="511" s="1"/>
  <c r="M264" i="511" s="1"/>
  <c r="J264" i="511" a="1"/>
  <c r="J264" i="511" s="1"/>
  <c r="H264" i="511"/>
  <c r="V263" i="511"/>
  <c r="W263" i="511" s="1"/>
  <c r="N263" i="511"/>
  <c r="K263" i="511"/>
  <c r="M263" i="511" s="1"/>
  <c r="K263" i="511" a="1"/>
  <c r="J263" i="511"/>
  <c r="J263" i="511" a="1"/>
  <c r="H263" i="511"/>
  <c r="N262" i="511"/>
  <c r="K262" i="511" a="1"/>
  <c r="K262" i="511" s="1"/>
  <c r="M262" i="511" s="1"/>
  <c r="H262" i="511"/>
  <c r="W261" i="511"/>
  <c r="V261" i="511"/>
  <c r="N261" i="511"/>
  <c r="K261" i="511" a="1"/>
  <c r="K261" i="511" s="1"/>
  <c r="M261" i="511" s="1"/>
  <c r="J261" i="511" a="1"/>
  <c r="J261" i="511" s="1"/>
  <c r="H261" i="511"/>
  <c r="V260" i="511"/>
  <c r="W260" i="511" s="1"/>
  <c r="N260" i="511"/>
  <c r="K260" i="511" a="1"/>
  <c r="K260" i="511" s="1"/>
  <c r="M260" i="511" s="1"/>
  <c r="J260" i="511" a="1"/>
  <c r="J260" i="511" s="1"/>
  <c r="H260" i="511"/>
  <c r="V259" i="511"/>
  <c r="W259" i="511" s="1"/>
  <c r="N259" i="511"/>
  <c r="K259" i="511"/>
  <c r="M259" i="511" s="1"/>
  <c r="K259" i="511" a="1"/>
  <c r="J259" i="511"/>
  <c r="J259" i="511" a="1"/>
  <c r="H259" i="511"/>
  <c r="V258" i="511"/>
  <c r="W258" i="511" s="1"/>
  <c r="N258" i="511"/>
  <c r="K258" i="511" a="1"/>
  <c r="K258" i="511" s="1"/>
  <c r="M258" i="511" s="1"/>
  <c r="J258" i="511" a="1"/>
  <c r="J258" i="511" s="1"/>
  <c r="H258" i="511"/>
  <c r="W257" i="511"/>
  <c r="V257" i="511"/>
  <c r="N257" i="511"/>
  <c r="K257" i="511" a="1"/>
  <c r="K257" i="511" s="1"/>
  <c r="M257" i="511" s="1"/>
  <c r="J257" i="511" a="1"/>
  <c r="J257" i="511" s="1"/>
  <c r="H257" i="511"/>
  <c r="V256" i="511"/>
  <c r="W256" i="511" s="1"/>
  <c r="N256" i="511"/>
  <c r="K256" i="511" a="1"/>
  <c r="K256" i="511" s="1"/>
  <c r="M256" i="511" s="1"/>
  <c r="J256" i="511" a="1"/>
  <c r="J256" i="511" s="1"/>
  <c r="H256" i="511"/>
  <c r="V255" i="511"/>
  <c r="V289" i="511" s="1"/>
  <c r="W289" i="511" s="1"/>
  <c r="N255" i="511"/>
  <c r="K255" i="511"/>
  <c r="K255" i="511" a="1"/>
  <c r="J255" i="511"/>
  <c r="J255" i="511" a="1"/>
  <c r="H255" i="511"/>
  <c r="H289" i="511" s="1"/>
  <c r="AA254" i="511"/>
  <c r="Z254" i="511"/>
  <c r="Y254" i="511"/>
  <c r="X254" i="511"/>
  <c r="U254" i="511"/>
  <c r="T254" i="511"/>
  <c r="S254" i="511"/>
  <c r="R254" i="511"/>
  <c r="Q254" i="511"/>
  <c r="P254" i="511"/>
  <c r="O254" i="511"/>
  <c r="I254" i="511"/>
  <c r="G254" i="511"/>
  <c r="H253" i="511"/>
  <c r="H252" i="511"/>
  <c r="H251" i="511"/>
  <c r="H250" i="511"/>
  <c r="H249" i="511"/>
  <c r="H248" i="511"/>
  <c r="K247" i="511" a="1"/>
  <c r="K247" i="511" s="1"/>
  <c r="M247" i="511" s="1"/>
  <c r="H247" i="511"/>
  <c r="K246" i="511" a="1"/>
  <c r="K246" i="511" s="1"/>
  <c r="M246" i="511" s="1"/>
  <c r="H246" i="511"/>
  <c r="K245" i="511" a="1"/>
  <c r="K245" i="511" s="1"/>
  <c r="M245" i="511" s="1"/>
  <c r="H245" i="511"/>
  <c r="K244" i="511" a="1"/>
  <c r="K244" i="511" s="1"/>
  <c r="M244" i="511" s="1"/>
  <c r="H244" i="511"/>
  <c r="W243" i="511"/>
  <c r="V243" i="511"/>
  <c r="N243" i="511"/>
  <c r="K243" i="511" a="1"/>
  <c r="K243" i="511" s="1"/>
  <c r="M243" i="511" s="1"/>
  <c r="J243" i="511" a="1"/>
  <c r="J243" i="511" s="1"/>
  <c r="H243" i="511"/>
  <c r="V242" i="511"/>
  <c r="W242" i="511" s="1"/>
  <c r="N242" i="511"/>
  <c r="K242" i="511" a="1"/>
  <c r="K242" i="511" s="1"/>
  <c r="M242" i="511" s="1"/>
  <c r="J242" i="511" a="1"/>
  <c r="J242" i="511" s="1"/>
  <c r="H242" i="511"/>
  <c r="V241" i="511"/>
  <c r="W241" i="511" s="1"/>
  <c r="N241" i="511"/>
  <c r="K241" i="511"/>
  <c r="M241" i="511" s="1"/>
  <c r="K241" i="511" a="1"/>
  <c r="J241" i="511"/>
  <c r="J241" i="511" a="1"/>
  <c r="H241" i="511"/>
  <c r="V240" i="511"/>
  <c r="W240" i="511" s="1"/>
  <c r="N240" i="511"/>
  <c r="K240" i="511" a="1"/>
  <c r="K240" i="511" s="1"/>
  <c r="M240" i="511" s="1"/>
  <c r="J240" i="511" a="1"/>
  <c r="J240" i="511" s="1"/>
  <c r="H240" i="511"/>
  <c r="M239" i="511"/>
  <c r="H239" i="511"/>
  <c r="W238" i="511"/>
  <c r="V238" i="511"/>
  <c r="N238" i="511"/>
  <c r="K238" i="511" a="1"/>
  <c r="K238" i="511" s="1"/>
  <c r="M238" i="511" s="1"/>
  <c r="J238" i="511" a="1"/>
  <c r="J238" i="511" s="1"/>
  <c r="H238" i="511"/>
  <c r="V237" i="511"/>
  <c r="W237" i="511" s="1"/>
  <c r="N237" i="511"/>
  <c r="K237" i="511" a="1"/>
  <c r="K237" i="511" s="1"/>
  <c r="M237" i="511" s="1"/>
  <c r="J237" i="511" a="1"/>
  <c r="J237" i="511" s="1"/>
  <c r="H237" i="511"/>
  <c r="K236" i="511" a="1"/>
  <c r="K236" i="511" s="1"/>
  <c r="M236" i="511" s="1"/>
  <c r="H236" i="511"/>
  <c r="H235" i="511"/>
  <c r="V234" i="511"/>
  <c r="W234" i="511" s="1"/>
  <c r="N234" i="511"/>
  <c r="K234" i="511" a="1"/>
  <c r="K234" i="511" s="1"/>
  <c r="M234" i="511" s="1"/>
  <c r="J234" i="511" a="1"/>
  <c r="J234" i="511" s="1"/>
  <c r="H234" i="511"/>
  <c r="W233" i="511"/>
  <c r="V233" i="511"/>
  <c r="N233" i="511"/>
  <c r="K233" i="511" a="1"/>
  <c r="K233" i="511" s="1"/>
  <c r="M233" i="511" s="1"/>
  <c r="J233" i="511" a="1"/>
  <c r="J233" i="511" s="1"/>
  <c r="H233" i="511"/>
  <c r="V232" i="511"/>
  <c r="W232" i="511" s="1"/>
  <c r="N232" i="511"/>
  <c r="K232" i="511" a="1"/>
  <c r="K232" i="511" s="1"/>
  <c r="M232" i="511" s="1"/>
  <c r="J232" i="511" a="1"/>
  <c r="J232" i="511" s="1"/>
  <c r="H232" i="511"/>
  <c r="V231" i="511"/>
  <c r="W231" i="511" s="1"/>
  <c r="N231" i="511"/>
  <c r="K231" i="511"/>
  <c r="M231" i="511" s="1"/>
  <c r="K231" i="511" a="1"/>
  <c r="J231" i="511"/>
  <c r="J231" i="511" a="1"/>
  <c r="H231" i="511"/>
  <c r="V230" i="511"/>
  <c r="W230" i="511" s="1"/>
  <c r="N230" i="511"/>
  <c r="K230" i="511" a="1"/>
  <c r="K230" i="511" s="1"/>
  <c r="M230" i="511" s="1"/>
  <c r="J230" i="511" a="1"/>
  <c r="J230" i="511" s="1"/>
  <c r="H230" i="511"/>
  <c r="V229" i="511"/>
  <c r="W229" i="511" s="1"/>
  <c r="N229" i="511"/>
  <c r="K229" i="511" a="1"/>
  <c r="K229" i="511" s="1"/>
  <c r="M229" i="511" s="1"/>
  <c r="J229" i="511" a="1"/>
  <c r="J229" i="511" s="1"/>
  <c r="H229" i="511"/>
  <c r="V228" i="511"/>
  <c r="W228" i="511" s="1"/>
  <c r="N228" i="511"/>
  <c r="K228" i="511" a="1"/>
  <c r="K228" i="511" s="1"/>
  <c r="M228" i="511" s="1"/>
  <c r="J228" i="511" a="1"/>
  <c r="J228" i="511" s="1"/>
  <c r="H228" i="511"/>
  <c r="V227" i="511"/>
  <c r="W227" i="511" s="1"/>
  <c r="N227" i="511"/>
  <c r="K227" i="511"/>
  <c r="M227" i="511" s="1"/>
  <c r="K227" i="511" a="1"/>
  <c r="J227" i="511"/>
  <c r="J227" i="511" a="1"/>
  <c r="H227" i="511"/>
  <c r="V226" i="511"/>
  <c r="W226" i="511" s="1"/>
  <c r="N226" i="511"/>
  <c r="K226" i="511" a="1"/>
  <c r="K226" i="511" s="1"/>
  <c r="M226" i="511" s="1"/>
  <c r="J226" i="511" a="1"/>
  <c r="J226" i="511" s="1"/>
  <c r="H226" i="511"/>
  <c r="V225" i="511"/>
  <c r="W225" i="511" s="1"/>
  <c r="N225" i="511"/>
  <c r="K225" i="511" a="1"/>
  <c r="K225" i="511" s="1"/>
  <c r="M225" i="511" s="1"/>
  <c r="J225" i="511" a="1"/>
  <c r="J225" i="511" s="1"/>
  <c r="H225" i="511"/>
  <c r="N224" i="511"/>
  <c r="K224" i="511" a="1"/>
  <c r="K224" i="511" s="1"/>
  <c r="M224" i="511" s="1"/>
  <c r="H224" i="511"/>
  <c r="N223" i="511"/>
  <c r="K223" i="511" a="1"/>
  <c r="K223" i="511" s="1"/>
  <c r="M223" i="511" s="1"/>
  <c r="H223" i="511"/>
  <c r="N222" i="511"/>
  <c r="K222" i="511" a="1"/>
  <c r="K222" i="511" s="1"/>
  <c r="M222" i="511" s="1"/>
  <c r="H222" i="511"/>
  <c r="N221" i="511"/>
  <c r="K221" i="511" a="1"/>
  <c r="K221" i="511" s="1"/>
  <c r="M221" i="511" s="1"/>
  <c r="H221" i="511"/>
  <c r="N220" i="511"/>
  <c r="K220" i="511" a="1"/>
  <c r="K220" i="511" s="1"/>
  <c r="M220" i="511" s="1"/>
  <c r="H220" i="511"/>
  <c r="N219" i="511"/>
  <c r="K219" i="511" a="1"/>
  <c r="K219" i="511" s="1"/>
  <c r="M219" i="511" s="1"/>
  <c r="H219" i="511"/>
  <c r="N218" i="511"/>
  <c r="K218" i="511" a="1"/>
  <c r="K218" i="511" s="1"/>
  <c r="M218" i="511" s="1"/>
  <c r="H218" i="511"/>
  <c r="N217" i="511"/>
  <c r="K217" i="511" a="1"/>
  <c r="K217" i="511" s="1"/>
  <c r="M217" i="511" s="1"/>
  <c r="H217" i="511"/>
  <c r="V216" i="511"/>
  <c r="W216" i="511" s="1"/>
  <c r="N216" i="511"/>
  <c r="K216" i="511" a="1"/>
  <c r="K216" i="511" s="1"/>
  <c r="M216" i="511" s="1"/>
  <c r="J216" i="511" a="1"/>
  <c r="J216" i="511" s="1"/>
  <c r="H216" i="511"/>
  <c r="V215" i="511"/>
  <c r="W215" i="511" s="1"/>
  <c r="N215" i="511"/>
  <c r="K215" i="511"/>
  <c r="M215" i="511" s="1"/>
  <c r="K215" i="511" a="1"/>
  <c r="J215" i="511"/>
  <c r="J215" i="511" a="1"/>
  <c r="H215" i="511"/>
  <c r="V214" i="511"/>
  <c r="W214" i="511" s="1"/>
  <c r="N214" i="511"/>
  <c r="K214" i="511" a="1"/>
  <c r="K214" i="511" s="1"/>
  <c r="M214" i="511" s="1"/>
  <c r="J214" i="511" a="1"/>
  <c r="J214" i="511" s="1"/>
  <c r="H214" i="511"/>
  <c r="V213" i="511"/>
  <c r="W213" i="511" s="1"/>
  <c r="N213" i="511"/>
  <c r="K213" i="511" a="1"/>
  <c r="K213" i="511" s="1"/>
  <c r="M213" i="511" s="1"/>
  <c r="J213" i="511" a="1"/>
  <c r="J213" i="511" s="1"/>
  <c r="H213" i="511"/>
  <c r="V212" i="511"/>
  <c r="W212" i="511" s="1"/>
  <c r="N212" i="511"/>
  <c r="K212" i="511" a="1"/>
  <c r="K212" i="511" s="1"/>
  <c r="M212" i="511" s="1"/>
  <c r="J212" i="511" a="1"/>
  <c r="J212" i="511" s="1"/>
  <c r="H212" i="511"/>
  <c r="V211" i="511"/>
  <c r="W211" i="511" s="1"/>
  <c r="N211" i="511"/>
  <c r="K211" i="511"/>
  <c r="M211" i="511" s="1"/>
  <c r="K211" i="511" a="1"/>
  <c r="J211" i="511"/>
  <c r="J211" i="511" a="1"/>
  <c r="H211" i="511"/>
  <c r="V210" i="511"/>
  <c r="W210" i="511" s="1"/>
  <c r="N210" i="511"/>
  <c r="K210" i="511" a="1"/>
  <c r="K210" i="511" s="1"/>
  <c r="M210" i="511" s="1"/>
  <c r="J210" i="511" a="1"/>
  <c r="J210" i="511" s="1"/>
  <c r="H210" i="511"/>
  <c r="V209" i="511"/>
  <c r="W209" i="511" s="1"/>
  <c r="N209" i="511"/>
  <c r="K209" i="511" a="1"/>
  <c r="K209" i="511" s="1"/>
  <c r="M209" i="511" s="1"/>
  <c r="J209" i="511" a="1"/>
  <c r="J209" i="511" s="1"/>
  <c r="H209" i="511"/>
  <c r="V208" i="511"/>
  <c r="W208" i="511" s="1"/>
  <c r="N208" i="511"/>
  <c r="K208" i="511" a="1"/>
  <c r="K208" i="511" s="1"/>
  <c r="M208" i="511" s="1"/>
  <c r="J208" i="511" a="1"/>
  <c r="J208" i="511" s="1"/>
  <c r="H208" i="511"/>
  <c r="V207" i="511"/>
  <c r="W207" i="511" s="1"/>
  <c r="N207" i="511"/>
  <c r="K207" i="511"/>
  <c r="M207" i="511" s="1"/>
  <c r="K207" i="511" a="1"/>
  <c r="J207" i="511"/>
  <c r="J207" i="511" a="1"/>
  <c r="H207" i="511"/>
  <c r="V206" i="511"/>
  <c r="W206" i="511" s="1"/>
  <c r="N206" i="511"/>
  <c r="K206" i="511" a="1"/>
  <c r="K206" i="511" s="1"/>
  <c r="M206" i="511" s="1"/>
  <c r="J206" i="511" a="1"/>
  <c r="J206" i="511" s="1"/>
  <c r="H206" i="511"/>
  <c r="V205" i="511"/>
  <c r="W205" i="511" s="1"/>
  <c r="N205" i="511"/>
  <c r="K205" i="511" a="1"/>
  <c r="K205" i="511" s="1"/>
  <c r="M205" i="511" s="1"/>
  <c r="J205" i="511" a="1"/>
  <c r="J205" i="511" s="1"/>
  <c r="H205" i="511"/>
  <c r="H204" i="511"/>
  <c r="H203" i="511"/>
  <c r="H202" i="511"/>
  <c r="V201" i="511"/>
  <c r="W201" i="511" s="1"/>
  <c r="N201" i="511"/>
  <c r="K201" i="511" a="1"/>
  <c r="K201" i="511" s="1"/>
  <c r="M201" i="511" s="1"/>
  <c r="J201" i="511" a="1"/>
  <c r="J201" i="511" s="1"/>
  <c r="H201" i="511"/>
  <c r="V200" i="511"/>
  <c r="W200" i="511" s="1"/>
  <c r="N200" i="511"/>
  <c r="K200" i="511" a="1"/>
  <c r="K200" i="511" s="1"/>
  <c r="M200" i="511" s="1"/>
  <c r="J200" i="511" a="1"/>
  <c r="J200" i="511" s="1"/>
  <c r="H200" i="511"/>
  <c r="V199" i="511"/>
  <c r="W199" i="511" s="1"/>
  <c r="N199" i="511"/>
  <c r="K199" i="511" a="1"/>
  <c r="K199" i="511" s="1"/>
  <c r="M199" i="511" s="1"/>
  <c r="J199" i="511" a="1"/>
  <c r="J199" i="511" s="1"/>
  <c r="H199" i="511"/>
  <c r="H198" i="511"/>
  <c r="V197" i="511"/>
  <c r="V254" i="511" s="1"/>
  <c r="W254" i="511" s="1"/>
  <c r="N197" i="511"/>
  <c r="N254" i="511" s="1"/>
  <c r="K197" i="511" a="1"/>
  <c r="K197" i="511" s="1"/>
  <c r="J197" i="511" a="1"/>
  <c r="J197" i="511" s="1"/>
  <c r="H197" i="511"/>
  <c r="H254" i="511" s="1"/>
  <c r="AA196" i="511"/>
  <c r="AA329" i="511" s="1"/>
  <c r="Z196" i="511"/>
  <c r="Z329" i="511" s="1"/>
  <c r="Y196" i="511"/>
  <c r="Y329" i="511" s="1"/>
  <c r="X196" i="511"/>
  <c r="X329" i="511" s="1"/>
  <c r="U196" i="511"/>
  <c r="U329" i="511" s="1"/>
  <c r="T196" i="511"/>
  <c r="T329" i="511" s="1"/>
  <c r="S196" i="511"/>
  <c r="S329" i="511" s="1"/>
  <c r="R196" i="511"/>
  <c r="R329" i="511" s="1"/>
  <c r="Q196" i="511"/>
  <c r="Q329" i="511" s="1"/>
  <c r="P196" i="511"/>
  <c r="O196" i="511"/>
  <c r="I196" i="511"/>
  <c r="I329" i="511" s="1"/>
  <c r="B337" i="511" s="1"/>
  <c r="G196" i="511"/>
  <c r="G329" i="511" s="1"/>
  <c r="V195" i="511"/>
  <c r="W195" i="511" s="1"/>
  <c r="N195" i="511"/>
  <c r="K195" i="511" a="1"/>
  <c r="K195" i="511" s="1"/>
  <c r="M195" i="511" s="1"/>
  <c r="J195" i="511" a="1"/>
  <c r="J195" i="511" s="1"/>
  <c r="H195" i="511"/>
  <c r="V194" i="511"/>
  <c r="W194" i="511" s="1"/>
  <c r="N194" i="511"/>
  <c r="K194" i="511"/>
  <c r="M194" i="511" s="1"/>
  <c r="K194" i="511" a="1"/>
  <c r="J194" i="511"/>
  <c r="J194" i="511" a="1"/>
  <c r="H194" i="511"/>
  <c r="K193" i="511" a="1"/>
  <c r="K193" i="511" s="1"/>
  <c r="M193" i="511" s="1"/>
  <c r="H193" i="511"/>
  <c r="K192" i="511" a="1"/>
  <c r="K192" i="511" s="1"/>
  <c r="M192" i="511" s="1"/>
  <c r="H192" i="511"/>
  <c r="K191" i="511" a="1"/>
  <c r="K191" i="511" s="1"/>
  <c r="M191" i="511" s="1"/>
  <c r="H191" i="511"/>
  <c r="K190" i="511"/>
  <c r="M190" i="511" s="1"/>
  <c r="K190" i="511" a="1"/>
  <c r="H190" i="511"/>
  <c r="V189" i="511"/>
  <c r="W189" i="511" s="1"/>
  <c r="N189" i="511"/>
  <c r="K189" i="511" a="1"/>
  <c r="K189" i="511" s="1"/>
  <c r="M189" i="511" s="1"/>
  <c r="J189" i="511" a="1"/>
  <c r="J189" i="511" s="1"/>
  <c r="H189" i="511"/>
  <c r="W188" i="511"/>
  <c r="V188" i="511"/>
  <c r="N188" i="511"/>
  <c r="K188" i="511" a="1"/>
  <c r="K188" i="511" s="1"/>
  <c r="M188" i="511" s="1"/>
  <c r="J188" i="511" a="1"/>
  <c r="J188" i="511" s="1"/>
  <c r="H188" i="511"/>
  <c r="V187" i="511"/>
  <c r="W187" i="511" s="1"/>
  <c r="N187" i="511"/>
  <c r="K187" i="511" a="1"/>
  <c r="K187" i="511" s="1"/>
  <c r="M187" i="511" s="1"/>
  <c r="J187" i="511" a="1"/>
  <c r="J187" i="511" s="1"/>
  <c r="H187" i="511"/>
  <c r="N186" i="511"/>
  <c r="K186" i="511"/>
  <c r="M186" i="511" s="1"/>
  <c r="K186" i="511" a="1"/>
  <c r="J186" i="511"/>
  <c r="J186" i="511" a="1"/>
  <c r="H186" i="511"/>
  <c r="N185" i="511"/>
  <c r="K185" i="511" a="1"/>
  <c r="K185" i="511" s="1"/>
  <c r="M185" i="511" s="1"/>
  <c r="J185" i="511" a="1"/>
  <c r="J185" i="511" s="1"/>
  <c r="H185" i="511"/>
  <c r="V184" i="511"/>
  <c r="W184" i="511" s="1"/>
  <c r="N184" i="511"/>
  <c r="K184" i="511" a="1"/>
  <c r="K184" i="511" s="1"/>
  <c r="M184" i="511" s="1"/>
  <c r="J184" i="511" a="1"/>
  <c r="J184" i="511" s="1"/>
  <c r="H184" i="511"/>
  <c r="V183" i="511"/>
  <c r="W183" i="511" s="1"/>
  <c r="N183" i="511"/>
  <c r="K183" i="511" a="1"/>
  <c r="K183" i="511" s="1"/>
  <c r="M183" i="511" s="1"/>
  <c r="J183" i="511" a="1"/>
  <c r="J183" i="511" s="1"/>
  <c r="H183" i="511"/>
  <c r="N182" i="511"/>
  <c r="K182" i="511" a="1"/>
  <c r="K182" i="511" s="1"/>
  <c r="M182" i="511" s="1"/>
  <c r="H182" i="511"/>
  <c r="N181" i="511"/>
  <c r="K181" i="511" a="1"/>
  <c r="K181" i="511" s="1"/>
  <c r="M181" i="511" s="1"/>
  <c r="H181" i="511"/>
  <c r="V180" i="511"/>
  <c r="W180" i="511" s="1"/>
  <c r="N180" i="511"/>
  <c r="K180" i="511" a="1"/>
  <c r="K180" i="511" s="1"/>
  <c r="M180" i="511" s="1"/>
  <c r="J180" i="511" a="1"/>
  <c r="J180" i="511" s="1"/>
  <c r="H180" i="511"/>
  <c r="V179" i="511"/>
  <c r="W179" i="511" s="1"/>
  <c r="N179" i="511"/>
  <c r="K179" i="511" a="1"/>
  <c r="K179" i="511" s="1"/>
  <c r="M179" i="511" s="1"/>
  <c r="J179" i="511" a="1"/>
  <c r="J179" i="511" s="1"/>
  <c r="H179" i="511"/>
  <c r="V178" i="511"/>
  <c r="W178" i="511" s="1"/>
  <c r="N178" i="511"/>
  <c r="K178" i="511"/>
  <c r="M178" i="511" s="1"/>
  <c r="K178" i="511" a="1"/>
  <c r="J178" i="511"/>
  <c r="J178" i="511" a="1"/>
  <c r="H178" i="511"/>
  <c r="V177" i="511"/>
  <c r="W177" i="511" s="1"/>
  <c r="N177" i="511"/>
  <c r="K177" i="511"/>
  <c r="M177" i="511" s="1"/>
  <c r="K177" i="511" a="1"/>
  <c r="J177" i="511" a="1"/>
  <c r="J177" i="511" s="1"/>
  <c r="H177" i="511"/>
  <c r="V176" i="511"/>
  <c r="W176" i="511" s="1"/>
  <c r="N176" i="511"/>
  <c r="K176" i="511" a="1"/>
  <c r="K176" i="511" s="1"/>
  <c r="M176" i="511" s="1"/>
  <c r="J176" i="511" a="1"/>
  <c r="J176" i="511" s="1"/>
  <c r="H176" i="511"/>
  <c r="V175" i="511"/>
  <c r="V196" i="511" s="1"/>
  <c r="N175" i="511"/>
  <c r="N196" i="511" s="1"/>
  <c r="K175" i="511" a="1"/>
  <c r="K175" i="511" s="1"/>
  <c r="J175" i="511" a="1"/>
  <c r="J175" i="511" s="1"/>
  <c r="H175" i="511"/>
  <c r="H196" i="511" s="1"/>
  <c r="H329" i="511" s="1"/>
  <c r="E336" i="511" s="1"/>
  <c r="X168" i="511"/>
  <c r="Q520" i="511" s="1"/>
  <c r="X167" i="511"/>
  <c r="Q519" i="511" s="1"/>
  <c r="G167" i="511"/>
  <c r="C167" i="511"/>
  <c r="X166" i="511"/>
  <c r="Q518" i="511" s="1"/>
  <c r="I166" i="511"/>
  <c r="E166" i="511"/>
  <c r="K166" i="511" s="1"/>
  <c r="M166" i="511" s="1"/>
  <c r="I165" i="511"/>
  <c r="E165" i="511"/>
  <c r="K165" i="511" s="1"/>
  <c r="M165" i="511" s="1"/>
  <c r="I164" i="511"/>
  <c r="E164" i="511"/>
  <c r="K164" i="511" s="1"/>
  <c r="M164" i="511" s="1"/>
  <c r="X163" i="511"/>
  <c r="Q515" i="511" s="1"/>
  <c r="I163" i="511"/>
  <c r="I167" i="511" s="1"/>
  <c r="E163" i="511"/>
  <c r="E167" i="511" s="1"/>
  <c r="AA160" i="511"/>
  <c r="Z160" i="511"/>
  <c r="Y160" i="511"/>
  <c r="X160" i="511"/>
  <c r="U160" i="511"/>
  <c r="T160" i="511"/>
  <c r="S160" i="511"/>
  <c r="R160" i="511"/>
  <c r="Q160" i="511"/>
  <c r="P160" i="511"/>
  <c r="O160" i="511"/>
  <c r="R168" i="511" s="1"/>
  <c r="I160" i="511"/>
  <c r="G160" i="511"/>
  <c r="C520" i="511" s="1"/>
  <c r="H159" i="511"/>
  <c r="H158" i="511"/>
  <c r="H157" i="511"/>
  <c r="V156" i="511"/>
  <c r="W156" i="511" s="1"/>
  <c r="N156" i="511"/>
  <c r="K156" i="511"/>
  <c r="K156" i="511" a="1"/>
  <c r="J156" i="511" a="1"/>
  <c r="J156" i="511" s="1"/>
  <c r="H156" i="511"/>
  <c r="D156" i="511"/>
  <c r="V155" i="511"/>
  <c r="W155" i="511" s="1"/>
  <c r="N155" i="511"/>
  <c r="K155" i="511" a="1"/>
  <c r="K155" i="511" s="1"/>
  <c r="M155" i="511" s="1"/>
  <c r="J155" i="511" a="1"/>
  <c r="J155" i="511" s="1"/>
  <c r="H155" i="511"/>
  <c r="H154" i="511"/>
  <c r="H153" i="511"/>
  <c r="V152" i="511"/>
  <c r="W152" i="511" s="1"/>
  <c r="N152" i="511"/>
  <c r="K152" i="511" a="1"/>
  <c r="K152" i="511" s="1"/>
  <c r="M152" i="511" s="1"/>
  <c r="J152" i="511" a="1"/>
  <c r="J152" i="511" s="1"/>
  <c r="H152" i="511"/>
  <c r="V151" i="511"/>
  <c r="W151" i="511" s="1"/>
  <c r="N151" i="511"/>
  <c r="K151" i="511"/>
  <c r="M151" i="511" s="1"/>
  <c r="K151" i="511" a="1"/>
  <c r="J151" i="511"/>
  <c r="J151" i="511" a="1"/>
  <c r="H151" i="511"/>
  <c r="H150" i="511"/>
  <c r="V149" i="511"/>
  <c r="W149" i="511" s="1"/>
  <c r="N149" i="511"/>
  <c r="K149" i="511" a="1"/>
  <c r="K149" i="511" s="1"/>
  <c r="M149" i="511" s="1"/>
  <c r="J149" i="511" a="1"/>
  <c r="J149" i="511" s="1"/>
  <c r="H149" i="511"/>
  <c r="V148" i="511"/>
  <c r="W148" i="511" s="1"/>
  <c r="N148" i="511"/>
  <c r="K148" i="511"/>
  <c r="M148" i="511" s="1"/>
  <c r="K148" i="511" a="1"/>
  <c r="J148" i="511"/>
  <c r="J148" i="511" a="1"/>
  <c r="H148" i="511"/>
  <c r="V147" i="511"/>
  <c r="W147" i="511" s="1"/>
  <c r="N147" i="511"/>
  <c r="K147" i="511" a="1"/>
  <c r="K147" i="511" s="1"/>
  <c r="M147" i="511" s="1"/>
  <c r="J147" i="511" a="1"/>
  <c r="J147" i="511" s="1"/>
  <c r="H147" i="511"/>
  <c r="V146" i="511"/>
  <c r="V160" i="511" s="1"/>
  <c r="W160" i="511" s="1"/>
  <c r="N146" i="511"/>
  <c r="N160" i="511" s="1"/>
  <c r="K146" i="511"/>
  <c r="K146" i="511" a="1"/>
  <c r="J146" i="511"/>
  <c r="J146" i="511" a="1"/>
  <c r="H146" i="511"/>
  <c r="H160" i="511" s="1"/>
  <c r="AA145" i="511"/>
  <c r="Z145" i="511"/>
  <c r="Y145" i="511"/>
  <c r="X145" i="511"/>
  <c r="U145" i="511"/>
  <c r="T145" i="511"/>
  <c r="S145" i="511"/>
  <c r="Q145" i="511"/>
  <c r="P145" i="511"/>
  <c r="O145" i="511"/>
  <c r="I145" i="511"/>
  <c r="G145" i="511"/>
  <c r="C519" i="511" s="1"/>
  <c r="V144" i="511"/>
  <c r="W144" i="511" s="1"/>
  <c r="N144" i="511"/>
  <c r="K144" i="511" a="1"/>
  <c r="K144" i="511" s="1"/>
  <c r="M144" i="511" s="1"/>
  <c r="J144" i="511" a="1"/>
  <c r="J144" i="511" s="1"/>
  <c r="H144" i="511"/>
  <c r="H143" i="511"/>
  <c r="V142" i="511"/>
  <c r="W142" i="511" s="1"/>
  <c r="N142" i="511"/>
  <c r="H142" i="511"/>
  <c r="W141" i="511"/>
  <c r="V141" i="511"/>
  <c r="N141" i="511"/>
  <c r="H141" i="511"/>
  <c r="V140" i="511"/>
  <c r="W140" i="511" s="1"/>
  <c r="N140" i="511"/>
  <c r="H140" i="511"/>
  <c r="V139" i="511"/>
  <c r="W139" i="511" s="1"/>
  <c r="N139" i="511"/>
  <c r="H139" i="511"/>
  <c r="V138" i="511"/>
  <c r="N138" i="511"/>
  <c r="K138" i="511" a="1"/>
  <c r="K138" i="511" s="1"/>
  <c r="J138" i="511" a="1"/>
  <c r="J138" i="511" s="1"/>
  <c r="H138" i="511"/>
  <c r="AA137" i="511"/>
  <c r="Z137" i="511"/>
  <c r="Y137" i="511"/>
  <c r="X137" i="511"/>
  <c r="U137" i="511"/>
  <c r="T137" i="511"/>
  <c r="S137" i="511"/>
  <c r="Q137" i="511"/>
  <c r="P137" i="511"/>
  <c r="O137" i="511"/>
  <c r="R166" i="511" s="1"/>
  <c r="I137" i="511"/>
  <c r="G137" i="511"/>
  <c r="C518" i="511" s="1"/>
  <c r="V136" i="511"/>
  <c r="W136" i="511" s="1"/>
  <c r="N136" i="511"/>
  <c r="K136" i="511" a="1"/>
  <c r="K136" i="511" s="1"/>
  <c r="M136" i="511" s="1"/>
  <c r="J136" i="511" a="1"/>
  <c r="J136" i="511" s="1"/>
  <c r="H136" i="511"/>
  <c r="V135" i="511"/>
  <c r="W135" i="511" s="1"/>
  <c r="N135" i="511"/>
  <c r="K135" i="511" a="1"/>
  <c r="K135" i="511" s="1"/>
  <c r="M135" i="511" s="1"/>
  <c r="J135" i="511" a="1"/>
  <c r="J135" i="511" s="1"/>
  <c r="H135" i="511"/>
  <c r="W134" i="511"/>
  <c r="V134" i="511"/>
  <c r="N134" i="511"/>
  <c r="K134" i="511" a="1"/>
  <c r="K134" i="511" s="1"/>
  <c r="M134" i="511" s="1"/>
  <c r="J134" i="511" a="1"/>
  <c r="J134" i="511" s="1"/>
  <c r="H134" i="511"/>
  <c r="V133" i="511"/>
  <c r="W133" i="511" s="1"/>
  <c r="N133" i="511"/>
  <c r="K133" i="511"/>
  <c r="M133" i="511" s="1"/>
  <c r="K133" i="511" a="1"/>
  <c r="J133" i="511" a="1"/>
  <c r="J133" i="511" s="1"/>
  <c r="H133" i="511"/>
  <c r="W132" i="511"/>
  <c r="V132" i="511"/>
  <c r="N132" i="511"/>
  <c r="K132" i="511" a="1"/>
  <c r="K132" i="511" s="1"/>
  <c r="M132" i="511" s="1"/>
  <c r="J132" i="511" a="1"/>
  <c r="J132" i="511" s="1"/>
  <c r="H132" i="511"/>
  <c r="W131" i="511"/>
  <c r="V131" i="511"/>
  <c r="N131" i="511"/>
  <c r="K131" i="511" a="1"/>
  <c r="K131" i="511" s="1"/>
  <c r="M131" i="511" s="1"/>
  <c r="J131" i="511" a="1"/>
  <c r="J131" i="511" s="1"/>
  <c r="H131" i="511"/>
  <c r="V130" i="511"/>
  <c r="W130" i="511" s="1"/>
  <c r="N130" i="511"/>
  <c r="K130" i="511" a="1"/>
  <c r="K130" i="511" s="1"/>
  <c r="M130" i="511" s="1"/>
  <c r="J130" i="511" a="1"/>
  <c r="J130" i="511" s="1"/>
  <c r="H130" i="511"/>
  <c r="V129" i="511"/>
  <c r="W129" i="511" s="1"/>
  <c r="N129" i="511"/>
  <c r="K129" i="511"/>
  <c r="M129" i="511" s="1"/>
  <c r="K129" i="511" a="1"/>
  <c r="J129" i="511"/>
  <c r="J129" i="511" a="1"/>
  <c r="H129" i="511"/>
  <c r="V128" i="511"/>
  <c r="W128" i="511" s="1"/>
  <c r="N128" i="511"/>
  <c r="K128" i="511" a="1"/>
  <c r="K128" i="511" s="1"/>
  <c r="M128" i="511" s="1"/>
  <c r="J128" i="511" a="1"/>
  <c r="J128" i="511" s="1"/>
  <c r="H128" i="511"/>
  <c r="W127" i="511"/>
  <c r="V127" i="511"/>
  <c r="N127" i="511"/>
  <c r="K127" i="511" a="1"/>
  <c r="K127" i="511" s="1"/>
  <c r="M127" i="511" s="1"/>
  <c r="J127" i="511" a="1"/>
  <c r="J127" i="511" s="1"/>
  <c r="H127" i="511"/>
  <c r="V126" i="511"/>
  <c r="W126" i="511" s="1"/>
  <c r="N126" i="511"/>
  <c r="K126" i="511" a="1"/>
  <c r="K126" i="511" s="1"/>
  <c r="M126" i="511" s="1"/>
  <c r="J126" i="511" a="1"/>
  <c r="J126" i="511" s="1"/>
  <c r="H126" i="511"/>
  <c r="V125" i="511"/>
  <c r="W125" i="511" s="1"/>
  <c r="N125" i="511"/>
  <c r="K125" i="511"/>
  <c r="M125" i="511" s="1"/>
  <c r="K125" i="511" a="1"/>
  <c r="J125" i="511"/>
  <c r="J125" i="511" a="1"/>
  <c r="H125" i="511"/>
  <c r="V124" i="511"/>
  <c r="W124" i="511" s="1"/>
  <c r="N124" i="511"/>
  <c r="K124" i="511" a="1"/>
  <c r="K124" i="511" s="1"/>
  <c r="M124" i="511" s="1"/>
  <c r="J124" i="511" a="1"/>
  <c r="J124" i="511" s="1"/>
  <c r="H124" i="511"/>
  <c r="W123" i="511"/>
  <c r="V123" i="511"/>
  <c r="N123" i="511"/>
  <c r="K123" i="511" a="1"/>
  <c r="K123" i="511" s="1"/>
  <c r="M123" i="511" s="1"/>
  <c r="J123" i="511" a="1"/>
  <c r="J123" i="511" s="1"/>
  <c r="H123" i="511"/>
  <c r="V122" i="511"/>
  <c r="W122" i="511" s="1"/>
  <c r="N122" i="511"/>
  <c r="K122" i="511" a="1"/>
  <c r="K122" i="511" s="1"/>
  <c r="J122" i="511" a="1"/>
  <c r="J122" i="511" s="1"/>
  <c r="H122" i="511"/>
  <c r="H137" i="511" s="1"/>
  <c r="AA121" i="511"/>
  <c r="Z121" i="511"/>
  <c r="Y121" i="511"/>
  <c r="X121" i="511"/>
  <c r="U121" i="511"/>
  <c r="T121" i="511"/>
  <c r="S121" i="511"/>
  <c r="R121" i="511"/>
  <c r="Q121" i="511"/>
  <c r="P121" i="511"/>
  <c r="O121" i="511"/>
  <c r="R165" i="511" s="1"/>
  <c r="I121" i="511"/>
  <c r="G121" i="511"/>
  <c r="C517" i="511" s="1"/>
  <c r="V120" i="511"/>
  <c r="W120" i="511" s="1"/>
  <c r="N120" i="511"/>
  <c r="K120" i="511" a="1"/>
  <c r="K120" i="511" s="1"/>
  <c r="M120" i="511" s="1"/>
  <c r="J120" i="511" a="1"/>
  <c r="J120" i="511" s="1"/>
  <c r="H120" i="511"/>
  <c r="V119" i="511"/>
  <c r="W119" i="511" s="1"/>
  <c r="N119" i="511"/>
  <c r="K119" i="511"/>
  <c r="M119" i="511" s="1"/>
  <c r="K119" i="511" a="1"/>
  <c r="J119" i="511"/>
  <c r="J119" i="511" a="1"/>
  <c r="H119" i="511"/>
  <c r="V118" i="511"/>
  <c r="W118" i="511" s="1"/>
  <c r="N118" i="511"/>
  <c r="K118" i="511" a="1"/>
  <c r="K118" i="511" s="1"/>
  <c r="M118" i="511" s="1"/>
  <c r="J118" i="511" a="1"/>
  <c r="J118" i="511" s="1"/>
  <c r="H118" i="511"/>
  <c r="K117" i="511" a="1"/>
  <c r="K117" i="511" s="1"/>
  <c r="H117" i="511"/>
  <c r="K116" i="511" a="1"/>
  <c r="K116" i="511" s="1"/>
  <c r="H116" i="511"/>
  <c r="K115" i="511"/>
  <c r="K115" i="511" a="1"/>
  <c r="H115" i="511"/>
  <c r="V114" i="511"/>
  <c r="W114" i="511" s="1"/>
  <c r="N114" i="511"/>
  <c r="K114" i="511" a="1"/>
  <c r="K114" i="511" s="1"/>
  <c r="M114" i="511" s="1"/>
  <c r="J114" i="511" a="1"/>
  <c r="J114" i="511" s="1"/>
  <c r="H114" i="511"/>
  <c r="V113" i="511"/>
  <c r="W113" i="511" s="1"/>
  <c r="N113" i="511"/>
  <c r="K113" i="511"/>
  <c r="M113" i="511" s="1"/>
  <c r="K113" i="511" a="1"/>
  <c r="J113" i="511" a="1"/>
  <c r="J113" i="511" s="1"/>
  <c r="H113" i="511"/>
  <c r="N112" i="511"/>
  <c r="K112" i="511" a="1"/>
  <c r="K112" i="511" s="1"/>
  <c r="M112" i="511" s="1"/>
  <c r="H112" i="511"/>
  <c r="N111" i="511"/>
  <c r="K111" i="511" a="1"/>
  <c r="K111" i="511" s="1"/>
  <c r="M111" i="511" s="1"/>
  <c r="H111" i="511"/>
  <c r="N110" i="511"/>
  <c r="K110" i="511" a="1"/>
  <c r="K110" i="511" s="1"/>
  <c r="M110" i="511" s="1"/>
  <c r="H110" i="511"/>
  <c r="N109" i="511"/>
  <c r="K109" i="511" a="1"/>
  <c r="K109" i="511" s="1"/>
  <c r="M109" i="511" s="1"/>
  <c r="H109" i="511"/>
  <c r="N108" i="511"/>
  <c r="K108" i="511" a="1"/>
  <c r="K108" i="511" s="1"/>
  <c r="M108" i="511" s="1"/>
  <c r="H108" i="511"/>
  <c r="N107" i="511"/>
  <c r="K107" i="511" a="1"/>
  <c r="K107" i="511" s="1"/>
  <c r="M107" i="511" s="1"/>
  <c r="H107" i="511"/>
  <c r="V106" i="511"/>
  <c r="W106" i="511" s="1"/>
  <c r="N106" i="511"/>
  <c r="K106" i="511" a="1"/>
  <c r="K106" i="511" s="1"/>
  <c r="M106" i="511" s="1"/>
  <c r="J106" i="511" a="1"/>
  <c r="J106" i="511" s="1"/>
  <c r="H106" i="511"/>
  <c r="V105" i="511"/>
  <c r="W105" i="511" s="1"/>
  <c r="N105" i="511"/>
  <c r="K105" i="511"/>
  <c r="M105" i="511" s="1"/>
  <c r="K105" i="511" a="1"/>
  <c r="J105" i="511"/>
  <c r="J105" i="511" a="1"/>
  <c r="H105" i="511"/>
  <c r="V104" i="511"/>
  <c r="W104" i="511" s="1"/>
  <c r="N104" i="511"/>
  <c r="K104" i="511" a="1"/>
  <c r="K104" i="511" s="1"/>
  <c r="M104" i="511" s="1"/>
  <c r="J104" i="511" a="1"/>
  <c r="J104" i="511" s="1"/>
  <c r="H104" i="511"/>
  <c r="V103" i="511"/>
  <c r="W103" i="511" s="1"/>
  <c r="N103" i="511"/>
  <c r="K103" i="511" a="1"/>
  <c r="K103" i="511" s="1"/>
  <c r="M103" i="511" s="1"/>
  <c r="J103" i="511" a="1"/>
  <c r="J103" i="511" s="1"/>
  <c r="H103" i="511"/>
  <c r="V102" i="511"/>
  <c r="W102" i="511" s="1"/>
  <c r="N102" i="511"/>
  <c r="K102" i="511" a="1"/>
  <c r="K102" i="511" s="1"/>
  <c r="M102" i="511" s="1"/>
  <c r="J102" i="511" a="1"/>
  <c r="J102" i="511" s="1"/>
  <c r="H102" i="511"/>
  <c r="V101" i="511"/>
  <c r="W101" i="511" s="1"/>
  <c r="N101" i="511"/>
  <c r="K101" i="511"/>
  <c r="M101" i="511" s="1"/>
  <c r="K101" i="511" a="1"/>
  <c r="J101" i="511"/>
  <c r="J101" i="511" a="1"/>
  <c r="H101" i="511"/>
  <c r="V100" i="511"/>
  <c r="W100" i="511" s="1"/>
  <c r="N100" i="511"/>
  <c r="K100" i="511" a="1"/>
  <c r="K100" i="511" s="1"/>
  <c r="M100" i="511" s="1"/>
  <c r="J100" i="511" a="1"/>
  <c r="J100" i="511" s="1"/>
  <c r="H100" i="511"/>
  <c r="W99" i="511"/>
  <c r="V99" i="511"/>
  <c r="N99" i="511"/>
  <c r="K99" i="511" a="1"/>
  <c r="K99" i="511" s="1"/>
  <c r="M99" i="511" s="1"/>
  <c r="J99" i="511" a="1"/>
  <c r="J99" i="511" s="1"/>
  <c r="H99" i="511"/>
  <c r="V98" i="511"/>
  <c r="W98" i="511" s="1"/>
  <c r="N98" i="511"/>
  <c r="K98" i="511" a="1"/>
  <c r="K98" i="511" s="1"/>
  <c r="M98" i="511" s="1"/>
  <c r="J98" i="511" a="1"/>
  <c r="J98" i="511" s="1"/>
  <c r="H98" i="511"/>
  <c r="V97" i="511"/>
  <c r="W97" i="511" s="1"/>
  <c r="N97" i="511"/>
  <c r="K97" i="511"/>
  <c r="M97" i="511" s="1"/>
  <c r="K97" i="511" a="1"/>
  <c r="J97" i="511"/>
  <c r="J97" i="511" a="1"/>
  <c r="H97" i="511"/>
  <c r="V96" i="511"/>
  <c r="W96" i="511" s="1"/>
  <c r="N96" i="511"/>
  <c r="K96" i="511" a="1"/>
  <c r="K96" i="511" s="1"/>
  <c r="M96" i="511" s="1"/>
  <c r="J96" i="511" a="1"/>
  <c r="J96" i="511" s="1"/>
  <c r="H96" i="511"/>
  <c r="W95" i="511"/>
  <c r="V95" i="511"/>
  <c r="N95" i="511"/>
  <c r="K95" i="511" a="1"/>
  <c r="K95" i="511" s="1"/>
  <c r="M95" i="511" s="1"/>
  <c r="J95" i="511" a="1"/>
  <c r="J95" i="511" s="1"/>
  <c r="H95" i="511"/>
  <c r="K94" i="511"/>
  <c r="M94" i="511" s="1"/>
  <c r="K94" i="511" a="1"/>
  <c r="H94" i="511"/>
  <c r="V93" i="511"/>
  <c r="W93" i="511" s="1"/>
  <c r="N93" i="511"/>
  <c r="K93" i="511" a="1"/>
  <c r="K93" i="511" s="1"/>
  <c r="M93" i="511" s="1"/>
  <c r="J93" i="511" a="1"/>
  <c r="J93" i="511" s="1"/>
  <c r="H93" i="511"/>
  <c r="W92" i="511"/>
  <c r="V92" i="511"/>
  <c r="N92" i="511"/>
  <c r="K92" i="511" a="1"/>
  <c r="K92" i="511" s="1"/>
  <c r="M92" i="511" s="1"/>
  <c r="J92" i="511" a="1"/>
  <c r="J92" i="511" s="1"/>
  <c r="H92" i="511"/>
  <c r="V91" i="511"/>
  <c r="W91" i="511" s="1"/>
  <c r="N91" i="511"/>
  <c r="K91" i="511" a="1"/>
  <c r="K91" i="511" s="1"/>
  <c r="M91" i="511" s="1"/>
  <c r="J91" i="511" a="1"/>
  <c r="J91" i="511" s="1"/>
  <c r="H91" i="511"/>
  <c r="V90" i="511"/>
  <c r="W90" i="511" s="1"/>
  <c r="N90" i="511"/>
  <c r="K90" i="511"/>
  <c r="M90" i="511" s="1"/>
  <c r="K90" i="511" a="1"/>
  <c r="J90" i="511"/>
  <c r="J90" i="511" a="1"/>
  <c r="H90" i="511"/>
  <c r="V89" i="511"/>
  <c r="W89" i="511" s="1"/>
  <c r="N89" i="511"/>
  <c r="K89" i="511" a="1"/>
  <c r="K89" i="511" s="1"/>
  <c r="M89" i="511" s="1"/>
  <c r="J89" i="511" a="1"/>
  <c r="J89" i="511" s="1"/>
  <c r="H89" i="511"/>
  <c r="W88" i="511"/>
  <c r="V88" i="511"/>
  <c r="N88" i="511"/>
  <c r="K88" i="511" a="1"/>
  <c r="K88" i="511" s="1"/>
  <c r="M88" i="511" s="1"/>
  <c r="J88" i="511" a="1"/>
  <c r="J88" i="511" s="1"/>
  <c r="H88" i="511"/>
  <c r="V87" i="511"/>
  <c r="V121" i="511" s="1"/>
  <c r="W121" i="511" s="1"/>
  <c r="N87" i="511"/>
  <c r="K87" i="511" a="1"/>
  <c r="K87" i="511" s="1"/>
  <c r="J87" i="511" a="1"/>
  <c r="J87" i="511" s="1"/>
  <c r="H87" i="511"/>
  <c r="H121" i="511" s="1"/>
  <c r="AA86" i="511"/>
  <c r="Z86" i="511"/>
  <c r="Y86" i="511"/>
  <c r="X86" i="511"/>
  <c r="U86" i="511"/>
  <c r="T86" i="511"/>
  <c r="S86" i="511"/>
  <c r="R86" i="511"/>
  <c r="Q86" i="511"/>
  <c r="P86" i="511"/>
  <c r="O86" i="511"/>
  <c r="R164" i="511" s="1"/>
  <c r="I86" i="511"/>
  <c r="G86" i="511"/>
  <c r="C516" i="511" s="1"/>
  <c r="K85" i="511" a="1"/>
  <c r="K85" i="511" s="1"/>
  <c r="H85" i="511"/>
  <c r="K84" i="511"/>
  <c r="K84" i="511" a="1"/>
  <c r="H84" i="511"/>
  <c r="K83" i="511" a="1"/>
  <c r="K83" i="511" s="1"/>
  <c r="H83" i="511"/>
  <c r="K82" i="511" a="1"/>
  <c r="K82" i="511" s="1"/>
  <c r="H82" i="511"/>
  <c r="K81" i="511" a="1"/>
  <c r="K81" i="511" s="1"/>
  <c r="H81" i="511"/>
  <c r="K80" i="511" a="1"/>
  <c r="K80" i="511" s="1"/>
  <c r="H80" i="511"/>
  <c r="K79" i="511" a="1"/>
  <c r="K79" i="511" s="1"/>
  <c r="M79" i="511" s="1"/>
  <c r="H79" i="511"/>
  <c r="K78" i="511" a="1"/>
  <c r="K78" i="511" s="1"/>
  <c r="M78" i="511" s="1"/>
  <c r="H78" i="511"/>
  <c r="K77" i="511" a="1"/>
  <c r="K77" i="511" s="1"/>
  <c r="M77" i="511" s="1"/>
  <c r="H77" i="511"/>
  <c r="K76" i="511" a="1"/>
  <c r="K76" i="511" s="1"/>
  <c r="M76" i="511" s="1"/>
  <c r="H76" i="511"/>
  <c r="W75" i="511"/>
  <c r="V75" i="511"/>
  <c r="N75" i="511"/>
  <c r="K75" i="511" a="1"/>
  <c r="K75" i="511" s="1"/>
  <c r="M75" i="511" s="1"/>
  <c r="J75" i="511" a="1"/>
  <c r="J75" i="511" s="1"/>
  <c r="H75" i="511"/>
  <c r="V74" i="511"/>
  <c r="W74" i="511" s="1"/>
  <c r="N74" i="511"/>
  <c r="K74" i="511" a="1"/>
  <c r="K74" i="511" s="1"/>
  <c r="M74" i="511" s="1"/>
  <c r="J74" i="511" a="1"/>
  <c r="J74" i="511" s="1"/>
  <c r="H74" i="511"/>
  <c r="V73" i="511"/>
  <c r="W73" i="511" s="1"/>
  <c r="N73" i="511"/>
  <c r="K73" i="511"/>
  <c r="M73" i="511" s="1"/>
  <c r="K73" i="511" a="1"/>
  <c r="J73" i="511"/>
  <c r="J73" i="511" a="1"/>
  <c r="H73" i="511"/>
  <c r="V72" i="511"/>
  <c r="W72" i="511" s="1"/>
  <c r="N72" i="511"/>
  <c r="K72" i="511" a="1"/>
  <c r="K72" i="511" s="1"/>
  <c r="M72" i="511" s="1"/>
  <c r="J72" i="511" a="1"/>
  <c r="J72" i="511" s="1"/>
  <c r="H72" i="511"/>
  <c r="H71" i="511"/>
  <c r="V70" i="511"/>
  <c r="W70" i="511" s="1"/>
  <c r="N70" i="511"/>
  <c r="K70" i="511" a="1"/>
  <c r="K70" i="511" s="1"/>
  <c r="M70" i="511" s="1"/>
  <c r="J70" i="511" a="1"/>
  <c r="J70" i="511" s="1"/>
  <c r="H70" i="511"/>
  <c r="W69" i="511"/>
  <c r="V69" i="511"/>
  <c r="N69" i="511"/>
  <c r="K69" i="511"/>
  <c r="M69" i="511" s="1"/>
  <c r="K69" i="511" a="1"/>
  <c r="J69" i="511" a="1"/>
  <c r="J69" i="511" s="1"/>
  <c r="H69" i="511"/>
  <c r="K68" i="511" a="1"/>
  <c r="K68" i="511" s="1"/>
  <c r="H68" i="511"/>
  <c r="K67" i="511" a="1"/>
  <c r="K67" i="511" s="1"/>
  <c r="H67" i="511"/>
  <c r="V66" i="511"/>
  <c r="W66" i="511" s="1"/>
  <c r="N66" i="511"/>
  <c r="K66" i="511" a="1"/>
  <c r="K66" i="511" s="1"/>
  <c r="M66" i="511" s="1"/>
  <c r="J66" i="511" a="1"/>
  <c r="J66" i="511" s="1"/>
  <c r="H66" i="511"/>
  <c r="W65" i="511"/>
  <c r="V65" i="511"/>
  <c r="N65" i="511"/>
  <c r="K65" i="511" a="1"/>
  <c r="K65" i="511" s="1"/>
  <c r="M65" i="511" s="1"/>
  <c r="J65" i="511" a="1"/>
  <c r="J65" i="511" s="1"/>
  <c r="H65" i="511"/>
  <c r="V64" i="511"/>
  <c r="W64" i="511" s="1"/>
  <c r="N64" i="511"/>
  <c r="K64" i="511" a="1"/>
  <c r="K64" i="511" s="1"/>
  <c r="M64" i="511" s="1"/>
  <c r="J64" i="511" a="1"/>
  <c r="J64" i="511" s="1"/>
  <c r="H64" i="511"/>
  <c r="V63" i="511"/>
  <c r="W63" i="511" s="1"/>
  <c r="N63" i="511"/>
  <c r="K63" i="511"/>
  <c r="M63" i="511" s="1"/>
  <c r="K63" i="511" a="1"/>
  <c r="J63" i="511"/>
  <c r="J63" i="511" a="1"/>
  <c r="H63" i="511"/>
  <c r="V62" i="511"/>
  <c r="W62" i="511" s="1"/>
  <c r="N62" i="511"/>
  <c r="K62" i="511" a="1"/>
  <c r="K62" i="511" s="1"/>
  <c r="M62" i="511" s="1"/>
  <c r="J62" i="511" a="1"/>
  <c r="J62" i="511" s="1"/>
  <c r="H62" i="511"/>
  <c r="W61" i="511"/>
  <c r="V61" i="511"/>
  <c r="N61" i="511"/>
  <c r="K61" i="511" a="1"/>
  <c r="K61" i="511" s="1"/>
  <c r="M61" i="511" s="1"/>
  <c r="J61" i="511" a="1"/>
  <c r="J61" i="511" s="1"/>
  <c r="H61" i="511"/>
  <c r="V60" i="511"/>
  <c r="W60" i="511" s="1"/>
  <c r="N60" i="511"/>
  <c r="K60" i="511" a="1"/>
  <c r="K60" i="511" s="1"/>
  <c r="M60" i="511" s="1"/>
  <c r="J60" i="511" a="1"/>
  <c r="J60" i="511" s="1"/>
  <c r="H60" i="511"/>
  <c r="V59" i="511"/>
  <c r="W59" i="511" s="1"/>
  <c r="N59" i="511"/>
  <c r="K59" i="511"/>
  <c r="M59" i="511" s="1"/>
  <c r="K59" i="511" a="1"/>
  <c r="J59" i="511"/>
  <c r="J59" i="511" a="1"/>
  <c r="H59" i="511"/>
  <c r="V58" i="511"/>
  <c r="W58" i="511" s="1"/>
  <c r="N58" i="511"/>
  <c r="K58" i="511" a="1"/>
  <c r="K58" i="511" s="1"/>
  <c r="M58" i="511" s="1"/>
  <c r="J58" i="511" a="1"/>
  <c r="J58" i="511" s="1"/>
  <c r="H58" i="511"/>
  <c r="W57" i="511"/>
  <c r="V57" i="511"/>
  <c r="N57" i="511"/>
  <c r="K57" i="511" a="1"/>
  <c r="K57" i="511" s="1"/>
  <c r="M57" i="511" s="1"/>
  <c r="J57" i="511" a="1"/>
  <c r="J57" i="511" s="1"/>
  <c r="H57" i="511"/>
  <c r="K56" i="511"/>
  <c r="M56" i="511" s="1"/>
  <c r="K56" i="511" a="1"/>
  <c r="H56" i="511"/>
  <c r="K55" i="511" a="1"/>
  <c r="K55" i="511" s="1"/>
  <c r="M55" i="511" s="1"/>
  <c r="H55" i="511"/>
  <c r="K54" i="511" a="1"/>
  <c r="K54" i="511" s="1"/>
  <c r="M54" i="511" s="1"/>
  <c r="H54" i="511"/>
  <c r="K53" i="511" a="1"/>
  <c r="K53" i="511" s="1"/>
  <c r="M53" i="511" s="1"/>
  <c r="H53" i="511"/>
  <c r="N52" i="511"/>
  <c r="K52" i="511" a="1"/>
  <c r="K52" i="511" s="1"/>
  <c r="M52" i="511" s="1"/>
  <c r="H52" i="511"/>
  <c r="N51" i="511"/>
  <c r="K51" i="511" a="1"/>
  <c r="K51" i="511" s="1"/>
  <c r="M51" i="511" s="1"/>
  <c r="H51" i="511"/>
  <c r="N50" i="511"/>
  <c r="K50" i="511"/>
  <c r="M50" i="511" s="1"/>
  <c r="K50" i="511" a="1"/>
  <c r="H50" i="511"/>
  <c r="N49" i="511"/>
  <c r="K49" i="511" a="1"/>
  <c r="K49" i="511" s="1"/>
  <c r="M49" i="511" s="1"/>
  <c r="H49" i="511"/>
  <c r="W48" i="511"/>
  <c r="V48" i="511"/>
  <c r="N48" i="511"/>
  <c r="K48" i="511" a="1"/>
  <c r="K48" i="511" s="1"/>
  <c r="M48" i="511" s="1"/>
  <c r="J48" i="511" a="1"/>
  <c r="J48" i="511" s="1"/>
  <c r="H48" i="511"/>
  <c r="V47" i="511"/>
  <c r="W47" i="511" s="1"/>
  <c r="N47" i="511"/>
  <c r="K47" i="511"/>
  <c r="M47" i="511" s="1"/>
  <c r="K47" i="511" a="1"/>
  <c r="J47" i="511" a="1"/>
  <c r="J47" i="511" s="1"/>
  <c r="H47" i="511"/>
  <c r="W46" i="511"/>
  <c r="V46" i="511"/>
  <c r="N46" i="511"/>
  <c r="K46" i="511" a="1"/>
  <c r="K46" i="511" s="1"/>
  <c r="M46" i="511" s="1"/>
  <c r="J46" i="511" a="1"/>
  <c r="J46" i="511" s="1"/>
  <c r="H46" i="511"/>
  <c r="V45" i="511"/>
  <c r="W45" i="511" s="1"/>
  <c r="N45" i="511"/>
  <c r="K45" i="511"/>
  <c r="M45" i="511" s="1"/>
  <c r="K45" i="511" a="1"/>
  <c r="J45" i="511" a="1"/>
  <c r="J45" i="511" s="1"/>
  <c r="H45" i="511"/>
  <c r="W44" i="511"/>
  <c r="V44" i="511"/>
  <c r="N44" i="511"/>
  <c r="K44" i="511" a="1"/>
  <c r="K44" i="511" s="1"/>
  <c r="M44" i="511" s="1"/>
  <c r="J44" i="511" a="1"/>
  <c r="J44" i="511" s="1"/>
  <c r="H44" i="511"/>
  <c r="V43" i="511"/>
  <c r="W43" i="511" s="1"/>
  <c r="N43" i="511"/>
  <c r="K43" i="511"/>
  <c r="M43" i="511" s="1"/>
  <c r="K43" i="511" a="1"/>
  <c r="J43" i="511" a="1"/>
  <c r="J43" i="511" s="1"/>
  <c r="H43" i="511"/>
  <c r="V42" i="511"/>
  <c r="W42" i="511" s="1"/>
  <c r="N42" i="511"/>
  <c r="K42" i="511" a="1"/>
  <c r="K42" i="511" s="1"/>
  <c r="M42" i="511" s="1"/>
  <c r="J42" i="511" a="1"/>
  <c r="J42" i="511" s="1"/>
  <c r="H42" i="511"/>
  <c r="V41" i="511"/>
  <c r="W41" i="511" s="1"/>
  <c r="N41" i="511"/>
  <c r="K41" i="511"/>
  <c r="M41" i="511" s="1"/>
  <c r="K41" i="511" a="1"/>
  <c r="J41" i="511" a="1"/>
  <c r="J41" i="511" s="1"/>
  <c r="H41" i="511"/>
  <c r="V40" i="511"/>
  <c r="W40" i="511" s="1"/>
  <c r="N40" i="511"/>
  <c r="K40" i="511" a="1"/>
  <c r="K40" i="511" s="1"/>
  <c r="M40" i="511" s="1"/>
  <c r="J40" i="511" a="1"/>
  <c r="J40" i="511" s="1"/>
  <c r="H40" i="511"/>
  <c r="V39" i="511"/>
  <c r="W39" i="511" s="1"/>
  <c r="N39" i="511"/>
  <c r="K39" i="511"/>
  <c r="M39" i="511" s="1"/>
  <c r="K39" i="511" a="1"/>
  <c r="J39" i="511"/>
  <c r="J39" i="511" a="1"/>
  <c r="H39" i="511"/>
  <c r="V38" i="511"/>
  <c r="W38" i="511" s="1"/>
  <c r="N38" i="511"/>
  <c r="K38" i="511" a="1"/>
  <c r="K38" i="511" s="1"/>
  <c r="M38" i="511" s="1"/>
  <c r="J38" i="511" a="1"/>
  <c r="J38" i="511" s="1"/>
  <c r="H38" i="511"/>
  <c r="W37" i="511"/>
  <c r="V37" i="511"/>
  <c r="N37" i="511"/>
  <c r="K37" i="511" a="1"/>
  <c r="K37" i="511" s="1"/>
  <c r="M37" i="511" s="1"/>
  <c r="J37" i="511" a="1"/>
  <c r="J37" i="511" s="1"/>
  <c r="H37" i="511"/>
  <c r="H36" i="511"/>
  <c r="H35" i="511"/>
  <c r="H34" i="511"/>
  <c r="V33" i="511"/>
  <c r="W33" i="511" s="1"/>
  <c r="N33" i="511"/>
  <c r="K33" i="511" a="1"/>
  <c r="K33" i="511" s="1"/>
  <c r="M33" i="511" s="1"/>
  <c r="J33" i="511" a="1"/>
  <c r="J33" i="511" s="1"/>
  <c r="H33" i="511"/>
  <c r="W32" i="511"/>
  <c r="V32" i="511"/>
  <c r="N32" i="511"/>
  <c r="K32" i="511" a="1"/>
  <c r="K32" i="511" s="1"/>
  <c r="M32" i="511" s="1"/>
  <c r="J32" i="511" a="1"/>
  <c r="J32" i="511" s="1"/>
  <c r="H32" i="511"/>
  <c r="V31" i="511"/>
  <c r="W31" i="511" s="1"/>
  <c r="N31" i="511"/>
  <c r="K31" i="511" a="1"/>
  <c r="K31" i="511" s="1"/>
  <c r="M31" i="511" s="1"/>
  <c r="J31" i="511" a="1"/>
  <c r="J31" i="511" s="1"/>
  <c r="H31" i="511"/>
  <c r="K30" i="511" a="1"/>
  <c r="K30" i="511" s="1"/>
  <c r="H30" i="511"/>
  <c r="V29" i="511"/>
  <c r="V86" i="511" s="1"/>
  <c r="W86" i="511" s="1"/>
  <c r="N29" i="511"/>
  <c r="K29" i="511" a="1"/>
  <c r="K29" i="511" s="1"/>
  <c r="J29" i="511" a="1"/>
  <c r="J29" i="511" s="1"/>
  <c r="H29" i="511"/>
  <c r="H86" i="511" s="1"/>
  <c r="AA28" i="511"/>
  <c r="AA161" i="511" s="1"/>
  <c r="Z28" i="511"/>
  <c r="Z161" i="511" s="1"/>
  <c r="Y28" i="511"/>
  <c r="Y161" i="511" s="1"/>
  <c r="X28" i="511"/>
  <c r="X161" i="511" s="1"/>
  <c r="U28" i="511"/>
  <c r="U161" i="511" s="1"/>
  <c r="T28" i="511"/>
  <c r="T161" i="511" s="1"/>
  <c r="S28" i="511"/>
  <c r="S161" i="511" s="1"/>
  <c r="R28" i="511"/>
  <c r="R161" i="511" s="1"/>
  <c r="Q28" i="511"/>
  <c r="Q161" i="511" s="1"/>
  <c r="P28" i="511"/>
  <c r="O28" i="511"/>
  <c r="I28" i="511"/>
  <c r="G28" i="511"/>
  <c r="V27" i="511"/>
  <c r="W27" i="511" s="1"/>
  <c r="N27" i="511"/>
  <c r="K27" i="511" a="1"/>
  <c r="K27" i="511" s="1"/>
  <c r="M27" i="511" s="1"/>
  <c r="J27" i="511" a="1"/>
  <c r="J27" i="511" s="1"/>
  <c r="H27" i="511"/>
  <c r="V26" i="511"/>
  <c r="W26" i="511" s="1"/>
  <c r="N26" i="511"/>
  <c r="K26" i="511"/>
  <c r="M26" i="511" s="1"/>
  <c r="K26" i="511" a="1"/>
  <c r="J26" i="511"/>
  <c r="J26" i="511" a="1"/>
  <c r="H26" i="511"/>
  <c r="K25" i="511" a="1"/>
  <c r="K25" i="511" s="1"/>
  <c r="M25" i="511" s="1"/>
  <c r="J25" i="511" a="1"/>
  <c r="J25" i="511" s="1"/>
  <c r="H25" i="511"/>
  <c r="K24" i="511" a="1"/>
  <c r="K24" i="511" s="1"/>
  <c r="M24" i="511" s="1"/>
  <c r="J24" i="511" a="1"/>
  <c r="J24" i="511" s="1"/>
  <c r="H24" i="511"/>
  <c r="K23" i="511" a="1"/>
  <c r="K23" i="511" s="1"/>
  <c r="M23" i="511" s="1"/>
  <c r="J23" i="511" a="1"/>
  <c r="J23" i="511" s="1"/>
  <c r="H23" i="511"/>
  <c r="K22" i="511" a="1"/>
  <c r="K22" i="511" s="1"/>
  <c r="M22" i="511" s="1"/>
  <c r="J22" i="511" a="1"/>
  <c r="J22" i="511" s="1"/>
  <c r="H22" i="511"/>
  <c r="W21" i="511"/>
  <c r="V21" i="511"/>
  <c r="N21" i="511"/>
  <c r="K21" i="511" a="1"/>
  <c r="K21" i="511" s="1"/>
  <c r="M21" i="511" s="1"/>
  <c r="J21" i="511" a="1"/>
  <c r="J21" i="511" s="1"/>
  <c r="H21" i="511"/>
  <c r="V20" i="511"/>
  <c r="W20" i="511" s="1"/>
  <c r="N20" i="511"/>
  <c r="K20" i="511" a="1"/>
  <c r="K20" i="511" s="1"/>
  <c r="M20" i="511" s="1"/>
  <c r="J20" i="511" a="1"/>
  <c r="J20" i="511" s="1"/>
  <c r="H20" i="511"/>
  <c r="V19" i="511"/>
  <c r="W19" i="511" s="1"/>
  <c r="N19" i="511"/>
  <c r="K19" i="511" a="1"/>
  <c r="K19" i="511" s="1"/>
  <c r="M19" i="511" s="1"/>
  <c r="J19" i="511" a="1"/>
  <c r="J19" i="511" s="1"/>
  <c r="H19" i="511"/>
  <c r="N18" i="511"/>
  <c r="K18" i="511" a="1"/>
  <c r="K18" i="511" s="1"/>
  <c r="M18" i="511" s="1"/>
  <c r="J18" i="511" a="1"/>
  <c r="J18" i="511" s="1"/>
  <c r="H18" i="511"/>
  <c r="N17" i="511"/>
  <c r="K17" i="511" a="1"/>
  <c r="K17" i="511" s="1"/>
  <c r="M17" i="511" s="1"/>
  <c r="J17" i="511" a="1"/>
  <c r="J17" i="511" s="1"/>
  <c r="H17" i="511"/>
  <c r="V16" i="511"/>
  <c r="W16" i="511" s="1"/>
  <c r="N16" i="511"/>
  <c r="K16" i="511" a="1"/>
  <c r="K16" i="511" s="1"/>
  <c r="M16" i="511" s="1"/>
  <c r="J16" i="511" a="1"/>
  <c r="J16" i="511" s="1"/>
  <c r="H16" i="511"/>
  <c r="V15" i="511"/>
  <c r="W15" i="511" s="1"/>
  <c r="N15" i="511"/>
  <c r="K15" i="511"/>
  <c r="M15" i="511" s="1"/>
  <c r="K15" i="511" a="1"/>
  <c r="J15" i="511"/>
  <c r="J15" i="511" a="1"/>
  <c r="H15" i="511"/>
  <c r="N14" i="511"/>
  <c r="K14" i="511" a="1"/>
  <c r="K14" i="511" s="1"/>
  <c r="M14" i="511" s="1"/>
  <c r="H14" i="511"/>
  <c r="N13" i="511"/>
  <c r="K13" i="511" a="1"/>
  <c r="K13" i="511" s="1"/>
  <c r="M13" i="511" s="1"/>
  <c r="H13" i="511"/>
  <c r="V12" i="511"/>
  <c r="W12" i="511" s="1"/>
  <c r="N12" i="511"/>
  <c r="K12" i="511" a="1"/>
  <c r="K12" i="511" s="1"/>
  <c r="M12" i="511" s="1"/>
  <c r="J12" i="511" a="1"/>
  <c r="J12" i="511" s="1"/>
  <c r="H12" i="511"/>
  <c r="V11" i="511"/>
  <c r="W11" i="511" s="1"/>
  <c r="N11" i="511"/>
  <c r="K11" i="511"/>
  <c r="M11" i="511" s="1"/>
  <c r="K11" i="511" a="1"/>
  <c r="J11" i="511"/>
  <c r="J11" i="511" a="1"/>
  <c r="H11" i="511"/>
  <c r="V10" i="511"/>
  <c r="W10" i="511" s="1"/>
  <c r="N10" i="511"/>
  <c r="K10" i="511" a="1"/>
  <c r="K10" i="511" s="1"/>
  <c r="M10" i="511" s="1"/>
  <c r="J10" i="511" a="1"/>
  <c r="J10" i="511" s="1"/>
  <c r="H10" i="511"/>
  <c r="W9" i="511"/>
  <c r="V9" i="511"/>
  <c r="N9" i="511"/>
  <c r="K9" i="511" a="1"/>
  <c r="K9" i="511" s="1"/>
  <c r="M9" i="511" s="1"/>
  <c r="J9" i="511" a="1"/>
  <c r="J9" i="511" s="1"/>
  <c r="H9" i="511"/>
  <c r="V8" i="511"/>
  <c r="W8" i="511" s="1"/>
  <c r="N8" i="511"/>
  <c r="K8" i="511" a="1"/>
  <c r="K8" i="511" s="1"/>
  <c r="M8" i="511" s="1"/>
  <c r="J8" i="511" a="1"/>
  <c r="J8" i="511" s="1"/>
  <c r="H8" i="511"/>
  <c r="V7" i="511"/>
  <c r="V28" i="511" s="1"/>
  <c r="N7" i="511"/>
  <c r="K7" i="511"/>
  <c r="M7" i="511" s="1"/>
  <c r="K7" i="511" a="1"/>
  <c r="J7" i="511"/>
  <c r="J7" i="511" a="1"/>
  <c r="H7" i="511"/>
  <c r="H28" i="511" s="1"/>
  <c r="J526" i="511" l="1"/>
  <c r="Q526" i="511" s="1"/>
  <c r="T524" i="511" a="1"/>
  <c r="T524" i="511" s="1"/>
  <c r="J524" i="511"/>
  <c r="W196" i="512"/>
  <c r="H196" i="512"/>
  <c r="V196" i="512"/>
  <c r="J196" i="512" a="1"/>
  <c r="J196" i="512" s="1"/>
  <c r="N254" i="512"/>
  <c r="N329" i="512" s="1"/>
  <c r="B338" i="512" s="1"/>
  <c r="E338" i="512" s="1"/>
  <c r="R332" i="512"/>
  <c r="N289" i="512"/>
  <c r="H305" i="512"/>
  <c r="V305" i="512"/>
  <c r="W305" i="512" s="1"/>
  <c r="K328" i="512"/>
  <c r="W364" i="512"/>
  <c r="K422" i="512"/>
  <c r="M473" i="512"/>
  <c r="M481" i="512"/>
  <c r="K501" i="512"/>
  <c r="M501" i="512" s="1"/>
  <c r="K502" i="512"/>
  <c r="M502" i="512" s="1"/>
  <c r="W306" i="512"/>
  <c r="W314" i="512"/>
  <c r="W328" i="512" s="1"/>
  <c r="E335" i="512"/>
  <c r="V364" i="512"/>
  <c r="W365" i="512"/>
  <c r="N457" i="512"/>
  <c r="K473" i="512"/>
  <c r="W474" i="512"/>
  <c r="M364" i="511"/>
  <c r="G498" i="511"/>
  <c r="J364" i="511" a="1"/>
  <c r="J364" i="511" s="1"/>
  <c r="N364" i="511"/>
  <c r="W343" i="511"/>
  <c r="K481" i="511"/>
  <c r="K504" i="511"/>
  <c r="H422" i="511"/>
  <c r="H457" i="511"/>
  <c r="V457" i="511"/>
  <c r="W457" i="511" s="1"/>
  <c r="J457" i="511" a="1"/>
  <c r="J457" i="511" s="1"/>
  <c r="R502" i="511"/>
  <c r="N473" i="511"/>
  <c r="W474" i="511"/>
  <c r="E504" i="511"/>
  <c r="K289" i="511"/>
  <c r="N289" i="511"/>
  <c r="N329" i="511" s="1"/>
  <c r="B338" i="511" s="1"/>
  <c r="E338" i="511" s="1"/>
  <c r="W255" i="511"/>
  <c r="J289" i="511" a="1"/>
  <c r="J289" i="511" s="1"/>
  <c r="R333" i="511"/>
  <c r="N305" i="511"/>
  <c r="M328" i="511"/>
  <c r="W175" i="511"/>
  <c r="W196" i="511" s="1"/>
  <c r="K196" i="511"/>
  <c r="K160" i="511"/>
  <c r="W146" i="511"/>
  <c r="J160" i="511" a="1"/>
  <c r="J160" i="511" s="1"/>
  <c r="R167" i="511"/>
  <c r="N145" i="511"/>
  <c r="V145" i="511"/>
  <c r="W145" i="511" s="1"/>
  <c r="N137" i="511"/>
  <c r="N121" i="511"/>
  <c r="N86" i="511"/>
  <c r="N28" i="511"/>
  <c r="W7" i="511"/>
  <c r="M141" i="511"/>
  <c r="M140" i="511"/>
  <c r="H145" i="511"/>
  <c r="H161" i="511" s="1"/>
  <c r="E168" i="511" s="1"/>
  <c r="I161" i="511"/>
  <c r="B169" i="511" s="1"/>
  <c r="J137" i="511" a="1"/>
  <c r="J137" i="511" s="1"/>
  <c r="N121" i="512"/>
  <c r="W87" i="512"/>
  <c r="J121" i="512" a="1"/>
  <c r="J121" i="512" s="1"/>
  <c r="H137" i="512"/>
  <c r="H161" i="512" s="1"/>
  <c r="E168" i="512" s="1"/>
  <c r="V137" i="512"/>
  <c r="W137" i="512" s="1"/>
  <c r="R166" i="512"/>
  <c r="H145" i="512"/>
  <c r="V145" i="512"/>
  <c r="W145" i="512" s="1"/>
  <c r="N160" i="512"/>
  <c r="W146" i="512"/>
  <c r="N161" i="512"/>
  <c r="B170" i="512" s="1"/>
  <c r="K121" i="512"/>
  <c r="J137" i="512" a="1"/>
  <c r="J137" i="512" s="1"/>
  <c r="K160" i="512"/>
  <c r="W7" i="512"/>
  <c r="J254" i="511" a="1"/>
  <c r="J254" i="511" s="1"/>
  <c r="K28" i="512"/>
  <c r="J28" i="511" a="1"/>
  <c r="J28" i="511" s="1"/>
  <c r="M28" i="511"/>
  <c r="E170" i="512"/>
  <c r="K516" i="512"/>
  <c r="K518" i="512"/>
  <c r="M138" i="512"/>
  <c r="M145" i="512" s="1"/>
  <c r="K145" i="512"/>
  <c r="V161" i="512"/>
  <c r="I170" i="512" s="1"/>
  <c r="W28" i="512"/>
  <c r="W161" i="512" s="1"/>
  <c r="C511" i="512"/>
  <c r="Q516" i="512"/>
  <c r="K86" i="512"/>
  <c r="K161" i="512" s="1"/>
  <c r="E169" i="512" s="1"/>
  <c r="M29" i="512"/>
  <c r="M86" i="512" s="1"/>
  <c r="K517" i="512"/>
  <c r="K519" i="512"/>
  <c r="M7" i="512"/>
  <c r="M28" i="512" s="1"/>
  <c r="C521" i="512"/>
  <c r="E515" i="512" s="1"/>
  <c r="M87" i="512"/>
  <c r="M121" i="512" s="1"/>
  <c r="M122" i="512"/>
  <c r="M137" i="512" s="1"/>
  <c r="W138" i="512"/>
  <c r="J145" i="512" a="1"/>
  <c r="J145" i="512" s="1"/>
  <c r="M146" i="512"/>
  <c r="M160" i="512" s="1"/>
  <c r="J160" i="512" a="1"/>
  <c r="J160" i="512" s="1"/>
  <c r="G161" i="512"/>
  <c r="P161" i="512"/>
  <c r="X165" i="512" s="1"/>
  <c r="X170" i="512" s="1"/>
  <c r="K163" i="512"/>
  <c r="R163" i="512"/>
  <c r="K196" i="512"/>
  <c r="K289" i="512"/>
  <c r="M255" i="512"/>
  <c r="M289" i="512" s="1"/>
  <c r="J28" i="512" a="1"/>
  <c r="J28" i="512" s="1"/>
  <c r="W29" i="512"/>
  <c r="J86" i="512" a="1"/>
  <c r="J86" i="512" s="1"/>
  <c r="E519" i="512"/>
  <c r="K520" i="512"/>
  <c r="Q515" i="512"/>
  <c r="Q518" i="512"/>
  <c r="K254" i="512"/>
  <c r="M197" i="512"/>
  <c r="M254" i="512" s="1"/>
  <c r="M175" i="512"/>
  <c r="M196" i="512" s="1"/>
  <c r="V289" i="512"/>
  <c r="W289" i="512" s="1"/>
  <c r="W329" i="512" s="1"/>
  <c r="K305" i="512"/>
  <c r="M306" i="512"/>
  <c r="M313" i="512" s="1"/>
  <c r="M314" i="512"/>
  <c r="M328" i="512" s="1"/>
  <c r="G329" i="512"/>
  <c r="P329" i="512"/>
  <c r="X333" i="512" s="1"/>
  <c r="K331" i="512"/>
  <c r="R331" i="512"/>
  <c r="W197" i="512"/>
  <c r="R336" i="512"/>
  <c r="X338" i="512"/>
  <c r="Z337" i="512" s="1"/>
  <c r="M457" i="512"/>
  <c r="J364" i="512" a="1"/>
  <c r="J364" i="512" s="1"/>
  <c r="K364" i="512"/>
  <c r="R501" i="512"/>
  <c r="V457" i="512"/>
  <c r="W457" i="512" s="1"/>
  <c r="J457" i="512" a="1"/>
  <c r="J457" i="512" s="1"/>
  <c r="N473" i="512"/>
  <c r="N498" i="512" s="1"/>
  <c r="B507" i="512" s="1"/>
  <c r="B505" i="512"/>
  <c r="J498" i="512" a="1"/>
  <c r="J498" i="512" s="1"/>
  <c r="M505" i="512" s="1"/>
  <c r="R500" i="512"/>
  <c r="X500" i="512"/>
  <c r="O498" i="512"/>
  <c r="X501" i="512" s="1"/>
  <c r="M365" i="512"/>
  <c r="M422" i="512" s="1"/>
  <c r="K457" i="512"/>
  <c r="W458" i="512"/>
  <c r="V473" i="512"/>
  <c r="W473" i="512" s="1"/>
  <c r="K497" i="512"/>
  <c r="M482" i="512"/>
  <c r="M497" i="512" s="1"/>
  <c r="K481" i="512"/>
  <c r="R525" i="512"/>
  <c r="S525" i="512" a="1"/>
  <c r="S525" i="512" s="1"/>
  <c r="R504" i="512"/>
  <c r="W482" i="512"/>
  <c r="W497" i="512" s="1"/>
  <c r="K504" i="512"/>
  <c r="M500" i="512"/>
  <c r="J527" i="512"/>
  <c r="Q524" i="512"/>
  <c r="R526" i="512"/>
  <c r="S526" i="512" a="1"/>
  <c r="S526" i="512" s="1"/>
  <c r="E504" i="512"/>
  <c r="T524" i="512" a="1"/>
  <c r="T524" i="512" s="1"/>
  <c r="T525" i="512" a="1"/>
  <c r="T525" i="512" s="1"/>
  <c r="T526" i="512" a="1"/>
  <c r="T526" i="512" s="1"/>
  <c r="C527" i="512"/>
  <c r="T527" i="512" s="1" a="1"/>
  <c r="T527" i="512" s="1"/>
  <c r="W28" i="511"/>
  <c r="K86" i="511"/>
  <c r="M29" i="511"/>
  <c r="M86" i="511" s="1"/>
  <c r="K28" i="511"/>
  <c r="X164" i="511"/>
  <c r="P161" i="511"/>
  <c r="X165" i="511" s="1"/>
  <c r="W29" i="511"/>
  <c r="K516" i="511"/>
  <c r="K517" i="511"/>
  <c r="K519" i="511"/>
  <c r="K520" i="511"/>
  <c r="M290" i="511"/>
  <c r="M305" i="511" s="1"/>
  <c r="K305" i="511"/>
  <c r="C515" i="511"/>
  <c r="G161" i="511"/>
  <c r="C511" i="511"/>
  <c r="O161" i="511"/>
  <c r="R163" i="511"/>
  <c r="K121" i="511"/>
  <c r="M87" i="511"/>
  <c r="M121" i="511" s="1"/>
  <c r="K137" i="511"/>
  <c r="M122" i="511"/>
  <c r="M137" i="511" s="1"/>
  <c r="K518" i="511"/>
  <c r="M138" i="511"/>
  <c r="M145" i="511" s="1"/>
  <c r="K145" i="511"/>
  <c r="K254" i="511"/>
  <c r="M197" i="511"/>
  <c r="M254" i="511" s="1"/>
  <c r="V137" i="511"/>
  <c r="W137" i="511" s="1"/>
  <c r="W138" i="511"/>
  <c r="J145" i="511" a="1"/>
  <c r="J145" i="511" s="1"/>
  <c r="M146" i="511"/>
  <c r="M160" i="511" s="1"/>
  <c r="K163" i="511"/>
  <c r="X170" i="511"/>
  <c r="Z166" i="511" s="1"/>
  <c r="M175" i="511"/>
  <c r="M196" i="511" s="1"/>
  <c r="J329" i="511" a="1"/>
  <c r="J329" i="511" s="1"/>
  <c r="M336" i="511" s="1"/>
  <c r="B336" i="511"/>
  <c r="O329" i="511"/>
  <c r="R331" i="511"/>
  <c r="R332" i="511"/>
  <c r="M255" i="511"/>
  <c r="M289" i="511" s="1"/>
  <c r="W290" i="511"/>
  <c r="M306" i="511"/>
  <c r="M313" i="511" s="1"/>
  <c r="V328" i="511"/>
  <c r="V329" i="511" s="1"/>
  <c r="I338" i="511" s="1"/>
  <c r="W364" i="511"/>
  <c r="J86" i="511" a="1"/>
  <c r="J86" i="511" s="1"/>
  <c r="W87" i="511"/>
  <c r="J121" i="511" a="1"/>
  <c r="J121" i="511" s="1"/>
  <c r="J196" i="511" a="1"/>
  <c r="J196" i="511" s="1"/>
  <c r="X332" i="511"/>
  <c r="P329" i="511"/>
  <c r="X333" i="511" s="1"/>
  <c r="W197" i="511"/>
  <c r="K328" i="511"/>
  <c r="W328" i="511"/>
  <c r="W329" i="511" s="1"/>
  <c r="K331" i="511"/>
  <c r="K364" i="511"/>
  <c r="K422" i="511"/>
  <c r="M458" i="511"/>
  <c r="M473" i="511" s="1"/>
  <c r="K473" i="511"/>
  <c r="K497" i="511"/>
  <c r="M482" i="511"/>
  <c r="M497" i="511" s="1"/>
  <c r="B505" i="511"/>
  <c r="J498" i="511" a="1"/>
  <c r="J498" i="511" s="1"/>
  <c r="M505" i="511" s="1"/>
  <c r="R500" i="511"/>
  <c r="O498" i="511"/>
  <c r="X501" i="511" s="1"/>
  <c r="X500" i="511"/>
  <c r="M365" i="511"/>
  <c r="M422" i="511" s="1"/>
  <c r="M498" i="511" s="1"/>
  <c r="V422" i="511"/>
  <c r="W422" i="511" s="1"/>
  <c r="J422" i="511" a="1"/>
  <c r="J422" i="511" s="1"/>
  <c r="M423" i="511"/>
  <c r="M457" i="511" s="1"/>
  <c r="K457" i="511"/>
  <c r="W423" i="511"/>
  <c r="W458" i="511"/>
  <c r="M474" i="511"/>
  <c r="M481" i="511" s="1"/>
  <c r="R504" i="511"/>
  <c r="H497" i="511"/>
  <c r="H498" i="511" s="1"/>
  <c r="E505" i="511" s="1"/>
  <c r="N497" i="511"/>
  <c r="N498" i="511" s="1"/>
  <c r="B507" i="511" s="1"/>
  <c r="W482" i="511"/>
  <c r="W497" i="511" s="1"/>
  <c r="M500" i="511"/>
  <c r="S525" i="511" a="1"/>
  <c r="S525" i="511" s="1"/>
  <c r="P526" i="505"/>
  <c r="O526" i="505"/>
  <c r="N526" i="505"/>
  <c r="M526" i="505"/>
  <c r="L526" i="505"/>
  <c r="K526" i="505"/>
  <c r="I526" i="505"/>
  <c r="H526" i="505"/>
  <c r="G526" i="505"/>
  <c r="F526" i="505"/>
  <c r="E526" i="505"/>
  <c r="D526" i="505"/>
  <c r="C526" i="505"/>
  <c r="P525" i="505"/>
  <c r="O525" i="505"/>
  <c r="N525" i="505"/>
  <c r="M525" i="505"/>
  <c r="L525" i="505"/>
  <c r="K525" i="505"/>
  <c r="I525" i="505"/>
  <c r="H525" i="505"/>
  <c r="G525" i="505"/>
  <c r="F525" i="505"/>
  <c r="E525" i="505"/>
  <c r="D525" i="505"/>
  <c r="C525" i="505"/>
  <c r="P524" i="505"/>
  <c r="O524" i="505"/>
  <c r="N524" i="505"/>
  <c r="M524" i="505"/>
  <c r="L524" i="505"/>
  <c r="K524" i="505"/>
  <c r="I524" i="505"/>
  <c r="H524" i="505"/>
  <c r="G524" i="505"/>
  <c r="F524" i="505"/>
  <c r="E524" i="505"/>
  <c r="D524" i="505"/>
  <c r="C524" i="505"/>
  <c r="C502" i="505"/>
  <c r="C501" i="505"/>
  <c r="C500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G491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7" i="505"/>
  <c r="Z487" i="505"/>
  <c r="Y487" i="505"/>
  <c r="X487" i="505"/>
  <c r="U487" i="505"/>
  <c r="T487" i="505"/>
  <c r="S487" i="505"/>
  <c r="R487" i="505"/>
  <c r="Q487" i="505"/>
  <c r="P487" i="505"/>
  <c r="O487" i="505"/>
  <c r="I487" i="505"/>
  <c r="G487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AA485" i="505"/>
  <c r="Z485" i="505"/>
  <c r="Y485" i="505"/>
  <c r="X485" i="505"/>
  <c r="U485" i="505"/>
  <c r="T485" i="505"/>
  <c r="S485" i="505"/>
  <c r="R485" i="505"/>
  <c r="Q485" i="505"/>
  <c r="P485" i="505"/>
  <c r="O485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I453" i="505"/>
  <c r="G453" i="505"/>
  <c r="I452" i="505"/>
  <c r="G452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I418" i="505"/>
  <c r="G418" i="505"/>
  <c r="I417" i="505"/>
  <c r="G417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AA376" i="505"/>
  <c r="Z376" i="505"/>
  <c r="Y376" i="505"/>
  <c r="X376" i="505"/>
  <c r="U376" i="505"/>
  <c r="T376" i="505"/>
  <c r="S376" i="505"/>
  <c r="R376" i="505"/>
  <c r="Q376" i="505"/>
  <c r="P376" i="505"/>
  <c r="O376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I372" i="505"/>
  <c r="G372" i="505"/>
  <c r="I371" i="505"/>
  <c r="G371" i="505"/>
  <c r="I370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G354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AA346" i="505"/>
  <c r="Z346" i="505"/>
  <c r="Y346" i="505"/>
  <c r="X346" i="505"/>
  <c r="U346" i="505"/>
  <c r="T346" i="505"/>
  <c r="S346" i="505"/>
  <c r="R346" i="505"/>
  <c r="Q346" i="505"/>
  <c r="P346" i="505"/>
  <c r="O346" i="505"/>
  <c r="I346" i="505"/>
  <c r="G346" i="505"/>
  <c r="AA345" i="505"/>
  <c r="Z345" i="505"/>
  <c r="Y345" i="505"/>
  <c r="X345" i="505"/>
  <c r="U345" i="505"/>
  <c r="T345" i="505"/>
  <c r="S345" i="505"/>
  <c r="R345" i="505"/>
  <c r="Q345" i="505"/>
  <c r="P345" i="505"/>
  <c r="O345" i="505"/>
  <c r="I345" i="505"/>
  <c r="G345" i="505"/>
  <c r="AA344" i="505"/>
  <c r="Z344" i="505"/>
  <c r="Y344" i="505"/>
  <c r="X344" i="505"/>
  <c r="U344" i="505"/>
  <c r="T344" i="505"/>
  <c r="S344" i="505"/>
  <c r="R344" i="505"/>
  <c r="Q344" i="505"/>
  <c r="P344" i="505"/>
  <c r="O344" i="505"/>
  <c r="I344" i="505"/>
  <c r="G344" i="505"/>
  <c r="AA343" i="505"/>
  <c r="Z343" i="505"/>
  <c r="Y343" i="505"/>
  <c r="X343" i="505"/>
  <c r="U343" i="505"/>
  <c r="T343" i="505"/>
  <c r="S343" i="505"/>
  <c r="R343" i="505"/>
  <c r="Q343" i="505"/>
  <c r="P343" i="505"/>
  <c r="O343" i="505"/>
  <c r="I343" i="505"/>
  <c r="G343" i="505"/>
  <c r="G334" i="505"/>
  <c r="C334" i="505"/>
  <c r="G333" i="505"/>
  <c r="C333" i="505"/>
  <c r="G332" i="505"/>
  <c r="C332" i="505"/>
  <c r="G331" i="505"/>
  <c r="C331" i="505"/>
  <c r="AA327" i="505"/>
  <c r="Z327" i="505"/>
  <c r="Y327" i="505"/>
  <c r="X327" i="505"/>
  <c r="U327" i="505"/>
  <c r="T327" i="505"/>
  <c r="S327" i="505"/>
  <c r="R327" i="505"/>
  <c r="Q327" i="505"/>
  <c r="P327" i="505"/>
  <c r="O327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7" i="505"/>
  <c r="Z317" i="505"/>
  <c r="Y317" i="505"/>
  <c r="X317" i="505"/>
  <c r="U317" i="505"/>
  <c r="T317" i="505"/>
  <c r="S317" i="505"/>
  <c r="R317" i="505"/>
  <c r="Q317" i="505"/>
  <c r="P317" i="505"/>
  <c r="O317" i="505"/>
  <c r="I317" i="505"/>
  <c r="G317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AA315" i="505"/>
  <c r="Z315" i="505"/>
  <c r="Y315" i="505"/>
  <c r="X315" i="505"/>
  <c r="U315" i="505"/>
  <c r="T315" i="505"/>
  <c r="S315" i="505"/>
  <c r="R315" i="505"/>
  <c r="Q315" i="505"/>
  <c r="P315" i="505"/>
  <c r="O315" i="505"/>
  <c r="I315" i="505"/>
  <c r="G315" i="505"/>
  <c r="AA314" i="505"/>
  <c r="Z314" i="505"/>
  <c r="Y314" i="505"/>
  <c r="X314" i="505"/>
  <c r="U314" i="505"/>
  <c r="T314" i="505"/>
  <c r="S314" i="505"/>
  <c r="R314" i="505"/>
  <c r="Q314" i="505"/>
  <c r="P314" i="505"/>
  <c r="O314" i="505"/>
  <c r="I314" i="505"/>
  <c r="G314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AA287" i="505"/>
  <c r="Z287" i="505"/>
  <c r="Y287" i="505"/>
  <c r="X287" i="505"/>
  <c r="U287" i="505"/>
  <c r="T287" i="505"/>
  <c r="S287" i="505"/>
  <c r="R287" i="505"/>
  <c r="Q287" i="505"/>
  <c r="P287" i="505"/>
  <c r="O287" i="505"/>
  <c r="I287" i="505"/>
  <c r="G287" i="505"/>
  <c r="AA286" i="505"/>
  <c r="Z286" i="505"/>
  <c r="Y286" i="505"/>
  <c r="X286" i="505"/>
  <c r="U286" i="505"/>
  <c r="T286" i="505"/>
  <c r="S286" i="505"/>
  <c r="R286" i="505"/>
  <c r="Q286" i="505"/>
  <c r="P286" i="505"/>
  <c r="O286" i="505"/>
  <c r="I286" i="505"/>
  <c r="G286" i="505"/>
  <c r="I285" i="505"/>
  <c r="G285" i="505"/>
  <c r="I284" i="505"/>
  <c r="G284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AA252" i="505"/>
  <c r="Z252" i="505"/>
  <c r="Y252" i="505"/>
  <c r="X252" i="505"/>
  <c r="U252" i="505"/>
  <c r="T252" i="505"/>
  <c r="S252" i="505"/>
  <c r="R252" i="505"/>
  <c r="Q252" i="505"/>
  <c r="P252" i="505"/>
  <c r="O252" i="505"/>
  <c r="I252" i="505"/>
  <c r="G252" i="505"/>
  <c r="AA251" i="505"/>
  <c r="Z251" i="505"/>
  <c r="Y251" i="505"/>
  <c r="X251" i="505"/>
  <c r="U251" i="505"/>
  <c r="T251" i="505"/>
  <c r="S251" i="505"/>
  <c r="R251" i="505"/>
  <c r="Q251" i="505"/>
  <c r="P251" i="505"/>
  <c r="O251" i="505"/>
  <c r="I251" i="505"/>
  <c r="G251" i="505"/>
  <c r="I250" i="505"/>
  <c r="G250" i="505"/>
  <c r="I249" i="505"/>
  <c r="G249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AA206" i="505"/>
  <c r="Z206" i="505"/>
  <c r="Y206" i="505"/>
  <c r="X206" i="505"/>
  <c r="U206" i="505"/>
  <c r="T206" i="505"/>
  <c r="S206" i="505"/>
  <c r="R206" i="505"/>
  <c r="Q206" i="505"/>
  <c r="P206" i="505"/>
  <c r="O206" i="505"/>
  <c r="N206" i="505"/>
  <c r="I206" i="505"/>
  <c r="G206" i="505"/>
  <c r="AA205" i="505"/>
  <c r="Z205" i="505"/>
  <c r="Y205" i="505"/>
  <c r="X205" i="505"/>
  <c r="U205" i="505"/>
  <c r="T205" i="505"/>
  <c r="S205" i="505"/>
  <c r="R205" i="505"/>
  <c r="Q205" i="505"/>
  <c r="P205" i="505"/>
  <c r="O205" i="505"/>
  <c r="N205" i="505"/>
  <c r="I205" i="505"/>
  <c r="G205" i="505"/>
  <c r="I204" i="505"/>
  <c r="G204" i="505"/>
  <c r="I203" i="505"/>
  <c r="G203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AA176" i="505"/>
  <c r="Z176" i="505"/>
  <c r="Y176" i="505"/>
  <c r="X176" i="505"/>
  <c r="U176" i="505"/>
  <c r="T176" i="505"/>
  <c r="S176" i="505"/>
  <c r="R176" i="505"/>
  <c r="Q176" i="505"/>
  <c r="P176" i="505"/>
  <c r="O176" i="505"/>
  <c r="N176" i="505"/>
  <c r="I176" i="505"/>
  <c r="G176" i="505"/>
  <c r="AA175" i="505"/>
  <c r="Z175" i="505"/>
  <c r="Y175" i="505"/>
  <c r="X175" i="505"/>
  <c r="U175" i="505"/>
  <c r="T175" i="505"/>
  <c r="S175" i="505"/>
  <c r="R175" i="505"/>
  <c r="Q175" i="505"/>
  <c r="P175" i="505"/>
  <c r="O175" i="505"/>
  <c r="N175" i="505"/>
  <c r="I175" i="505"/>
  <c r="G175" i="505"/>
  <c r="G166" i="505"/>
  <c r="C166" i="505"/>
  <c r="G165" i="505"/>
  <c r="C165" i="505"/>
  <c r="G164" i="505"/>
  <c r="C164" i="505"/>
  <c r="G163" i="505"/>
  <c r="C163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AA156" i="505"/>
  <c r="Z156" i="505"/>
  <c r="Y156" i="505"/>
  <c r="X156" i="505"/>
  <c r="U156" i="505"/>
  <c r="T156" i="505"/>
  <c r="S156" i="505"/>
  <c r="R156" i="505"/>
  <c r="Q156" i="505"/>
  <c r="P156" i="505"/>
  <c r="O156" i="505"/>
  <c r="N156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H154" i="505"/>
  <c r="G154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I146" i="505"/>
  <c r="H146" i="505"/>
  <c r="G146" i="505"/>
  <c r="AA144" i="505"/>
  <c r="Z144" i="505"/>
  <c r="Y144" i="505"/>
  <c r="X144" i="505"/>
  <c r="U144" i="505"/>
  <c r="T144" i="505"/>
  <c r="S144" i="505"/>
  <c r="R144" i="505"/>
  <c r="Q144" i="505"/>
  <c r="P144" i="505"/>
  <c r="O144" i="505"/>
  <c r="N144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G491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7" i="489"/>
  <c r="Z487" i="489"/>
  <c r="Y487" i="489"/>
  <c r="X487" i="489"/>
  <c r="U487" i="489"/>
  <c r="T487" i="489"/>
  <c r="S487" i="489"/>
  <c r="R487" i="489"/>
  <c r="Q487" i="489"/>
  <c r="P487" i="489"/>
  <c r="O487" i="489"/>
  <c r="I487" i="489"/>
  <c r="G487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AA485" i="489"/>
  <c r="Z485" i="489"/>
  <c r="Y485" i="489"/>
  <c r="X485" i="489"/>
  <c r="U485" i="489"/>
  <c r="T485" i="489"/>
  <c r="S485" i="489"/>
  <c r="R485" i="489"/>
  <c r="Q485" i="489"/>
  <c r="P485" i="489"/>
  <c r="O485" i="489"/>
  <c r="I485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I453" i="489"/>
  <c r="G453" i="489"/>
  <c r="I452" i="489"/>
  <c r="G452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I418" i="489"/>
  <c r="G418" i="489"/>
  <c r="I417" i="489"/>
  <c r="G417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AA376" i="489"/>
  <c r="Z376" i="489"/>
  <c r="Y376" i="489"/>
  <c r="X376" i="489"/>
  <c r="U376" i="489"/>
  <c r="T376" i="489"/>
  <c r="S376" i="489"/>
  <c r="R376" i="489"/>
  <c r="Q376" i="489"/>
  <c r="P376" i="489"/>
  <c r="O376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I372" i="489"/>
  <c r="G372" i="489"/>
  <c r="I371" i="489"/>
  <c r="G371" i="489"/>
  <c r="I370" i="489"/>
  <c r="G370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AA346" i="489"/>
  <c r="Z346" i="489"/>
  <c r="Y346" i="489"/>
  <c r="X346" i="489"/>
  <c r="U346" i="489"/>
  <c r="T346" i="489"/>
  <c r="S346" i="489"/>
  <c r="R346" i="489"/>
  <c r="Q346" i="489"/>
  <c r="P346" i="489"/>
  <c r="O346" i="489"/>
  <c r="I346" i="489"/>
  <c r="G346" i="489"/>
  <c r="AA345" i="489"/>
  <c r="Z345" i="489"/>
  <c r="Y345" i="489"/>
  <c r="X345" i="489"/>
  <c r="U345" i="489"/>
  <c r="T345" i="489"/>
  <c r="S345" i="489"/>
  <c r="R345" i="489"/>
  <c r="Q345" i="489"/>
  <c r="P345" i="489"/>
  <c r="O345" i="489"/>
  <c r="I345" i="489"/>
  <c r="G345" i="489"/>
  <c r="AA344" i="489"/>
  <c r="Z344" i="489"/>
  <c r="Y344" i="489"/>
  <c r="X344" i="489"/>
  <c r="U344" i="489"/>
  <c r="T344" i="489"/>
  <c r="S344" i="489"/>
  <c r="R344" i="489"/>
  <c r="Q344" i="489"/>
  <c r="P344" i="489"/>
  <c r="O344" i="489"/>
  <c r="I344" i="489"/>
  <c r="G344" i="489"/>
  <c r="AA343" i="489"/>
  <c r="Z343" i="489"/>
  <c r="Y343" i="489"/>
  <c r="X343" i="489"/>
  <c r="U343" i="489"/>
  <c r="T343" i="489"/>
  <c r="S343" i="489"/>
  <c r="R343" i="489"/>
  <c r="Q343" i="489"/>
  <c r="P343" i="489"/>
  <c r="O343" i="489"/>
  <c r="I343" i="489"/>
  <c r="G343" i="489"/>
  <c r="G334" i="489"/>
  <c r="C334" i="489"/>
  <c r="G333" i="489"/>
  <c r="C333" i="489"/>
  <c r="G332" i="489"/>
  <c r="C332" i="489"/>
  <c r="G331" i="489"/>
  <c r="C331" i="489"/>
  <c r="AA327" i="489"/>
  <c r="Z327" i="489"/>
  <c r="Y327" i="489"/>
  <c r="X327" i="489"/>
  <c r="U327" i="489"/>
  <c r="T327" i="489"/>
  <c r="S327" i="489"/>
  <c r="R327" i="489"/>
  <c r="Q327" i="489"/>
  <c r="P327" i="489"/>
  <c r="O327" i="489"/>
  <c r="I327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7" i="489"/>
  <c r="Z317" i="489"/>
  <c r="Y317" i="489"/>
  <c r="X317" i="489"/>
  <c r="U317" i="489"/>
  <c r="T317" i="489"/>
  <c r="S317" i="489"/>
  <c r="R317" i="489"/>
  <c r="Q317" i="489"/>
  <c r="P317" i="489"/>
  <c r="O317" i="489"/>
  <c r="I317" i="489"/>
  <c r="G317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AA315" i="489"/>
  <c r="Z315" i="489"/>
  <c r="Y315" i="489"/>
  <c r="X315" i="489"/>
  <c r="U315" i="489"/>
  <c r="T315" i="489"/>
  <c r="S315" i="489"/>
  <c r="R315" i="489"/>
  <c r="Q315" i="489"/>
  <c r="P315" i="489"/>
  <c r="O315" i="489"/>
  <c r="I315" i="489"/>
  <c r="G315" i="489"/>
  <c r="AA314" i="489"/>
  <c r="Z314" i="489"/>
  <c r="Y314" i="489"/>
  <c r="X314" i="489"/>
  <c r="U314" i="489"/>
  <c r="T314" i="489"/>
  <c r="S314" i="489"/>
  <c r="R314" i="489"/>
  <c r="Q314" i="489"/>
  <c r="P314" i="489"/>
  <c r="O314" i="489"/>
  <c r="I314" i="489"/>
  <c r="G314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AA287" i="489"/>
  <c r="Z287" i="489"/>
  <c r="Y287" i="489"/>
  <c r="X287" i="489"/>
  <c r="U287" i="489"/>
  <c r="T287" i="489"/>
  <c r="S287" i="489"/>
  <c r="R287" i="489"/>
  <c r="Q287" i="489"/>
  <c r="P287" i="489"/>
  <c r="O287" i="489"/>
  <c r="I287" i="489"/>
  <c r="G287" i="489"/>
  <c r="AA286" i="489"/>
  <c r="Z286" i="489"/>
  <c r="Y286" i="489"/>
  <c r="X286" i="489"/>
  <c r="U286" i="489"/>
  <c r="T286" i="489"/>
  <c r="S286" i="489"/>
  <c r="R286" i="489"/>
  <c r="Q286" i="489"/>
  <c r="P286" i="489"/>
  <c r="O286" i="489"/>
  <c r="I286" i="489"/>
  <c r="G286" i="489"/>
  <c r="I285" i="489"/>
  <c r="G285" i="489"/>
  <c r="I284" i="489"/>
  <c r="G284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AA252" i="489"/>
  <c r="Z252" i="489"/>
  <c r="Y252" i="489"/>
  <c r="X252" i="489"/>
  <c r="U252" i="489"/>
  <c r="T252" i="489"/>
  <c r="S252" i="489"/>
  <c r="R252" i="489"/>
  <c r="Q252" i="489"/>
  <c r="P252" i="489"/>
  <c r="O252" i="489"/>
  <c r="I252" i="489"/>
  <c r="G252" i="489"/>
  <c r="AA251" i="489"/>
  <c r="Z251" i="489"/>
  <c r="Y251" i="489"/>
  <c r="X251" i="489"/>
  <c r="U251" i="489"/>
  <c r="T251" i="489"/>
  <c r="S251" i="489"/>
  <c r="R251" i="489"/>
  <c r="Q251" i="489"/>
  <c r="P251" i="489"/>
  <c r="O251" i="489"/>
  <c r="I251" i="489"/>
  <c r="G251" i="489"/>
  <c r="I250" i="489"/>
  <c r="G250" i="489"/>
  <c r="I249" i="489"/>
  <c r="G249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N207" i="489"/>
  <c r="I207" i="489"/>
  <c r="G207" i="489"/>
  <c r="AA206" i="489"/>
  <c r="Z206" i="489"/>
  <c r="Y206" i="489"/>
  <c r="X206" i="489"/>
  <c r="U206" i="489"/>
  <c r="T206" i="489"/>
  <c r="S206" i="489"/>
  <c r="R206" i="489"/>
  <c r="Q206" i="489"/>
  <c r="P206" i="489"/>
  <c r="O206" i="489"/>
  <c r="N206" i="489"/>
  <c r="I206" i="489"/>
  <c r="G206" i="489"/>
  <c r="AA205" i="489"/>
  <c r="Z205" i="489"/>
  <c r="Y205" i="489"/>
  <c r="X205" i="489"/>
  <c r="U205" i="489"/>
  <c r="T205" i="489"/>
  <c r="S205" i="489"/>
  <c r="R205" i="489"/>
  <c r="Q205" i="489"/>
  <c r="P205" i="489"/>
  <c r="O205" i="489"/>
  <c r="N205" i="489"/>
  <c r="I205" i="489"/>
  <c r="G205" i="489"/>
  <c r="I204" i="489"/>
  <c r="G204" i="489"/>
  <c r="I203" i="489"/>
  <c r="G203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N201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N199" i="489"/>
  <c r="I199" i="489"/>
  <c r="G199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N177" i="489"/>
  <c r="I177" i="489"/>
  <c r="G177" i="489"/>
  <c r="AA176" i="489"/>
  <c r="Z176" i="489"/>
  <c r="Y176" i="489"/>
  <c r="X176" i="489"/>
  <c r="U176" i="489"/>
  <c r="T176" i="489"/>
  <c r="S176" i="489"/>
  <c r="R176" i="489"/>
  <c r="Q176" i="489"/>
  <c r="P176" i="489"/>
  <c r="O176" i="489"/>
  <c r="N176" i="489"/>
  <c r="I176" i="489"/>
  <c r="G176" i="489"/>
  <c r="AA175" i="489"/>
  <c r="Z175" i="489"/>
  <c r="Y175" i="489"/>
  <c r="X175" i="489"/>
  <c r="U175" i="489"/>
  <c r="T175" i="489"/>
  <c r="S175" i="489"/>
  <c r="R175" i="489"/>
  <c r="Q175" i="489"/>
  <c r="P175" i="489"/>
  <c r="O175" i="489"/>
  <c r="N175" i="489"/>
  <c r="I175" i="489"/>
  <c r="G175" i="489"/>
  <c r="G166" i="489"/>
  <c r="C166" i="489"/>
  <c r="G165" i="489"/>
  <c r="C165" i="489"/>
  <c r="G164" i="489"/>
  <c r="C164" i="489"/>
  <c r="G163" i="489"/>
  <c r="C163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N157" i="489"/>
  <c r="I157" i="489"/>
  <c r="H157" i="489"/>
  <c r="G157" i="489"/>
  <c r="AA156" i="489"/>
  <c r="Z156" i="489"/>
  <c r="Y156" i="489"/>
  <c r="X156" i="489"/>
  <c r="U156" i="489"/>
  <c r="T156" i="489"/>
  <c r="S156" i="489"/>
  <c r="R156" i="489"/>
  <c r="Q156" i="489"/>
  <c r="P156" i="489"/>
  <c r="O156" i="489"/>
  <c r="N156" i="489"/>
  <c r="I156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H154" i="489"/>
  <c r="G154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N148" i="489"/>
  <c r="I148" i="489"/>
  <c r="H148" i="489"/>
  <c r="G148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N146" i="489"/>
  <c r="I146" i="489"/>
  <c r="H146" i="489"/>
  <c r="G146" i="489"/>
  <c r="AA144" i="489"/>
  <c r="Z144" i="489"/>
  <c r="Y144" i="489"/>
  <c r="X144" i="489"/>
  <c r="U144" i="489"/>
  <c r="T144" i="489"/>
  <c r="S144" i="489"/>
  <c r="R144" i="489"/>
  <c r="Q144" i="489"/>
  <c r="P144" i="489"/>
  <c r="O144" i="489"/>
  <c r="N144" i="489"/>
  <c r="I144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R526" i="511" l="1"/>
  <c r="S526" i="511" a="1"/>
  <c r="S526" i="511" s="1"/>
  <c r="J527" i="511"/>
  <c r="Q524" i="511"/>
  <c r="M498" i="512"/>
  <c r="E520" i="512"/>
  <c r="E518" i="512"/>
  <c r="E517" i="512"/>
  <c r="E516" i="512"/>
  <c r="H329" i="512"/>
  <c r="E336" i="512" s="1"/>
  <c r="G510" i="512" s="1"/>
  <c r="M504" i="511"/>
  <c r="K329" i="511"/>
  <c r="X338" i="511"/>
  <c r="N161" i="511"/>
  <c r="B170" i="511" s="1"/>
  <c r="E170" i="511" s="1"/>
  <c r="Z168" i="511"/>
  <c r="Z167" i="511"/>
  <c r="G510" i="511"/>
  <c r="M161" i="511"/>
  <c r="Z169" i="512"/>
  <c r="Z168" i="512"/>
  <c r="Z166" i="512"/>
  <c r="Z167" i="512"/>
  <c r="M338" i="511" a="1"/>
  <c r="M338" i="511" s="1"/>
  <c r="I169" i="512"/>
  <c r="M169" i="512" s="1"/>
  <c r="E507" i="512"/>
  <c r="C512" i="512"/>
  <c r="G512" i="512" s="1"/>
  <c r="M504" i="512"/>
  <c r="X507" i="512"/>
  <c r="Z501" i="512" s="1"/>
  <c r="V498" i="512"/>
  <c r="M331" i="512"/>
  <c r="K335" i="512"/>
  <c r="M335" i="512" s="1"/>
  <c r="B336" i="512"/>
  <c r="J329" i="512" a="1"/>
  <c r="J329" i="512" s="1"/>
  <c r="M336" i="512" s="1"/>
  <c r="K329" i="512"/>
  <c r="E337" i="512" s="1"/>
  <c r="I337" i="512" s="1"/>
  <c r="M337" i="512" s="1"/>
  <c r="K515" i="512"/>
  <c r="R170" i="512"/>
  <c r="T163" i="512" s="1" a="1"/>
  <c r="T163" i="512" s="1"/>
  <c r="Q517" i="512"/>
  <c r="Z165" i="512"/>
  <c r="Z164" i="512"/>
  <c r="R524" i="512"/>
  <c r="R527" i="512" s="1"/>
  <c r="Q527" i="512"/>
  <c r="S527" i="512" s="1" a="1"/>
  <c r="S527" i="512" s="1"/>
  <c r="S524" i="512" a="1"/>
  <c r="S524" i="512" s="1"/>
  <c r="R507" i="512"/>
  <c r="T500" i="512" s="1" a="1"/>
  <c r="T500" i="512" s="1"/>
  <c r="K498" i="512"/>
  <c r="Z336" i="512"/>
  <c r="Z331" i="512" a="1"/>
  <c r="Z331" i="512" s="1"/>
  <c r="R338" i="512"/>
  <c r="T336" i="512" s="1"/>
  <c r="Z333" i="512"/>
  <c r="M329" i="512"/>
  <c r="Z334" i="512"/>
  <c r="Z332" i="512"/>
  <c r="Q521" i="512"/>
  <c r="S515" i="512" s="1" a="1"/>
  <c r="S515" i="512" s="1"/>
  <c r="Z335" i="512"/>
  <c r="V329" i="512"/>
  <c r="I338" i="512" s="1"/>
  <c r="M338" i="512" s="1" a="1"/>
  <c r="M338" i="512" s="1"/>
  <c r="M163" i="512"/>
  <c r="K167" i="512"/>
  <c r="M167" i="512" s="1"/>
  <c r="B168" i="512"/>
  <c r="J161" i="512" a="1"/>
  <c r="J161" i="512" s="1"/>
  <c r="M168" i="512" s="1"/>
  <c r="L161" i="512"/>
  <c r="I168" i="512" s="1"/>
  <c r="E521" i="512"/>
  <c r="M161" i="512"/>
  <c r="S516" i="512"/>
  <c r="M170" i="512" a="1"/>
  <c r="M170" i="512" s="1"/>
  <c r="Z163" i="512" a="1"/>
  <c r="Z163" i="512" s="1"/>
  <c r="E507" i="511"/>
  <c r="C512" i="511"/>
  <c r="G512" i="511" s="1"/>
  <c r="Z337" i="511"/>
  <c r="Z331" i="511" a="1"/>
  <c r="Z331" i="511" s="1"/>
  <c r="Z335" i="511"/>
  <c r="Z336" i="511"/>
  <c r="Z334" i="511"/>
  <c r="E337" i="511"/>
  <c r="I337" i="511" s="1"/>
  <c r="M337" i="511" s="1"/>
  <c r="L329" i="511"/>
  <c r="I336" i="511" s="1"/>
  <c r="X507" i="511"/>
  <c r="Z500" i="511" s="1" a="1"/>
  <c r="Z500" i="511" s="1"/>
  <c r="R507" i="511"/>
  <c r="K498" i="511"/>
  <c r="V498" i="511"/>
  <c r="Z333" i="511"/>
  <c r="R338" i="511"/>
  <c r="M329" i="511"/>
  <c r="C521" i="511"/>
  <c r="Q516" i="511"/>
  <c r="Z164" i="511"/>
  <c r="V161" i="511"/>
  <c r="I170" i="511" s="1"/>
  <c r="T504" i="511"/>
  <c r="Z501" i="511"/>
  <c r="M331" i="511"/>
  <c r="K335" i="511"/>
  <c r="M335" i="511" s="1"/>
  <c r="Z332" i="511"/>
  <c r="T332" i="511"/>
  <c r="Z169" i="511"/>
  <c r="Z163" i="511" a="1"/>
  <c r="Z163" i="511" s="1"/>
  <c r="M163" i="511"/>
  <c r="K167" i="511"/>
  <c r="M167" i="511" s="1"/>
  <c r="K515" i="511"/>
  <c r="R170" i="511"/>
  <c r="J161" i="511" a="1"/>
  <c r="J161" i="511" s="1"/>
  <c r="M168" i="511" s="1"/>
  <c r="B168" i="511"/>
  <c r="C510" i="511" s="1"/>
  <c r="Q517" i="511"/>
  <c r="Z165" i="511"/>
  <c r="K161" i="511"/>
  <c r="E169" i="511" s="1"/>
  <c r="W161" i="511"/>
  <c r="G68" i="510"/>
  <c r="H123" i="510"/>
  <c r="I427" i="510"/>
  <c r="G427" i="510"/>
  <c r="I304" i="510"/>
  <c r="I238" i="510"/>
  <c r="I237" i="510"/>
  <c r="P527" i="510"/>
  <c r="O527" i="510"/>
  <c r="N527" i="510"/>
  <c r="M527" i="510"/>
  <c r="L527" i="510"/>
  <c r="K527" i="510"/>
  <c r="I527" i="510"/>
  <c r="H527" i="510"/>
  <c r="G527" i="510"/>
  <c r="F527" i="510"/>
  <c r="E527" i="510"/>
  <c r="D527" i="510"/>
  <c r="J526" i="510"/>
  <c r="Q526" i="510" s="1"/>
  <c r="C526" i="510"/>
  <c r="T526" i="510" s="1" a="1"/>
  <c r="T526" i="510" s="1"/>
  <c r="T525" i="510" a="1"/>
  <c r="T525" i="510" s="1"/>
  <c r="J525" i="510"/>
  <c r="Q525" i="510" s="1"/>
  <c r="R525" i="510" s="1"/>
  <c r="C525" i="510"/>
  <c r="C524" i="510"/>
  <c r="J524" i="510" s="1"/>
  <c r="N508" i="510"/>
  <c r="G508" i="510"/>
  <c r="X506" i="510"/>
  <c r="X505" i="510"/>
  <c r="X504" i="510"/>
  <c r="I504" i="510"/>
  <c r="G504" i="510"/>
  <c r="E504" i="510"/>
  <c r="C504" i="510"/>
  <c r="X503" i="510"/>
  <c r="M503" i="510"/>
  <c r="K503" i="510"/>
  <c r="I503" i="510"/>
  <c r="E503" i="510"/>
  <c r="X502" i="510"/>
  <c r="M502" i="510"/>
  <c r="K502" i="510"/>
  <c r="I502" i="510"/>
  <c r="E502" i="510"/>
  <c r="M501" i="510"/>
  <c r="K501" i="510"/>
  <c r="I501" i="510"/>
  <c r="E501" i="510"/>
  <c r="I500" i="510"/>
  <c r="E500" i="510"/>
  <c r="K500" i="510" s="1"/>
  <c r="K504" i="510" s="1"/>
  <c r="M504" i="510" s="1"/>
  <c r="AA497" i="510"/>
  <c r="Z497" i="510"/>
  <c r="Y497" i="510"/>
  <c r="X497" i="510"/>
  <c r="U497" i="510"/>
  <c r="T497" i="510"/>
  <c r="S497" i="510"/>
  <c r="R497" i="510"/>
  <c r="Q497" i="510"/>
  <c r="P497" i="510"/>
  <c r="R505" i="510" s="1"/>
  <c r="O497" i="510"/>
  <c r="I497" i="510"/>
  <c r="G497" i="510"/>
  <c r="J497" i="510" s="1" a="1"/>
  <c r="J497" i="510" s="1"/>
  <c r="H496" i="510"/>
  <c r="H495" i="510"/>
  <c r="H494" i="510"/>
  <c r="H493" i="510"/>
  <c r="D493" i="510"/>
  <c r="V492" i="510"/>
  <c r="W492" i="510" s="1"/>
  <c r="N492" i="510"/>
  <c r="K492" i="510" a="1"/>
  <c r="K492" i="510" s="1"/>
  <c r="M492" i="510" s="1"/>
  <c r="J492" i="510" a="1"/>
  <c r="J492" i="510" s="1"/>
  <c r="H492" i="510"/>
  <c r="H491" i="510"/>
  <c r="H490" i="510"/>
  <c r="V489" i="510"/>
  <c r="W489" i="510" s="1"/>
  <c r="N489" i="510"/>
  <c r="K489" i="510" a="1"/>
  <c r="K489" i="510" s="1"/>
  <c r="M489" i="510" s="1"/>
  <c r="J489" i="510" a="1"/>
  <c r="J489" i="510" s="1"/>
  <c r="H489" i="510"/>
  <c r="V488" i="510"/>
  <c r="W488" i="510" s="1"/>
  <c r="N488" i="510"/>
  <c r="K488" i="510"/>
  <c r="M488" i="510" s="1"/>
  <c r="K488" i="510" a="1"/>
  <c r="J488" i="510"/>
  <c r="J488" i="510" a="1"/>
  <c r="H488" i="510"/>
  <c r="H487" i="510"/>
  <c r="H486" i="510"/>
  <c r="V485" i="510"/>
  <c r="W485" i="510" s="1"/>
  <c r="N485" i="510"/>
  <c r="K485" i="510" a="1"/>
  <c r="K485" i="510" s="1"/>
  <c r="M485" i="510" s="1"/>
  <c r="J485" i="510" a="1"/>
  <c r="J485" i="510" s="1"/>
  <c r="H485" i="510"/>
  <c r="V484" i="510"/>
  <c r="W484" i="510" s="1"/>
  <c r="N484" i="510"/>
  <c r="K484" i="510" a="1"/>
  <c r="K484" i="510" s="1"/>
  <c r="M484" i="510" s="1"/>
  <c r="J484" i="510" a="1"/>
  <c r="J484" i="510" s="1"/>
  <c r="H484" i="510"/>
  <c r="V483" i="510"/>
  <c r="W483" i="510" s="1"/>
  <c r="N483" i="510"/>
  <c r="K483" i="510" a="1"/>
  <c r="K483" i="510" s="1"/>
  <c r="M483" i="510" s="1"/>
  <c r="J483" i="510" a="1"/>
  <c r="J483" i="510" s="1"/>
  <c r="H483" i="510"/>
  <c r="V482" i="510"/>
  <c r="V497" i="510" s="1"/>
  <c r="N482" i="510"/>
  <c r="K482" i="510" a="1"/>
  <c r="K482" i="510" s="1"/>
  <c r="J482" i="510" a="1"/>
  <c r="J482" i="510" s="1"/>
  <c r="H482" i="510"/>
  <c r="AA481" i="510"/>
  <c r="Z481" i="510"/>
  <c r="Y481" i="510"/>
  <c r="X481" i="510"/>
  <c r="U481" i="510"/>
  <c r="T481" i="510"/>
  <c r="S481" i="510"/>
  <c r="Q481" i="510"/>
  <c r="P481" i="510"/>
  <c r="O481" i="510"/>
  <c r="I481" i="510"/>
  <c r="G481" i="510"/>
  <c r="J481" i="510" s="1" a="1"/>
  <c r="J481" i="510" s="1"/>
  <c r="W480" i="510"/>
  <c r="V480" i="510"/>
  <c r="N480" i="510"/>
  <c r="K480" i="510" a="1"/>
  <c r="K480" i="510" s="1"/>
  <c r="M480" i="510" s="1"/>
  <c r="J480" i="510" a="1"/>
  <c r="J480" i="510" s="1"/>
  <c r="H480" i="510"/>
  <c r="H479" i="510"/>
  <c r="V478" i="510"/>
  <c r="W478" i="510" s="1"/>
  <c r="N478" i="510"/>
  <c r="K478" i="510"/>
  <c r="M478" i="510" s="1"/>
  <c r="K478" i="510" a="1"/>
  <c r="J478" i="510"/>
  <c r="J478" i="510" a="1"/>
  <c r="H478" i="510"/>
  <c r="V477" i="510"/>
  <c r="W477" i="510" s="1"/>
  <c r="N477" i="510"/>
  <c r="K477" i="510" a="1"/>
  <c r="K477" i="510" s="1"/>
  <c r="M477" i="510" s="1"/>
  <c r="J477" i="510" a="1"/>
  <c r="J477" i="510" s="1"/>
  <c r="H477" i="510"/>
  <c r="W476" i="510"/>
  <c r="V476" i="510"/>
  <c r="N476" i="510"/>
  <c r="K476" i="510" a="1"/>
  <c r="K476" i="510" s="1"/>
  <c r="M476" i="510" s="1"/>
  <c r="J476" i="510" a="1"/>
  <c r="J476" i="510" s="1"/>
  <c r="H476" i="510"/>
  <c r="V475" i="510"/>
  <c r="W475" i="510" s="1"/>
  <c r="N475" i="510"/>
  <c r="K475" i="510" a="1"/>
  <c r="K475" i="510" s="1"/>
  <c r="M475" i="510" s="1"/>
  <c r="J475" i="510" a="1"/>
  <c r="J475" i="510" s="1"/>
  <c r="H475" i="510"/>
  <c r="V474" i="510"/>
  <c r="V481" i="510" s="1"/>
  <c r="W481" i="510" s="1"/>
  <c r="N474" i="510"/>
  <c r="N481" i="510" s="1"/>
  <c r="K474" i="510"/>
  <c r="K474" i="510" a="1"/>
  <c r="J474" i="510"/>
  <c r="J474" i="510" a="1"/>
  <c r="H474" i="510"/>
  <c r="H481" i="510" s="1"/>
  <c r="AA473" i="510"/>
  <c r="Z473" i="510"/>
  <c r="Y473" i="510"/>
  <c r="X473" i="510"/>
  <c r="U473" i="510"/>
  <c r="T473" i="510"/>
  <c r="S473" i="510"/>
  <c r="Q473" i="510"/>
  <c r="P473" i="510"/>
  <c r="O473" i="510"/>
  <c r="R503" i="510" s="1"/>
  <c r="I473" i="510"/>
  <c r="G473" i="510"/>
  <c r="J473" i="510" s="1" a="1"/>
  <c r="J473" i="510" s="1"/>
  <c r="V472" i="510"/>
  <c r="W472" i="510" s="1"/>
  <c r="N472" i="510"/>
  <c r="K472" i="510" a="1"/>
  <c r="K472" i="510" s="1"/>
  <c r="M472" i="510" s="1"/>
  <c r="J472" i="510" a="1"/>
  <c r="J472" i="510" s="1"/>
  <c r="H472" i="510"/>
  <c r="W471" i="510"/>
  <c r="V471" i="510"/>
  <c r="N471" i="510"/>
  <c r="K471" i="510" a="1"/>
  <c r="K471" i="510" s="1"/>
  <c r="M471" i="510" s="1"/>
  <c r="J471" i="510" a="1"/>
  <c r="J471" i="510" s="1"/>
  <c r="H471" i="510"/>
  <c r="V470" i="510"/>
  <c r="W470" i="510" s="1"/>
  <c r="N470" i="510"/>
  <c r="K470" i="510" a="1"/>
  <c r="K470" i="510" s="1"/>
  <c r="M470" i="510" s="1"/>
  <c r="J470" i="510" a="1"/>
  <c r="J470" i="510" s="1"/>
  <c r="H470" i="510"/>
  <c r="V469" i="510"/>
  <c r="W469" i="510" s="1"/>
  <c r="N469" i="510"/>
  <c r="K469" i="510"/>
  <c r="M469" i="510" s="1"/>
  <c r="K469" i="510" a="1"/>
  <c r="J469" i="510"/>
  <c r="J469" i="510" a="1"/>
  <c r="H469" i="510"/>
  <c r="V468" i="510"/>
  <c r="W468" i="510" s="1"/>
  <c r="N468" i="510"/>
  <c r="K468" i="510" a="1"/>
  <c r="K468" i="510" s="1"/>
  <c r="M468" i="510" s="1"/>
  <c r="J468" i="510" a="1"/>
  <c r="J468" i="510" s="1"/>
  <c r="H468" i="510"/>
  <c r="W467" i="510"/>
  <c r="V467" i="510"/>
  <c r="N467" i="510"/>
  <c r="K467" i="510" a="1"/>
  <c r="K467" i="510" s="1"/>
  <c r="M467" i="510" s="1"/>
  <c r="J467" i="510" a="1"/>
  <c r="J467" i="510" s="1"/>
  <c r="H467" i="510"/>
  <c r="V466" i="510"/>
  <c r="W466" i="510" s="1"/>
  <c r="N466" i="510"/>
  <c r="K466" i="510" a="1"/>
  <c r="K466" i="510" s="1"/>
  <c r="M466" i="510" s="1"/>
  <c r="J466" i="510" a="1"/>
  <c r="J466" i="510" s="1"/>
  <c r="H466" i="510"/>
  <c r="V465" i="510"/>
  <c r="W465" i="510" s="1"/>
  <c r="N465" i="510"/>
  <c r="K465" i="510"/>
  <c r="M465" i="510" s="1"/>
  <c r="K465" i="510" a="1"/>
  <c r="J465" i="510"/>
  <c r="J465" i="510" a="1"/>
  <c r="H465" i="510"/>
  <c r="V464" i="510"/>
  <c r="W464" i="510" s="1"/>
  <c r="N464" i="510"/>
  <c r="K464" i="510" a="1"/>
  <c r="K464" i="510" s="1"/>
  <c r="M464" i="510" s="1"/>
  <c r="J464" i="510" a="1"/>
  <c r="J464" i="510" s="1"/>
  <c r="H464" i="510"/>
  <c r="W463" i="510"/>
  <c r="V463" i="510"/>
  <c r="N463" i="510"/>
  <c r="K463" i="510" a="1"/>
  <c r="K463" i="510" s="1"/>
  <c r="M463" i="510" s="1"/>
  <c r="J463" i="510" a="1"/>
  <c r="J463" i="510" s="1"/>
  <c r="H463" i="510"/>
  <c r="V462" i="510"/>
  <c r="W462" i="510" s="1"/>
  <c r="N462" i="510"/>
  <c r="K462" i="510" a="1"/>
  <c r="K462" i="510" s="1"/>
  <c r="M462" i="510" s="1"/>
  <c r="J462" i="510" a="1"/>
  <c r="J462" i="510" s="1"/>
  <c r="H462" i="510"/>
  <c r="V461" i="510"/>
  <c r="W461" i="510" s="1"/>
  <c r="N461" i="510"/>
  <c r="K461" i="510"/>
  <c r="M461" i="510" s="1"/>
  <c r="K461" i="510" a="1"/>
  <c r="J461" i="510"/>
  <c r="J461" i="510" a="1"/>
  <c r="H461" i="510"/>
  <c r="V460" i="510"/>
  <c r="W460" i="510" s="1"/>
  <c r="N460" i="510"/>
  <c r="K460" i="510" a="1"/>
  <c r="K460" i="510" s="1"/>
  <c r="M460" i="510" s="1"/>
  <c r="J460" i="510" a="1"/>
  <c r="J460" i="510" s="1"/>
  <c r="H460" i="510"/>
  <c r="W459" i="510"/>
  <c r="V459" i="510"/>
  <c r="N459" i="510"/>
  <c r="K459" i="510" a="1"/>
  <c r="K459" i="510" s="1"/>
  <c r="M459" i="510" s="1"/>
  <c r="J459" i="510" a="1"/>
  <c r="J459" i="510" s="1"/>
  <c r="H459" i="510"/>
  <c r="V458" i="510"/>
  <c r="V473" i="510" s="1"/>
  <c r="W473" i="510" s="1"/>
  <c r="N458" i="510"/>
  <c r="K458" i="510" a="1"/>
  <c r="K458" i="510" s="1"/>
  <c r="J458" i="510" a="1"/>
  <c r="J458" i="510" s="1"/>
  <c r="H458" i="510"/>
  <c r="H473" i="510" s="1"/>
  <c r="AA457" i="510"/>
  <c r="Z457" i="510"/>
  <c r="Y457" i="510"/>
  <c r="X457" i="510"/>
  <c r="U457" i="510"/>
  <c r="T457" i="510"/>
  <c r="S457" i="510"/>
  <c r="R457" i="510"/>
  <c r="Q457" i="510"/>
  <c r="P457" i="510"/>
  <c r="O457" i="510"/>
  <c r="R502" i="510" s="1"/>
  <c r="I457" i="510"/>
  <c r="G457" i="510"/>
  <c r="V456" i="510"/>
  <c r="W456" i="510" s="1"/>
  <c r="N456" i="510"/>
  <c r="K456" i="510" a="1"/>
  <c r="K456" i="510" s="1"/>
  <c r="M456" i="510" s="1"/>
  <c r="J456" i="510" a="1"/>
  <c r="J456" i="510" s="1"/>
  <c r="H456" i="510"/>
  <c r="V455" i="510"/>
  <c r="W455" i="510" s="1"/>
  <c r="N455" i="510"/>
  <c r="K455" i="510"/>
  <c r="M455" i="510" s="1"/>
  <c r="K455" i="510" a="1"/>
  <c r="J455" i="510"/>
  <c r="J455" i="510" a="1"/>
  <c r="H455" i="510"/>
  <c r="V454" i="510"/>
  <c r="W454" i="510" s="1"/>
  <c r="N454" i="510"/>
  <c r="K454" i="510" a="1"/>
  <c r="K454" i="510" s="1"/>
  <c r="M454" i="510" s="1"/>
  <c r="J454" i="510" a="1"/>
  <c r="J454" i="510" s="1"/>
  <c r="H454" i="510"/>
  <c r="K453" i="510" a="1"/>
  <c r="K453" i="510" s="1"/>
  <c r="M453" i="510" s="1"/>
  <c r="H453" i="510"/>
  <c r="K452" i="510" a="1"/>
  <c r="K452" i="510" s="1"/>
  <c r="M452" i="510" s="1"/>
  <c r="H452" i="510"/>
  <c r="K451" i="510" a="1"/>
  <c r="K451" i="510" s="1"/>
  <c r="M451" i="510" s="1"/>
  <c r="H451" i="510"/>
  <c r="W450" i="510"/>
  <c r="V450" i="510"/>
  <c r="N450" i="510"/>
  <c r="K450" i="510" a="1"/>
  <c r="K450" i="510" s="1"/>
  <c r="M450" i="510" s="1"/>
  <c r="J450" i="510" a="1"/>
  <c r="J450" i="510" s="1"/>
  <c r="H450" i="510"/>
  <c r="V449" i="510"/>
  <c r="W449" i="510" s="1"/>
  <c r="N449" i="510"/>
  <c r="K449" i="510" a="1"/>
  <c r="K449" i="510" s="1"/>
  <c r="M449" i="510" s="1"/>
  <c r="J449" i="510" a="1"/>
  <c r="J449" i="510" s="1"/>
  <c r="H449" i="510"/>
  <c r="N448" i="510"/>
  <c r="K448" i="510"/>
  <c r="M448" i="510" s="1"/>
  <c r="K448" i="510" a="1"/>
  <c r="H448" i="510"/>
  <c r="N447" i="510"/>
  <c r="K447" i="510" a="1"/>
  <c r="K447" i="510" s="1"/>
  <c r="M447" i="510" s="1"/>
  <c r="H447" i="510"/>
  <c r="N446" i="510"/>
  <c r="K446" i="510" a="1"/>
  <c r="K446" i="510" s="1"/>
  <c r="M446" i="510" s="1"/>
  <c r="H446" i="510"/>
  <c r="N445" i="510"/>
  <c r="K445" i="510" a="1"/>
  <c r="K445" i="510" s="1"/>
  <c r="M445" i="510" s="1"/>
  <c r="H445" i="510"/>
  <c r="N444" i="510"/>
  <c r="K444" i="510"/>
  <c r="M444" i="510" s="1"/>
  <c r="K444" i="510" a="1"/>
  <c r="H444" i="510"/>
  <c r="N443" i="510"/>
  <c r="K443" i="510" a="1"/>
  <c r="K443" i="510" s="1"/>
  <c r="M443" i="510" s="1"/>
  <c r="H443" i="510"/>
  <c r="W442" i="510"/>
  <c r="V442" i="510"/>
  <c r="N442" i="510"/>
  <c r="K442" i="510" a="1"/>
  <c r="K442" i="510" s="1"/>
  <c r="M442" i="510" s="1"/>
  <c r="J442" i="510" a="1"/>
  <c r="J442" i="510" s="1"/>
  <c r="H442" i="510"/>
  <c r="V441" i="510"/>
  <c r="W441" i="510" s="1"/>
  <c r="N441" i="510"/>
  <c r="K441" i="510" a="1"/>
  <c r="K441" i="510" s="1"/>
  <c r="M441" i="510" s="1"/>
  <c r="J441" i="510" a="1"/>
  <c r="J441" i="510" s="1"/>
  <c r="H441" i="510"/>
  <c r="V440" i="510"/>
  <c r="W440" i="510" s="1"/>
  <c r="N440" i="510"/>
  <c r="K440" i="510"/>
  <c r="M440" i="510" s="1"/>
  <c r="K440" i="510" a="1"/>
  <c r="J440" i="510"/>
  <c r="J440" i="510" a="1"/>
  <c r="H440" i="510"/>
  <c r="V439" i="510"/>
  <c r="W439" i="510" s="1"/>
  <c r="N439" i="510"/>
  <c r="K439" i="510" a="1"/>
  <c r="K439" i="510" s="1"/>
  <c r="M439" i="510" s="1"/>
  <c r="J439" i="510" a="1"/>
  <c r="J439" i="510" s="1"/>
  <c r="H439" i="510"/>
  <c r="W438" i="510"/>
  <c r="V438" i="510"/>
  <c r="N438" i="510"/>
  <c r="K438" i="510" a="1"/>
  <c r="K438" i="510" s="1"/>
  <c r="M438" i="510" s="1"/>
  <c r="J438" i="510" a="1"/>
  <c r="J438" i="510" s="1"/>
  <c r="H438" i="510"/>
  <c r="V437" i="510"/>
  <c r="W437" i="510" s="1"/>
  <c r="N437" i="510"/>
  <c r="K437" i="510" a="1"/>
  <c r="K437" i="510" s="1"/>
  <c r="M437" i="510" s="1"/>
  <c r="J437" i="510" a="1"/>
  <c r="J437" i="510" s="1"/>
  <c r="H437" i="510"/>
  <c r="V436" i="510"/>
  <c r="W436" i="510" s="1"/>
  <c r="N436" i="510"/>
  <c r="K436" i="510"/>
  <c r="M436" i="510" s="1"/>
  <c r="K436" i="510" a="1"/>
  <c r="J436" i="510"/>
  <c r="J436" i="510" a="1"/>
  <c r="H436" i="510"/>
  <c r="V435" i="510"/>
  <c r="W435" i="510" s="1"/>
  <c r="N435" i="510"/>
  <c r="K435" i="510" a="1"/>
  <c r="K435" i="510" s="1"/>
  <c r="M435" i="510" s="1"/>
  <c r="J435" i="510" a="1"/>
  <c r="J435" i="510" s="1"/>
  <c r="H435" i="510"/>
  <c r="W434" i="510"/>
  <c r="V434" i="510"/>
  <c r="N434" i="510"/>
  <c r="K434" i="510" a="1"/>
  <c r="K434" i="510" s="1"/>
  <c r="M434" i="510" s="1"/>
  <c r="J434" i="510" a="1"/>
  <c r="J434" i="510" s="1"/>
  <c r="H434" i="510"/>
  <c r="V433" i="510"/>
  <c r="W433" i="510" s="1"/>
  <c r="N433" i="510"/>
  <c r="K433" i="510" a="1"/>
  <c r="K433" i="510" s="1"/>
  <c r="M433" i="510" s="1"/>
  <c r="J433" i="510" a="1"/>
  <c r="J433" i="510" s="1"/>
  <c r="H433" i="510"/>
  <c r="V432" i="510"/>
  <c r="W432" i="510" s="1"/>
  <c r="N432" i="510"/>
  <c r="K432" i="510"/>
  <c r="M432" i="510" s="1"/>
  <c r="K432" i="510" a="1"/>
  <c r="J432" i="510"/>
  <c r="J432" i="510" a="1"/>
  <c r="H432" i="510"/>
  <c r="V431" i="510"/>
  <c r="W431" i="510" s="1"/>
  <c r="N431" i="510"/>
  <c r="K431" i="510" a="1"/>
  <c r="K431" i="510" s="1"/>
  <c r="M431" i="510" s="1"/>
  <c r="J431" i="510" a="1"/>
  <c r="J431" i="510" s="1"/>
  <c r="H431" i="510"/>
  <c r="N430" i="510"/>
  <c r="K430" i="510" a="1"/>
  <c r="K430" i="510" s="1"/>
  <c r="M430" i="510" s="1"/>
  <c r="H430" i="510"/>
  <c r="V429" i="510"/>
  <c r="W429" i="510" s="1"/>
  <c r="N429" i="510"/>
  <c r="K429" i="510" a="1"/>
  <c r="K429" i="510" s="1"/>
  <c r="M429" i="510" s="1"/>
  <c r="J429" i="510" a="1"/>
  <c r="J429" i="510" s="1"/>
  <c r="H429" i="510"/>
  <c r="V428" i="510"/>
  <c r="W428" i="510" s="1"/>
  <c r="N428" i="510"/>
  <c r="K428" i="510"/>
  <c r="M428" i="510" s="1"/>
  <c r="K428" i="510" a="1"/>
  <c r="J428" i="510"/>
  <c r="J428" i="510" a="1"/>
  <c r="H428" i="510"/>
  <c r="V427" i="510"/>
  <c r="W427" i="510" s="1"/>
  <c r="N427" i="510"/>
  <c r="K427" i="510" a="1"/>
  <c r="K427" i="510" s="1"/>
  <c r="M427" i="510" s="1"/>
  <c r="J427" i="510" a="1"/>
  <c r="J427" i="510" s="1"/>
  <c r="H427" i="510"/>
  <c r="W426" i="510"/>
  <c r="V426" i="510"/>
  <c r="N426" i="510"/>
  <c r="K426" i="510" a="1"/>
  <c r="K426" i="510" s="1"/>
  <c r="M426" i="510" s="1"/>
  <c r="J426" i="510" a="1"/>
  <c r="J426" i="510" s="1"/>
  <c r="H426" i="510"/>
  <c r="V425" i="510"/>
  <c r="W425" i="510" s="1"/>
  <c r="N425" i="510"/>
  <c r="K425" i="510" a="1"/>
  <c r="K425" i="510" s="1"/>
  <c r="M425" i="510" s="1"/>
  <c r="J425" i="510" a="1"/>
  <c r="J425" i="510" s="1"/>
  <c r="H425" i="510"/>
  <c r="V424" i="510"/>
  <c r="W424" i="510" s="1"/>
  <c r="N424" i="510"/>
  <c r="K424" i="510" a="1"/>
  <c r="K424" i="510" s="1"/>
  <c r="M424" i="510" s="1"/>
  <c r="J424" i="510" a="1"/>
  <c r="J424" i="510" s="1"/>
  <c r="H424" i="510"/>
  <c r="V423" i="510"/>
  <c r="V457" i="510" s="1"/>
  <c r="W457" i="510" s="1"/>
  <c r="N423" i="510"/>
  <c r="K423" i="510" a="1"/>
  <c r="K423" i="510" s="1"/>
  <c r="J423" i="510" a="1"/>
  <c r="J423" i="510" s="1"/>
  <c r="H423" i="510"/>
  <c r="H457" i="510" s="1"/>
  <c r="AA422" i="510"/>
  <c r="Z422" i="510"/>
  <c r="Y422" i="510"/>
  <c r="X422" i="510"/>
  <c r="U422" i="510"/>
  <c r="T422" i="510"/>
  <c r="S422" i="510"/>
  <c r="R422" i="510"/>
  <c r="Q422" i="510"/>
  <c r="P422" i="510"/>
  <c r="O422" i="510"/>
  <c r="R501" i="510" s="1"/>
  <c r="I422" i="510"/>
  <c r="G422" i="510"/>
  <c r="K421" i="510" a="1"/>
  <c r="K421" i="510" s="1"/>
  <c r="M421" i="510" s="1"/>
  <c r="H421" i="510"/>
  <c r="K420" i="510" a="1"/>
  <c r="K420" i="510" s="1"/>
  <c r="M420" i="510" s="1"/>
  <c r="H420" i="510"/>
  <c r="K419" i="510" a="1"/>
  <c r="K419" i="510" s="1"/>
  <c r="M419" i="510" s="1"/>
  <c r="H419" i="510"/>
  <c r="K418" i="510" a="1"/>
  <c r="K418" i="510" s="1"/>
  <c r="M418" i="510" s="1"/>
  <c r="H418" i="510"/>
  <c r="K417" i="510" a="1"/>
  <c r="K417" i="510" s="1"/>
  <c r="M417" i="510" s="1"/>
  <c r="H417" i="510"/>
  <c r="K416" i="510" a="1"/>
  <c r="K416" i="510" s="1"/>
  <c r="M416" i="510" s="1"/>
  <c r="H416" i="510"/>
  <c r="K415" i="510" a="1"/>
  <c r="K415" i="510" s="1"/>
  <c r="M415" i="510" s="1"/>
  <c r="H415" i="510"/>
  <c r="K414" i="510" a="1"/>
  <c r="K414" i="510" s="1"/>
  <c r="M414" i="510" s="1"/>
  <c r="H414" i="510"/>
  <c r="K413" i="510" a="1"/>
  <c r="K413" i="510" s="1"/>
  <c r="M413" i="510" s="1"/>
  <c r="H413" i="510"/>
  <c r="K412" i="510"/>
  <c r="M412" i="510" s="1"/>
  <c r="K412" i="510" a="1"/>
  <c r="H412" i="510"/>
  <c r="V411" i="510"/>
  <c r="W411" i="510" s="1"/>
  <c r="N411" i="510"/>
  <c r="K411" i="510" a="1"/>
  <c r="K411" i="510" s="1"/>
  <c r="M411" i="510" s="1"/>
  <c r="J411" i="510" a="1"/>
  <c r="J411" i="510" s="1"/>
  <c r="H411" i="510"/>
  <c r="V410" i="510"/>
  <c r="W410" i="510" s="1"/>
  <c r="N410" i="510"/>
  <c r="K410" i="510"/>
  <c r="M410" i="510" s="1"/>
  <c r="K410" i="510" a="1"/>
  <c r="J410" i="510"/>
  <c r="J410" i="510" a="1"/>
  <c r="H410" i="510"/>
  <c r="V409" i="510"/>
  <c r="W409" i="510" s="1"/>
  <c r="N409" i="510"/>
  <c r="K409" i="510" a="1"/>
  <c r="K409" i="510" s="1"/>
  <c r="M409" i="510" s="1"/>
  <c r="J409" i="510" a="1"/>
  <c r="J409" i="510" s="1"/>
  <c r="H409" i="510"/>
  <c r="W408" i="510"/>
  <c r="V408" i="510"/>
  <c r="N408" i="510"/>
  <c r="K408" i="510" a="1"/>
  <c r="K408" i="510" s="1"/>
  <c r="M408" i="510" s="1"/>
  <c r="J408" i="510" a="1"/>
  <c r="J408" i="510" s="1"/>
  <c r="H408" i="510"/>
  <c r="H407" i="510"/>
  <c r="V406" i="510"/>
  <c r="W406" i="510" s="1"/>
  <c r="N406" i="510"/>
  <c r="K406" i="510"/>
  <c r="M406" i="510" s="1"/>
  <c r="K406" i="510" a="1"/>
  <c r="J406" i="510"/>
  <c r="J406" i="510" a="1"/>
  <c r="H406" i="510"/>
  <c r="V405" i="510"/>
  <c r="W405" i="510" s="1"/>
  <c r="N405" i="510"/>
  <c r="K405" i="510" a="1"/>
  <c r="K405" i="510" s="1"/>
  <c r="M405" i="510" s="1"/>
  <c r="J405" i="510" a="1"/>
  <c r="J405" i="510" s="1"/>
  <c r="H405" i="510"/>
  <c r="H404" i="510"/>
  <c r="K403" i="510" a="1"/>
  <c r="K403" i="510" s="1"/>
  <c r="H403" i="510"/>
  <c r="V402" i="510"/>
  <c r="W402" i="510" s="1"/>
  <c r="N402" i="510"/>
  <c r="K402" i="510"/>
  <c r="M402" i="510" s="1"/>
  <c r="K402" i="510" a="1"/>
  <c r="J402" i="510"/>
  <c r="J402" i="510" a="1"/>
  <c r="H402" i="510"/>
  <c r="V401" i="510"/>
  <c r="W401" i="510" s="1"/>
  <c r="N401" i="510"/>
  <c r="K401" i="510" a="1"/>
  <c r="K401" i="510" s="1"/>
  <c r="M401" i="510" s="1"/>
  <c r="J401" i="510" a="1"/>
  <c r="J401" i="510" s="1"/>
  <c r="H401" i="510"/>
  <c r="W400" i="510"/>
  <c r="V400" i="510"/>
  <c r="N400" i="510"/>
  <c r="K400" i="510" a="1"/>
  <c r="K400" i="510" s="1"/>
  <c r="M400" i="510" s="1"/>
  <c r="J400" i="510" a="1"/>
  <c r="J400" i="510" s="1"/>
  <c r="H400" i="510"/>
  <c r="V399" i="510"/>
  <c r="W399" i="510" s="1"/>
  <c r="N399" i="510"/>
  <c r="K399" i="510" a="1"/>
  <c r="K399" i="510" s="1"/>
  <c r="M399" i="510" s="1"/>
  <c r="J399" i="510" a="1"/>
  <c r="J399" i="510" s="1"/>
  <c r="H399" i="510"/>
  <c r="V398" i="510"/>
  <c r="W398" i="510" s="1"/>
  <c r="N398" i="510"/>
  <c r="K398" i="510"/>
  <c r="M398" i="510" s="1"/>
  <c r="K398" i="510" a="1"/>
  <c r="J398" i="510"/>
  <c r="J398" i="510" a="1"/>
  <c r="H398" i="510"/>
  <c r="V397" i="510"/>
  <c r="W397" i="510" s="1"/>
  <c r="N397" i="510"/>
  <c r="K397" i="510" a="1"/>
  <c r="K397" i="510" s="1"/>
  <c r="M397" i="510" s="1"/>
  <c r="J397" i="510" a="1"/>
  <c r="J397" i="510" s="1"/>
  <c r="H397" i="510"/>
  <c r="W396" i="510"/>
  <c r="V396" i="510"/>
  <c r="N396" i="510"/>
  <c r="K396" i="510" a="1"/>
  <c r="K396" i="510" s="1"/>
  <c r="M396" i="510" s="1"/>
  <c r="J396" i="510" a="1"/>
  <c r="J396" i="510" s="1"/>
  <c r="H396" i="510"/>
  <c r="V395" i="510"/>
  <c r="W395" i="510" s="1"/>
  <c r="N395" i="510"/>
  <c r="K395" i="510" a="1"/>
  <c r="K395" i="510" s="1"/>
  <c r="M395" i="510" s="1"/>
  <c r="J395" i="510" a="1"/>
  <c r="J395" i="510" s="1"/>
  <c r="H395" i="510"/>
  <c r="V394" i="510"/>
  <c r="W394" i="510" s="1"/>
  <c r="N394" i="510"/>
  <c r="K394" i="510"/>
  <c r="M394" i="510" s="1"/>
  <c r="K394" i="510" a="1"/>
  <c r="J394" i="510"/>
  <c r="J394" i="510" a="1"/>
  <c r="H394" i="510"/>
  <c r="V393" i="510"/>
  <c r="W393" i="510" s="1"/>
  <c r="N393" i="510"/>
  <c r="K393" i="510" a="1"/>
  <c r="K393" i="510" s="1"/>
  <c r="M393" i="510" s="1"/>
  <c r="J393" i="510" a="1"/>
  <c r="J393" i="510" s="1"/>
  <c r="H393" i="510"/>
  <c r="K392" i="510" a="1"/>
  <c r="K392" i="510" s="1"/>
  <c r="M392" i="510" s="1"/>
  <c r="H392" i="510"/>
  <c r="K391" i="510" a="1"/>
  <c r="K391" i="510" s="1"/>
  <c r="M391" i="510" s="1"/>
  <c r="H391" i="510"/>
  <c r="K390" i="510" a="1"/>
  <c r="K390" i="510" s="1"/>
  <c r="M390" i="510" s="1"/>
  <c r="H390" i="510"/>
  <c r="K389" i="510" a="1"/>
  <c r="K389" i="510" s="1"/>
  <c r="M389" i="510" s="1"/>
  <c r="H389" i="510"/>
  <c r="N388" i="510"/>
  <c r="K388" i="510" a="1"/>
  <c r="K388" i="510" s="1"/>
  <c r="M388" i="510" s="1"/>
  <c r="H388" i="510"/>
  <c r="N387" i="510"/>
  <c r="K387" i="510" a="1"/>
  <c r="K387" i="510" s="1"/>
  <c r="M387" i="510" s="1"/>
  <c r="H387" i="510"/>
  <c r="N386" i="510"/>
  <c r="K386" i="510"/>
  <c r="M386" i="510" s="1"/>
  <c r="K386" i="510" a="1"/>
  <c r="H386" i="510"/>
  <c r="N385" i="510"/>
  <c r="K385" i="510" a="1"/>
  <c r="K385" i="510" s="1"/>
  <c r="M385" i="510" s="1"/>
  <c r="H385" i="510"/>
  <c r="W384" i="510"/>
  <c r="V384" i="510"/>
  <c r="N384" i="510"/>
  <c r="K384" i="510" a="1"/>
  <c r="K384" i="510" s="1"/>
  <c r="M384" i="510" s="1"/>
  <c r="J384" i="510" a="1"/>
  <c r="J384" i="510" s="1"/>
  <c r="H384" i="510"/>
  <c r="V383" i="510"/>
  <c r="W383" i="510" s="1"/>
  <c r="N383" i="510"/>
  <c r="K383" i="510" a="1"/>
  <c r="K383" i="510" s="1"/>
  <c r="M383" i="510" s="1"/>
  <c r="J383" i="510" a="1"/>
  <c r="J383" i="510" s="1"/>
  <c r="H383" i="510"/>
  <c r="V382" i="510"/>
  <c r="W382" i="510" s="1"/>
  <c r="N382" i="510"/>
  <c r="K382" i="510"/>
  <c r="M382" i="510" s="1"/>
  <c r="K382" i="510" a="1"/>
  <c r="J382" i="510"/>
  <c r="J382" i="510" a="1"/>
  <c r="H382" i="510"/>
  <c r="V381" i="510"/>
  <c r="W381" i="510" s="1"/>
  <c r="N381" i="510"/>
  <c r="K381" i="510" a="1"/>
  <c r="K381" i="510" s="1"/>
  <c r="M381" i="510" s="1"/>
  <c r="J381" i="510" a="1"/>
  <c r="J381" i="510" s="1"/>
  <c r="H381" i="510"/>
  <c r="W380" i="510"/>
  <c r="V380" i="510"/>
  <c r="N380" i="510"/>
  <c r="K380" i="510" a="1"/>
  <c r="K380" i="510" s="1"/>
  <c r="M380" i="510" s="1"/>
  <c r="J380" i="510" a="1"/>
  <c r="J380" i="510" s="1"/>
  <c r="H380" i="510"/>
  <c r="V379" i="510"/>
  <c r="W379" i="510" s="1"/>
  <c r="N379" i="510"/>
  <c r="K379" i="510" a="1"/>
  <c r="K379" i="510" s="1"/>
  <c r="M379" i="510" s="1"/>
  <c r="J379" i="510" a="1"/>
  <c r="J379" i="510" s="1"/>
  <c r="H379" i="510"/>
  <c r="V378" i="510"/>
  <c r="W378" i="510" s="1"/>
  <c r="N378" i="510"/>
  <c r="K378" i="510"/>
  <c r="M378" i="510" s="1"/>
  <c r="K378" i="510" a="1"/>
  <c r="J378" i="510"/>
  <c r="J378" i="510" a="1"/>
  <c r="H378" i="510"/>
  <c r="V377" i="510"/>
  <c r="W377" i="510" s="1"/>
  <c r="N377" i="510"/>
  <c r="K377" i="510" a="1"/>
  <c r="K377" i="510" s="1"/>
  <c r="M377" i="510" s="1"/>
  <c r="J377" i="510" a="1"/>
  <c r="J377" i="510" s="1"/>
  <c r="H377" i="510"/>
  <c r="W376" i="510"/>
  <c r="V376" i="510"/>
  <c r="N376" i="510"/>
  <c r="K376" i="510" a="1"/>
  <c r="K376" i="510" s="1"/>
  <c r="M376" i="510" s="1"/>
  <c r="J376" i="510" a="1"/>
  <c r="J376" i="510" s="1"/>
  <c r="H376" i="510"/>
  <c r="V375" i="510"/>
  <c r="W375" i="510" s="1"/>
  <c r="N375" i="510"/>
  <c r="K375" i="510" a="1"/>
  <c r="K375" i="510" s="1"/>
  <c r="M375" i="510" s="1"/>
  <c r="J375" i="510" a="1"/>
  <c r="J375" i="510" s="1"/>
  <c r="H375" i="510"/>
  <c r="V374" i="510"/>
  <c r="W374" i="510" s="1"/>
  <c r="N374" i="510"/>
  <c r="K374" i="510"/>
  <c r="M374" i="510" s="1"/>
  <c r="K374" i="510" a="1"/>
  <c r="J374" i="510"/>
  <c r="J374" i="510" a="1"/>
  <c r="H374" i="510"/>
  <c r="V373" i="510"/>
  <c r="W373" i="510" s="1"/>
  <c r="N373" i="510"/>
  <c r="K373" i="510" a="1"/>
  <c r="K373" i="510" s="1"/>
  <c r="M373" i="510" s="1"/>
  <c r="J373" i="510" a="1"/>
  <c r="J373" i="510" s="1"/>
  <c r="H373" i="510"/>
  <c r="K372" i="510" a="1"/>
  <c r="K372" i="510" s="1"/>
  <c r="M372" i="510" s="1"/>
  <c r="H372" i="510"/>
  <c r="K371" i="510" a="1"/>
  <c r="K371" i="510" s="1"/>
  <c r="M371" i="510" s="1"/>
  <c r="H371" i="510"/>
  <c r="K370" i="510" a="1"/>
  <c r="K370" i="510" s="1"/>
  <c r="M370" i="510" s="1"/>
  <c r="H370" i="510"/>
  <c r="W369" i="510"/>
  <c r="V369" i="510"/>
  <c r="N369" i="510"/>
  <c r="K369" i="510" a="1"/>
  <c r="K369" i="510" s="1"/>
  <c r="M369" i="510" s="1"/>
  <c r="J369" i="510" a="1"/>
  <c r="J369" i="510" s="1"/>
  <c r="H369" i="510"/>
  <c r="V368" i="510"/>
  <c r="W368" i="510" s="1"/>
  <c r="N368" i="510"/>
  <c r="K368" i="510" a="1"/>
  <c r="K368" i="510" s="1"/>
  <c r="M368" i="510" s="1"/>
  <c r="J368" i="510" a="1"/>
  <c r="J368" i="510" s="1"/>
  <c r="H368" i="510"/>
  <c r="V367" i="510"/>
  <c r="W367" i="510" s="1"/>
  <c r="N367" i="510"/>
  <c r="K367" i="510"/>
  <c r="M367" i="510" s="1"/>
  <c r="K367" i="510" a="1"/>
  <c r="J367" i="510"/>
  <c r="J367" i="510" a="1"/>
  <c r="H367" i="510"/>
  <c r="K366" i="510" a="1"/>
  <c r="K366" i="510" s="1"/>
  <c r="H366" i="510"/>
  <c r="V365" i="510"/>
  <c r="W365" i="510" s="1"/>
  <c r="N365" i="510"/>
  <c r="N422" i="510" s="1"/>
  <c r="K365" i="510"/>
  <c r="K365" i="510" a="1"/>
  <c r="J365" i="510"/>
  <c r="J365" i="510" a="1"/>
  <c r="H365" i="510"/>
  <c r="H422" i="510" s="1"/>
  <c r="AA364" i="510"/>
  <c r="AA498" i="510" s="1"/>
  <c r="Z364" i="510"/>
  <c r="Z498" i="510" s="1"/>
  <c r="Y364" i="510"/>
  <c r="Y498" i="510" s="1"/>
  <c r="X364" i="510"/>
  <c r="X498" i="510" s="1"/>
  <c r="U364" i="510"/>
  <c r="U498" i="510" s="1"/>
  <c r="T364" i="510"/>
  <c r="T498" i="510" s="1"/>
  <c r="S364" i="510"/>
  <c r="S498" i="510" s="1"/>
  <c r="R364" i="510"/>
  <c r="R498" i="510" s="1"/>
  <c r="Q364" i="510"/>
  <c r="Q498" i="510" s="1"/>
  <c r="P364" i="510"/>
  <c r="P498" i="510" s="1"/>
  <c r="O364" i="510"/>
  <c r="I364" i="510"/>
  <c r="I498" i="510" s="1"/>
  <c r="B506" i="510" s="1"/>
  <c r="G364" i="510"/>
  <c r="G498" i="510" s="1"/>
  <c r="V363" i="510"/>
  <c r="W363" i="510" s="1"/>
  <c r="N363" i="510"/>
  <c r="K363" i="510" a="1"/>
  <c r="K363" i="510" s="1"/>
  <c r="M363" i="510" s="1"/>
  <c r="J363" i="510" a="1"/>
  <c r="J363" i="510" s="1"/>
  <c r="H363" i="510"/>
  <c r="V362" i="510"/>
  <c r="W362" i="510" s="1"/>
  <c r="N362" i="510"/>
  <c r="K362" i="510" a="1"/>
  <c r="K362" i="510" s="1"/>
  <c r="M362" i="510" s="1"/>
  <c r="J362" i="510" a="1"/>
  <c r="J362" i="510" s="1"/>
  <c r="H362" i="510"/>
  <c r="K361" i="510" a="1"/>
  <c r="K361" i="510" s="1"/>
  <c r="M361" i="510" s="1"/>
  <c r="H361" i="510"/>
  <c r="K360" i="510" a="1"/>
  <c r="K360" i="510" s="1"/>
  <c r="M360" i="510" s="1"/>
  <c r="H360" i="510"/>
  <c r="K359" i="510" a="1"/>
  <c r="K359" i="510" s="1"/>
  <c r="M359" i="510" s="1"/>
  <c r="H359" i="510"/>
  <c r="K358" i="510" a="1"/>
  <c r="K358" i="510" s="1"/>
  <c r="M358" i="510" s="1"/>
  <c r="H358" i="510"/>
  <c r="W357" i="510"/>
  <c r="V357" i="510"/>
  <c r="N357" i="510"/>
  <c r="K357" i="510" a="1"/>
  <c r="K357" i="510" s="1"/>
  <c r="M357" i="510" s="1"/>
  <c r="J357" i="510" a="1"/>
  <c r="J357" i="510" s="1"/>
  <c r="H357" i="510"/>
  <c r="V356" i="510"/>
  <c r="W356" i="510" s="1"/>
  <c r="N356" i="510"/>
  <c r="K356" i="510" a="1"/>
  <c r="K356" i="510" s="1"/>
  <c r="M356" i="510" s="1"/>
  <c r="J356" i="510" a="1"/>
  <c r="J356" i="510" s="1"/>
  <c r="H356" i="510"/>
  <c r="V355" i="510"/>
  <c r="W355" i="510" s="1"/>
  <c r="N355" i="510"/>
  <c r="K355" i="510"/>
  <c r="M355" i="510" s="1"/>
  <c r="K355" i="510" a="1"/>
  <c r="J355" i="510"/>
  <c r="J355" i="510" a="1"/>
  <c r="H355" i="510"/>
  <c r="H354" i="510"/>
  <c r="H353" i="510"/>
  <c r="V352" i="510"/>
  <c r="W352" i="510" s="1"/>
  <c r="N352" i="510"/>
  <c r="K352" i="510" a="1"/>
  <c r="K352" i="510" s="1"/>
  <c r="M352" i="510" s="1"/>
  <c r="J352" i="510" a="1"/>
  <c r="J352" i="510" s="1"/>
  <c r="H352" i="510"/>
  <c r="W351" i="510"/>
  <c r="V351" i="510"/>
  <c r="N351" i="510"/>
  <c r="K351" i="510" a="1"/>
  <c r="K351" i="510" s="1"/>
  <c r="M351" i="510" s="1"/>
  <c r="J351" i="510" a="1"/>
  <c r="J351" i="510" s="1"/>
  <c r="H351" i="510"/>
  <c r="K350" i="510"/>
  <c r="M350" i="510" s="1"/>
  <c r="K350" i="510" a="1"/>
  <c r="H350" i="510"/>
  <c r="K349" i="510" a="1"/>
  <c r="K349" i="510" s="1"/>
  <c r="M349" i="510" s="1"/>
  <c r="H349" i="510"/>
  <c r="V348" i="510"/>
  <c r="W348" i="510" s="1"/>
  <c r="N348" i="510"/>
  <c r="K348" i="510" a="1"/>
  <c r="K348" i="510" s="1"/>
  <c r="M348" i="510" s="1"/>
  <c r="J348" i="510" a="1"/>
  <c r="J348" i="510" s="1"/>
  <c r="H348" i="510"/>
  <c r="V347" i="510"/>
  <c r="W347" i="510" s="1"/>
  <c r="N347" i="510"/>
  <c r="K347" i="510"/>
  <c r="M347" i="510" s="1"/>
  <c r="K347" i="510" a="1"/>
  <c r="J347" i="510"/>
  <c r="J347" i="510" a="1"/>
  <c r="H347" i="510"/>
  <c r="V346" i="510"/>
  <c r="W346" i="510" s="1"/>
  <c r="N346" i="510"/>
  <c r="K346" i="510" a="1"/>
  <c r="K346" i="510" s="1"/>
  <c r="M346" i="510" s="1"/>
  <c r="J346" i="510" a="1"/>
  <c r="J346" i="510" s="1"/>
  <c r="H346" i="510"/>
  <c r="W345" i="510"/>
  <c r="V345" i="510"/>
  <c r="N345" i="510"/>
  <c r="K345" i="510" a="1"/>
  <c r="K345" i="510" s="1"/>
  <c r="M345" i="510" s="1"/>
  <c r="J345" i="510" a="1"/>
  <c r="J345" i="510" s="1"/>
  <c r="H345" i="510"/>
  <c r="V344" i="510"/>
  <c r="W344" i="510" s="1"/>
  <c r="N344" i="510"/>
  <c r="K344" i="510" a="1"/>
  <c r="K344" i="510" s="1"/>
  <c r="M344" i="510" s="1"/>
  <c r="J344" i="510" a="1"/>
  <c r="J344" i="510" s="1"/>
  <c r="H344" i="510"/>
  <c r="V343" i="510"/>
  <c r="V364" i="510" s="1"/>
  <c r="N343" i="510"/>
  <c r="N364" i="510" s="1"/>
  <c r="K343" i="510"/>
  <c r="M343" i="510" s="1"/>
  <c r="K343" i="510" a="1"/>
  <c r="J343" i="510"/>
  <c r="J343" i="510" a="1"/>
  <c r="H343" i="510"/>
  <c r="H364" i="510" s="1"/>
  <c r="X337" i="510"/>
  <c r="X336" i="510"/>
  <c r="X335" i="510"/>
  <c r="G335" i="510"/>
  <c r="C335" i="510"/>
  <c r="X334" i="510"/>
  <c r="I334" i="510"/>
  <c r="E334" i="510"/>
  <c r="K334" i="510" s="1"/>
  <c r="M334" i="510" s="1"/>
  <c r="I333" i="510"/>
  <c r="E333" i="510"/>
  <c r="K333" i="510" s="1"/>
  <c r="M333" i="510" s="1"/>
  <c r="I332" i="510"/>
  <c r="E332" i="510"/>
  <c r="K332" i="510" s="1"/>
  <c r="M332" i="510" s="1"/>
  <c r="X331" i="510"/>
  <c r="I331" i="510"/>
  <c r="I335" i="510" s="1"/>
  <c r="E331" i="510"/>
  <c r="E335" i="510" s="1"/>
  <c r="AA328" i="510"/>
  <c r="Z328" i="510"/>
  <c r="Y328" i="510"/>
  <c r="X328" i="510"/>
  <c r="U328" i="510"/>
  <c r="T328" i="510"/>
  <c r="S328" i="510"/>
  <c r="R328" i="510"/>
  <c r="Q328" i="510"/>
  <c r="P328" i="510"/>
  <c r="O328" i="510"/>
  <c r="R336" i="510" s="1"/>
  <c r="I328" i="510"/>
  <c r="G328" i="510"/>
  <c r="K327" i="510" a="1"/>
  <c r="K327" i="510" s="1"/>
  <c r="H327" i="510"/>
  <c r="K326" i="510" a="1"/>
  <c r="K326" i="510" s="1"/>
  <c r="H326" i="510"/>
  <c r="K325" i="510"/>
  <c r="K325" i="510" a="1"/>
  <c r="H325" i="510"/>
  <c r="V324" i="510"/>
  <c r="W324" i="510" s="1"/>
  <c r="N324" i="510"/>
  <c r="K324" i="510" a="1"/>
  <c r="K324" i="510" s="1"/>
  <c r="H324" i="510"/>
  <c r="D324" i="510"/>
  <c r="H323" i="510"/>
  <c r="K322" i="510" a="1"/>
  <c r="K322" i="510" s="1"/>
  <c r="H322" i="510"/>
  <c r="H321" i="510"/>
  <c r="V320" i="510"/>
  <c r="W320" i="510" s="1"/>
  <c r="N320" i="510"/>
  <c r="K320" i="510" a="1"/>
  <c r="K320" i="510" s="1"/>
  <c r="M320" i="510" s="1"/>
  <c r="J320" i="510" a="1"/>
  <c r="J320" i="510" s="1"/>
  <c r="H320" i="510"/>
  <c r="W319" i="510"/>
  <c r="V319" i="510"/>
  <c r="N319" i="510"/>
  <c r="K319" i="510" a="1"/>
  <c r="K319" i="510" s="1"/>
  <c r="M319" i="510" s="1"/>
  <c r="J319" i="510" a="1"/>
  <c r="J319" i="510" s="1"/>
  <c r="H319" i="510"/>
  <c r="H318" i="510"/>
  <c r="V317" i="510"/>
  <c r="W317" i="510" s="1"/>
  <c r="N317" i="510"/>
  <c r="K317" i="510"/>
  <c r="M317" i="510" s="1"/>
  <c r="K317" i="510" a="1"/>
  <c r="J317" i="510"/>
  <c r="J317" i="510" a="1"/>
  <c r="H317" i="510"/>
  <c r="V316" i="510"/>
  <c r="W316" i="510" s="1"/>
  <c r="N316" i="510"/>
  <c r="K316" i="510" a="1"/>
  <c r="K316" i="510" s="1"/>
  <c r="M316" i="510" s="1"/>
  <c r="J316" i="510" a="1"/>
  <c r="J316" i="510" s="1"/>
  <c r="H316" i="510"/>
  <c r="V315" i="510"/>
  <c r="W315" i="510" s="1"/>
  <c r="N315" i="510"/>
  <c r="K315" i="510" a="1"/>
  <c r="K315" i="510" s="1"/>
  <c r="M315" i="510" s="1"/>
  <c r="J315" i="510" a="1"/>
  <c r="J315" i="510" s="1"/>
  <c r="H315" i="510"/>
  <c r="V314" i="510"/>
  <c r="V328" i="510" s="1"/>
  <c r="N314" i="510"/>
  <c r="K314" i="510" a="1"/>
  <c r="K314" i="510" s="1"/>
  <c r="J314" i="510" a="1"/>
  <c r="J314" i="510" s="1"/>
  <c r="H314" i="510"/>
  <c r="AA313" i="510"/>
  <c r="Z313" i="510"/>
  <c r="Y313" i="510"/>
  <c r="X313" i="510"/>
  <c r="U313" i="510"/>
  <c r="T313" i="510"/>
  <c r="S313" i="510"/>
  <c r="Q313" i="510"/>
  <c r="P313" i="510"/>
  <c r="O313" i="510"/>
  <c r="I313" i="510"/>
  <c r="G313" i="510"/>
  <c r="J313" i="510" s="1" a="1"/>
  <c r="J313" i="510" s="1"/>
  <c r="V312" i="510"/>
  <c r="W312" i="510" s="1"/>
  <c r="N312" i="510"/>
  <c r="K312" i="510"/>
  <c r="M312" i="510" s="1"/>
  <c r="K312" i="510" a="1"/>
  <c r="J312" i="510"/>
  <c r="J312" i="510" a="1"/>
  <c r="H312" i="510"/>
  <c r="V310" i="510"/>
  <c r="W310" i="510" s="1"/>
  <c r="N310" i="510"/>
  <c r="K310" i="510" a="1"/>
  <c r="K310" i="510" s="1"/>
  <c r="M310" i="510" s="1"/>
  <c r="J310" i="510" a="1"/>
  <c r="J310" i="510" s="1"/>
  <c r="H310" i="510"/>
  <c r="W309" i="510"/>
  <c r="V309" i="510"/>
  <c r="N309" i="510"/>
  <c r="K309" i="510" a="1"/>
  <c r="K309" i="510" s="1"/>
  <c r="M309" i="510" s="1"/>
  <c r="J309" i="510" a="1"/>
  <c r="J309" i="510" s="1"/>
  <c r="H309" i="510"/>
  <c r="V308" i="510"/>
  <c r="W308" i="510" s="1"/>
  <c r="N308" i="510"/>
  <c r="K308" i="510" a="1"/>
  <c r="K308" i="510" s="1"/>
  <c r="M308" i="510" s="1"/>
  <c r="J308" i="510" a="1"/>
  <c r="J308" i="510" s="1"/>
  <c r="H308" i="510"/>
  <c r="V307" i="510"/>
  <c r="W307" i="510" s="1"/>
  <c r="N307" i="510"/>
  <c r="K307" i="510" a="1"/>
  <c r="K307" i="510" s="1"/>
  <c r="M307" i="510" s="1"/>
  <c r="J307" i="510" a="1"/>
  <c r="J307" i="510" s="1"/>
  <c r="H307" i="510"/>
  <c r="V306" i="510"/>
  <c r="V313" i="510" s="1"/>
  <c r="W313" i="510" s="1"/>
  <c r="N306" i="510"/>
  <c r="K306" i="510" a="1"/>
  <c r="K306" i="510" s="1"/>
  <c r="J306" i="510" a="1"/>
  <c r="J306" i="510" s="1"/>
  <c r="H306" i="510"/>
  <c r="AA305" i="510"/>
  <c r="Z305" i="510"/>
  <c r="Y305" i="510"/>
  <c r="X305" i="510"/>
  <c r="U305" i="510"/>
  <c r="T305" i="510"/>
  <c r="S305" i="510"/>
  <c r="Q305" i="510"/>
  <c r="P305" i="510"/>
  <c r="O305" i="510"/>
  <c r="I305" i="510"/>
  <c r="G305" i="510"/>
  <c r="W304" i="510"/>
  <c r="V304" i="510"/>
  <c r="N304" i="510"/>
  <c r="K304" i="510" a="1"/>
  <c r="K304" i="510" s="1"/>
  <c r="M304" i="510" s="1"/>
  <c r="J304" i="510" a="1"/>
  <c r="J304" i="510" s="1"/>
  <c r="H304" i="510"/>
  <c r="V303" i="510"/>
  <c r="W303" i="510" s="1"/>
  <c r="N303" i="510"/>
  <c r="K303" i="510" a="1"/>
  <c r="K303" i="510" s="1"/>
  <c r="M303" i="510" s="1"/>
  <c r="J303" i="510" a="1"/>
  <c r="J303" i="510" s="1"/>
  <c r="H303" i="510"/>
  <c r="V302" i="510"/>
  <c r="W302" i="510" s="1"/>
  <c r="N302" i="510"/>
  <c r="K302" i="510" a="1"/>
  <c r="K302" i="510" s="1"/>
  <c r="M302" i="510" s="1"/>
  <c r="J302" i="510" a="1"/>
  <c r="J302" i="510" s="1"/>
  <c r="H302" i="510"/>
  <c r="V301" i="510"/>
  <c r="W301" i="510" s="1"/>
  <c r="N301" i="510"/>
  <c r="K301" i="510" a="1"/>
  <c r="K301" i="510" s="1"/>
  <c r="M301" i="510" s="1"/>
  <c r="J301" i="510" a="1"/>
  <c r="J301" i="510" s="1"/>
  <c r="H301" i="510"/>
  <c r="V300" i="510"/>
  <c r="W300" i="510" s="1"/>
  <c r="N300" i="510"/>
  <c r="K300" i="510"/>
  <c r="M300" i="510" s="1"/>
  <c r="K300" i="510" a="1"/>
  <c r="J300" i="510"/>
  <c r="J300" i="510" a="1"/>
  <c r="H300" i="510"/>
  <c r="V299" i="510"/>
  <c r="W299" i="510" s="1"/>
  <c r="N299" i="510"/>
  <c r="K299" i="510" a="1"/>
  <c r="K299" i="510" s="1"/>
  <c r="M299" i="510" s="1"/>
  <c r="J299" i="510" a="1"/>
  <c r="J299" i="510" s="1"/>
  <c r="H299" i="510"/>
  <c r="W298" i="510"/>
  <c r="V298" i="510"/>
  <c r="N298" i="510"/>
  <c r="K298" i="510" a="1"/>
  <c r="K298" i="510" s="1"/>
  <c r="M298" i="510" s="1"/>
  <c r="J298" i="510" a="1"/>
  <c r="J298" i="510" s="1"/>
  <c r="H298" i="510"/>
  <c r="V297" i="510"/>
  <c r="W297" i="510" s="1"/>
  <c r="N297" i="510"/>
  <c r="K297" i="510" a="1"/>
  <c r="K297" i="510" s="1"/>
  <c r="M297" i="510" s="1"/>
  <c r="J297" i="510" a="1"/>
  <c r="J297" i="510" s="1"/>
  <c r="H297" i="510"/>
  <c r="V296" i="510"/>
  <c r="W296" i="510" s="1"/>
  <c r="N296" i="510"/>
  <c r="K296" i="510"/>
  <c r="M296" i="510" s="1"/>
  <c r="K296" i="510" a="1"/>
  <c r="J296" i="510"/>
  <c r="J296" i="510" a="1"/>
  <c r="H296" i="510"/>
  <c r="V295" i="510"/>
  <c r="W295" i="510" s="1"/>
  <c r="N295" i="510"/>
  <c r="K295" i="510" a="1"/>
  <c r="K295" i="510" s="1"/>
  <c r="M295" i="510" s="1"/>
  <c r="J295" i="510" a="1"/>
  <c r="J295" i="510" s="1"/>
  <c r="H295" i="510"/>
  <c r="W294" i="510"/>
  <c r="V294" i="510"/>
  <c r="N294" i="510"/>
  <c r="K294" i="510" a="1"/>
  <c r="K294" i="510" s="1"/>
  <c r="M294" i="510" s="1"/>
  <c r="J294" i="510" a="1"/>
  <c r="J294" i="510" s="1"/>
  <c r="H294" i="510"/>
  <c r="V293" i="510"/>
  <c r="W293" i="510" s="1"/>
  <c r="N293" i="510"/>
  <c r="K293" i="510" a="1"/>
  <c r="K293" i="510" s="1"/>
  <c r="M293" i="510" s="1"/>
  <c r="J293" i="510" a="1"/>
  <c r="J293" i="510" s="1"/>
  <c r="H293" i="510"/>
  <c r="V292" i="510"/>
  <c r="W292" i="510" s="1"/>
  <c r="N292" i="510"/>
  <c r="K292" i="510"/>
  <c r="M292" i="510" s="1"/>
  <c r="K292" i="510" a="1"/>
  <c r="J292" i="510"/>
  <c r="J292" i="510" a="1"/>
  <c r="H292" i="510"/>
  <c r="V291" i="510"/>
  <c r="W291" i="510" s="1"/>
  <c r="N291" i="510"/>
  <c r="K291" i="510" a="1"/>
  <c r="K291" i="510" s="1"/>
  <c r="M291" i="510" s="1"/>
  <c r="J291" i="510" a="1"/>
  <c r="J291" i="510" s="1"/>
  <c r="H291" i="510"/>
  <c r="W290" i="510"/>
  <c r="V290" i="510"/>
  <c r="N290" i="510"/>
  <c r="N305" i="510" s="1"/>
  <c r="K290" i="510" a="1"/>
  <c r="K290" i="510" s="1"/>
  <c r="J290" i="510" a="1"/>
  <c r="J290" i="510" s="1"/>
  <c r="H290" i="510"/>
  <c r="AA289" i="510"/>
  <c r="Z289" i="510"/>
  <c r="Y289" i="510"/>
  <c r="X289" i="510"/>
  <c r="U289" i="510"/>
  <c r="T289" i="510"/>
  <c r="S289" i="510"/>
  <c r="R289" i="510"/>
  <c r="Q289" i="510"/>
  <c r="P289" i="510"/>
  <c r="O289" i="510"/>
  <c r="I289" i="510"/>
  <c r="G289" i="510"/>
  <c r="J289" i="510" s="1" a="1"/>
  <c r="J289" i="510" s="1"/>
  <c r="V288" i="510"/>
  <c r="W288" i="510" s="1"/>
  <c r="N288" i="510"/>
  <c r="K288" i="510" a="1"/>
  <c r="K288" i="510" s="1"/>
  <c r="M288" i="510" s="1"/>
  <c r="J288" i="510" a="1"/>
  <c r="J288" i="510" s="1"/>
  <c r="H288" i="510"/>
  <c r="V287" i="510"/>
  <c r="W287" i="510" s="1"/>
  <c r="N287" i="510"/>
  <c r="K287" i="510" a="1"/>
  <c r="K287" i="510" s="1"/>
  <c r="M287" i="510" s="1"/>
  <c r="J287" i="510" a="1"/>
  <c r="J287" i="510" s="1"/>
  <c r="H287" i="510"/>
  <c r="V286" i="510"/>
  <c r="W286" i="510" s="1"/>
  <c r="N286" i="510"/>
  <c r="K286" i="510"/>
  <c r="M286" i="510" s="1"/>
  <c r="K286" i="510" a="1"/>
  <c r="J286" i="510"/>
  <c r="J286" i="510" a="1"/>
  <c r="H286" i="510"/>
  <c r="H285" i="510"/>
  <c r="H284" i="510"/>
  <c r="H283" i="510"/>
  <c r="W282" i="510"/>
  <c r="V282" i="510"/>
  <c r="N282" i="510"/>
  <c r="K282" i="510" a="1"/>
  <c r="K282" i="510" s="1"/>
  <c r="M282" i="510" s="1"/>
  <c r="J282" i="510" a="1"/>
  <c r="J282" i="510" s="1"/>
  <c r="H282" i="510"/>
  <c r="V281" i="510"/>
  <c r="W281" i="510" s="1"/>
  <c r="N281" i="510"/>
  <c r="K281" i="510" a="1"/>
  <c r="K281" i="510" s="1"/>
  <c r="M281" i="510" s="1"/>
  <c r="J281" i="510" a="1"/>
  <c r="J281" i="510" s="1"/>
  <c r="H281" i="510"/>
  <c r="N280" i="510"/>
  <c r="K280" i="510"/>
  <c r="M280" i="510" s="1"/>
  <c r="K280" i="510" a="1"/>
  <c r="H280" i="510"/>
  <c r="N279" i="510"/>
  <c r="K279" i="510" a="1"/>
  <c r="K279" i="510" s="1"/>
  <c r="M279" i="510" s="1"/>
  <c r="H279" i="510"/>
  <c r="N278" i="510"/>
  <c r="K278" i="510" a="1"/>
  <c r="K278" i="510" s="1"/>
  <c r="M278" i="510" s="1"/>
  <c r="H278" i="510"/>
  <c r="N277" i="510"/>
  <c r="K277" i="510" a="1"/>
  <c r="K277" i="510" s="1"/>
  <c r="M277" i="510" s="1"/>
  <c r="H277" i="510"/>
  <c r="N276" i="510"/>
  <c r="K276" i="510"/>
  <c r="M276" i="510" s="1"/>
  <c r="K276" i="510" a="1"/>
  <c r="H276" i="510"/>
  <c r="N275" i="510"/>
  <c r="K275" i="510" a="1"/>
  <c r="K275" i="510" s="1"/>
  <c r="M275" i="510" s="1"/>
  <c r="H275" i="510"/>
  <c r="W274" i="510"/>
  <c r="V274" i="510"/>
  <c r="N274" i="510"/>
  <c r="K274" i="510" a="1"/>
  <c r="K274" i="510" s="1"/>
  <c r="M274" i="510" s="1"/>
  <c r="J274" i="510" a="1"/>
  <c r="J274" i="510" s="1"/>
  <c r="H274" i="510"/>
  <c r="V273" i="510"/>
  <c r="W273" i="510" s="1"/>
  <c r="N273" i="510"/>
  <c r="K273" i="510" a="1"/>
  <c r="K273" i="510" s="1"/>
  <c r="M273" i="510" s="1"/>
  <c r="J273" i="510" a="1"/>
  <c r="J273" i="510" s="1"/>
  <c r="H273" i="510"/>
  <c r="V272" i="510"/>
  <c r="W272" i="510" s="1"/>
  <c r="N272" i="510"/>
  <c r="K272" i="510"/>
  <c r="M272" i="510" s="1"/>
  <c r="K272" i="510" a="1"/>
  <c r="J272" i="510"/>
  <c r="J272" i="510" a="1"/>
  <c r="H272" i="510"/>
  <c r="V271" i="510"/>
  <c r="W271" i="510" s="1"/>
  <c r="N271" i="510"/>
  <c r="K271" i="510" a="1"/>
  <c r="K271" i="510" s="1"/>
  <c r="M271" i="510" s="1"/>
  <c r="J271" i="510" a="1"/>
  <c r="J271" i="510" s="1"/>
  <c r="H271" i="510"/>
  <c r="W270" i="510"/>
  <c r="V270" i="510"/>
  <c r="N270" i="510"/>
  <c r="K270" i="510" a="1"/>
  <c r="K270" i="510" s="1"/>
  <c r="M270" i="510" s="1"/>
  <c r="J270" i="510" a="1"/>
  <c r="J270" i="510" s="1"/>
  <c r="H270" i="510"/>
  <c r="V269" i="510"/>
  <c r="W269" i="510" s="1"/>
  <c r="N269" i="510"/>
  <c r="K269" i="510" a="1"/>
  <c r="K269" i="510" s="1"/>
  <c r="M269" i="510" s="1"/>
  <c r="J269" i="510" a="1"/>
  <c r="J269" i="510" s="1"/>
  <c r="H269" i="510"/>
  <c r="V268" i="510"/>
  <c r="W268" i="510" s="1"/>
  <c r="N268" i="510"/>
  <c r="K268" i="510"/>
  <c r="M268" i="510" s="1"/>
  <c r="K268" i="510" a="1"/>
  <c r="J268" i="510"/>
  <c r="J268" i="510" a="1"/>
  <c r="H268" i="510"/>
  <c r="V267" i="510"/>
  <c r="W267" i="510" s="1"/>
  <c r="N267" i="510"/>
  <c r="K267" i="510" a="1"/>
  <c r="K267" i="510" s="1"/>
  <c r="M267" i="510" s="1"/>
  <c r="J267" i="510" a="1"/>
  <c r="J267" i="510" s="1"/>
  <c r="H267" i="510"/>
  <c r="W266" i="510"/>
  <c r="V266" i="510"/>
  <c r="N266" i="510"/>
  <c r="K266" i="510" a="1"/>
  <c r="K266" i="510" s="1"/>
  <c r="M266" i="510" s="1"/>
  <c r="J266" i="510" a="1"/>
  <c r="J266" i="510" s="1"/>
  <c r="H266" i="510"/>
  <c r="V265" i="510"/>
  <c r="W265" i="510" s="1"/>
  <c r="N265" i="510"/>
  <c r="K265" i="510" a="1"/>
  <c r="K265" i="510" s="1"/>
  <c r="M265" i="510" s="1"/>
  <c r="J265" i="510" a="1"/>
  <c r="J265" i="510" s="1"/>
  <c r="H265" i="510"/>
  <c r="V264" i="510"/>
  <c r="W264" i="510" s="1"/>
  <c r="N264" i="510"/>
  <c r="K264" i="510"/>
  <c r="M264" i="510" s="1"/>
  <c r="K264" i="510" a="1"/>
  <c r="J264" i="510"/>
  <c r="J264" i="510" a="1"/>
  <c r="H264" i="510"/>
  <c r="V263" i="510"/>
  <c r="W263" i="510" s="1"/>
  <c r="N263" i="510"/>
  <c r="K263" i="510" a="1"/>
  <c r="K263" i="510" s="1"/>
  <c r="M263" i="510" s="1"/>
  <c r="J263" i="510" a="1"/>
  <c r="J263" i="510" s="1"/>
  <c r="H263" i="510"/>
  <c r="N262" i="510"/>
  <c r="K262" i="510" a="1"/>
  <c r="K262" i="510" s="1"/>
  <c r="M262" i="510" s="1"/>
  <c r="H262" i="510"/>
  <c r="V261" i="510"/>
  <c r="W261" i="510" s="1"/>
  <c r="N261" i="510"/>
  <c r="K261" i="510" a="1"/>
  <c r="K261" i="510" s="1"/>
  <c r="M261" i="510" s="1"/>
  <c r="J261" i="510" a="1"/>
  <c r="J261" i="510" s="1"/>
  <c r="H261" i="510"/>
  <c r="V260" i="510"/>
  <c r="W260" i="510" s="1"/>
  <c r="N260" i="510"/>
  <c r="K260" i="510"/>
  <c r="M260" i="510" s="1"/>
  <c r="K260" i="510" a="1"/>
  <c r="J260" i="510"/>
  <c r="J260" i="510" a="1"/>
  <c r="H260" i="510"/>
  <c r="V259" i="510"/>
  <c r="W259" i="510" s="1"/>
  <c r="N259" i="510"/>
  <c r="K259" i="510" a="1"/>
  <c r="K259" i="510" s="1"/>
  <c r="M259" i="510" s="1"/>
  <c r="J259" i="510" a="1"/>
  <c r="J259" i="510" s="1"/>
  <c r="H259" i="510"/>
  <c r="W258" i="510"/>
  <c r="V258" i="510"/>
  <c r="N258" i="510"/>
  <c r="K258" i="510" a="1"/>
  <c r="K258" i="510" s="1"/>
  <c r="M258" i="510" s="1"/>
  <c r="J258" i="510" a="1"/>
  <c r="J258" i="510" s="1"/>
  <c r="H258" i="510"/>
  <c r="V257" i="510"/>
  <c r="W257" i="510" s="1"/>
  <c r="N257" i="510"/>
  <c r="K257" i="510" a="1"/>
  <c r="K257" i="510" s="1"/>
  <c r="M257" i="510" s="1"/>
  <c r="J257" i="510" a="1"/>
  <c r="J257" i="510" s="1"/>
  <c r="H257" i="510"/>
  <c r="V256" i="510"/>
  <c r="W256" i="510" s="1"/>
  <c r="N256" i="510"/>
  <c r="K256" i="510"/>
  <c r="M256" i="510" s="1"/>
  <c r="K256" i="510" a="1"/>
  <c r="J256" i="510"/>
  <c r="J256" i="510" a="1"/>
  <c r="H256" i="510"/>
  <c r="V255" i="510"/>
  <c r="N255" i="510"/>
  <c r="N289" i="510" s="1"/>
  <c r="K255" i="510" a="1"/>
  <c r="K255" i="510" s="1"/>
  <c r="J255" i="510" a="1"/>
  <c r="J255" i="510" s="1"/>
  <c r="H255" i="510"/>
  <c r="AA254" i="510"/>
  <c r="Z254" i="510"/>
  <c r="Y254" i="510"/>
  <c r="X254" i="510"/>
  <c r="U254" i="510"/>
  <c r="T254" i="510"/>
  <c r="S254" i="510"/>
  <c r="R254" i="510"/>
  <c r="Q254" i="510"/>
  <c r="P254" i="510"/>
  <c r="O254" i="510"/>
  <c r="R332" i="510" s="1"/>
  <c r="I254" i="510"/>
  <c r="G254" i="510"/>
  <c r="H253" i="510"/>
  <c r="H252" i="510"/>
  <c r="H251" i="510"/>
  <c r="H250" i="510"/>
  <c r="H249" i="510"/>
  <c r="H248" i="510"/>
  <c r="K247" i="510" a="1"/>
  <c r="K247" i="510" s="1"/>
  <c r="M247" i="510" s="1"/>
  <c r="H247" i="510"/>
  <c r="K246" i="510" a="1"/>
  <c r="K246" i="510" s="1"/>
  <c r="M246" i="510" s="1"/>
  <c r="H246" i="510"/>
  <c r="K245" i="510" a="1"/>
  <c r="K245" i="510" s="1"/>
  <c r="M245" i="510" s="1"/>
  <c r="H245" i="510"/>
  <c r="K244" i="510" a="1"/>
  <c r="K244" i="510" s="1"/>
  <c r="M244" i="510" s="1"/>
  <c r="H244" i="510"/>
  <c r="W243" i="510"/>
  <c r="V243" i="510"/>
  <c r="N243" i="510"/>
  <c r="K243" i="510" a="1"/>
  <c r="K243" i="510" s="1"/>
  <c r="M243" i="510" s="1"/>
  <c r="J243" i="510" a="1"/>
  <c r="J243" i="510" s="1"/>
  <c r="H243" i="510"/>
  <c r="V242" i="510"/>
  <c r="W242" i="510" s="1"/>
  <c r="N242" i="510"/>
  <c r="K242" i="510" a="1"/>
  <c r="K242" i="510" s="1"/>
  <c r="M242" i="510" s="1"/>
  <c r="J242" i="510" a="1"/>
  <c r="J242" i="510" s="1"/>
  <c r="H242" i="510"/>
  <c r="V241" i="510"/>
  <c r="W241" i="510" s="1"/>
  <c r="N241" i="510"/>
  <c r="K241" i="510"/>
  <c r="M241" i="510" s="1"/>
  <c r="K241" i="510" a="1"/>
  <c r="J241" i="510"/>
  <c r="J241" i="510" a="1"/>
  <c r="H241" i="510"/>
  <c r="V240" i="510"/>
  <c r="W240" i="510" s="1"/>
  <c r="N240" i="510"/>
  <c r="K240" i="510" a="1"/>
  <c r="K240" i="510" s="1"/>
  <c r="M240" i="510" s="1"/>
  <c r="J240" i="510" a="1"/>
  <c r="J240" i="510" s="1"/>
  <c r="H240" i="510"/>
  <c r="M239" i="510"/>
  <c r="H239" i="510"/>
  <c r="W238" i="510"/>
  <c r="V238" i="510"/>
  <c r="N238" i="510"/>
  <c r="K238" i="510" a="1"/>
  <c r="K238" i="510" s="1"/>
  <c r="M238" i="510" s="1"/>
  <c r="J238" i="510" a="1"/>
  <c r="J238" i="510" s="1"/>
  <c r="H238" i="510"/>
  <c r="V237" i="510"/>
  <c r="W237" i="510" s="1"/>
  <c r="N237" i="510"/>
  <c r="K237" i="510" a="1"/>
  <c r="K237" i="510" s="1"/>
  <c r="M237" i="510" s="1"/>
  <c r="J237" i="510" a="1"/>
  <c r="J237" i="510" s="1"/>
  <c r="H237" i="510"/>
  <c r="K236" i="510" a="1"/>
  <c r="K236" i="510" s="1"/>
  <c r="M236" i="510" s="1"/>
  <c r="H236" i="510"/>
  <c r="H235" i="510"/>
  <c r="V234" i="510"/>
  <c r="W234" i="510" s="1"/>
  <c r="N234" i="510"/>
  <c r="K234" i="510" a="1"/>
  <c r="K234" i="510" s="1"/>
  <c r="M234" i="510" s="1"/>
  <c r="J234" i="510" a="1"/>
  <c r="J234" i="510" s="1"/>
  <c r="H234" i="510"/>
  <c r="V233" i="510"/>
  <c r="W233" i="510" s="1"/>
  <c r="N233" i="510"/>
  <c r="K233" i="510"/>
  <c r="M233" i="510" s="1"/>
  <c r="K233" i="510" a="1"/>
  <c r="J233" i="510" a="1"/>
  <c r="J233" i="510" s="1"/>
  <c r="H233" i="510"/>
  <c r="V232" i="510"/>
  <c r="W232" i="510" s="1"/>
  <c r="N232" i="510"/>
  <c r="K232" i="510" a="1"/>
  <c r="K232" i="510" s="1"/>
  <c r="M232" i="510" s="1"/>
  <c r="J232" i="510" a="1"/>
  <c r="J232" i="510" s="1"/>
  <c r="H232" i="510"/>
  <c r="V231" i="510"/>
  <c r="W231" i="510" s="1"/>
  <c r="N231" i="510"/>
  <c r="K231" i="510" a="1"/>
  <c r="K231" i="510" s="1"/>
  <c r="M231" i="510" s="1"/>
  <c r="J231" i="510" a="1"/>
  <c r="J231" i="510" s="1"/>
  <c r="H231" i="510"/>
  <c r="V230" i="510"/>
  <c r="W230" i="510" s="1"/>
  <c r="N230" i="510"/>
  <c r="K230" i="510" a="1"/>
  <c r="K230" i="510" s="1"/>
  <c r="M230" i="510" s="1"/>
  <c r="J230" i="510" a="1"/>
  <c r="J230" i="510" s="1"/>
  <c r="H230" i="510"/>
  <c r="V229" i="510"/>
  <c r="W229" i="510" s="1"/>
  <c r="N229" i="510"/>
  <c r="K229" i="510"/>
  <c r="M229" i="510" s="1"/>
  <c r="K229" i="510" a="1"/>
  <c r="J229" i="510"/>
  <c r="J229" i="510" a="1"/>
  <c r="H229" i="510"/>
  <c r="V228" i="510"/>
  <c r="W228" i="510" s="1"/>
  <c r="N228" i="510"/>
  <c r="K228" i="510" a="1"/>
  <c r="K228" i="510" s="1"/>
  <c r="M228" i="510" s="1"/>
  <c r="J228" i="510" a="1"/>
  <c r="J228" i="510" s="1"/>
  <c r="H228" i="510"/>
  <c r="W227" i="510"/>
  <c r="V227" i="510"/>
  <c r="N227" i="510"/>
  <c r="K227" i="510" a="1"/>
  <c r="K227" i="510" s="1"/>
  <c r="M227" i="510" s="1"/>
  <c r="J227" i="510" a="1"/>
  <c r="J227" i="510" s="1"/>
  <c r="H227" i="510"/>
  <c r="V226" i="510"/>
  <c r="W226" i="510" s="1"/>
  <c r="N226" i="510"/>
  <c r="K226" i="510" a="1"/>
  <c r="K226" i="510" s="1"/>
  <c r="M226" i="510" s="1"/>
  <c r="J226" i="510" a="1"/>
  <c r="J226" i="510" s="1"/>
  <c r="H226" i="510"/>
  <c r="V225" i="510"/>
  <c r="W225" i="510" s="1"/>
  <c r="N225" i="510"/>
  <c r="K225" i="510"/>
  <c r="M225" i="510" s="1"/>
  <c r="K225" i="510" a="1"/>
  <c r="J225" i="510"/>
  <c r="J225" i="510" a="1"/>
  <c r="H225" i="510"/>
  <c r="N224" i="510"/>
  <c r="K224" i="510" a="1"/>
  <c r="K224" i="510" s="1"/>
  <c r="M224" i="510" s="1"/>
  <c r="H224" i="510"/>
  <c r="N223" i="510"/>
  <c r="K223" i="510" a="1"/>
  <c r="K223" i="510" s="1"/>
  <c r="M223" i="510" s="1"/>
  <c r="H223" i="510"/>
  <c r="N222" i="510"/>
  <c r="K222" i="510" a="1"/>
  <c r="K222" i="510" s="1"/>
  <c r="M222" i="510" s="1"/>
  <c r="H222" i="510"/>
  <c r="N221" i="510"/>
  <c r="K221" i="510"/>
  <c r="M221" i="510" s="1"/>
  <c r="K221" i="510" a="1"/>
  <c r="H221" i="510"/>
  <c r="N220" i="510"/>
  <c r="K220" i="510" a="1"/>
  <c r="K220" i="510" s="1"/>
  <c r="M220" i="510" s="1"/>
  <c r="H220" i="510"/>
  <c r="N219" i="510"/>
  <c r="K219" i="510" a="1"/>
  <c r="K219" i="510" s="1"/>
  <c r="M219" i="510" s="1"/>
  <c r="H219" i="510"/>
  <c r="N218" i="510"/>
  <c r="K218" i="510" a="1"/>
  <c r="K218" i="510" s="1"/>
  <c r="M218" i="510" s="1"/>
  <c r="H218" i="510"/>
  <c r="N217" i="510"/>
  <c r="K217" i="510"/>
  <c r="M217" i="510" s="1"/>
  <c r="K217" i="510" a="1"/>
  <c r="H217" i="510"/>
  <c r="V216" i="510"/>
  <c r="W216" i="510" s="1"/>
  <c r="N216" i="510"/>
  <c r="K216" i="510" a="1"/>
  <c r="K216" i="510" s="1"/>
  <c r="M216" i="510" s="1"/>
  <c r="J216" i="510" a="1"/>
  <c r="J216" i="510" s="1"/>
  <c r="H216" i="510"/>
  <c r="V215" i="510"/>
  <c r="W215" i="510" s="1"/>
  <c r="N215" i="510"/>
  <c r="K215" i="510" a="1"/>
  <c r="K215" i="510" s="1"/>
  <c r="M215" i="510" s="1"/>
  <c r="J215" i="510" a="1"/>
  <c r="J215" i="510" s="1"/>
  <c r="H215" i="510"/>
  <c r="V214" i="510"/>
  <c r="W214" i="510" s="1"/>
  <c r="N214" i="510"/>
  <c r="K214" i="510" a="1"/>
  <c r="K214" i="510" s="1"/>
  <c r="M214" i="510" s="1"/>
  <c r="J214" i="510" a="1"/>
  <c r="J214" i="510" s="1"/>
  <c r="H214" i="510"/>
  <c r="V213" i="510"/>
  <c r="W213" i="510" s="1"/>
  <c r="N213" i="510"/>
  <c r="K213" i="510"/>
  <c r="M213" i="510" s="1"/>
  <c r="K213" i="510" a="1"/>
  <c r="J213" i="510"/>
  <c r="J213" i="510" a="1"/>
  <c r="H213" i="510"/>
  <c r="V212" i="510"/>
  <c r="W212" i="510" s="1"/>
  <c r="N212" i="510"/>
  <c r="K212" i="510" a="1"/>
  <c r="K212" i="510" s="1"/>
  <c r="M212" i="510" s="1"/>
  <c r="J212" i="510" a="1"/>
  <c r="J212" i="510" s="1"/>
  <c r="H212" i="510"/>
  <c r="V211" i="510"/>
  <c r="W211" i="510" s="1"/>
  <c r="N211" i="510"/>
  <c r="K211" i="510" a="1"/>
  <c r="K211" i="510" s="1"/>
  <c r="M211" i="510" s="1"/>
  <c r="J211" i="510" a="1"/>
  <c r="J211" i="510" s="1"/>
  <c r="H211" i="510"/>
  <c r="V210" i="510"/>
  <c r="W210" i="510" s="1"/>
  <c r="N210" i="510"/>
  <c r="K210" i="510" a="1"/>
  <c r="K210" i="510" s="1"/>
  <c r="M210" i="510" s="1"/>
  <c r="J210" i="510" a="1"/>
  <c r="J210" i="510" s="1"/>
  <c r="H210" i="510"/>
  <c r="V209" i="510"/>
  <c r="W209" i="510" s="1"/>
  <c r="N209" i="510"/>
  <c r="K209" i="510"/>
  <c r="M209" i="510" s="1"/>
  <c r="K209" i="510" a="1"/>
  <c r="J209" i="510"/>
  <c r="J209" i="510" a="1"/>
  <c r="H209" i="510"/>
  <c r="V208" i="510"/>
  <c r="W208" i="510" s="1"/>
  <c r="N208" i="510"/>
  <c r="K208" i="510" a="1"/>
  <c r="K208" i="510" s="1"/>
  <c r="M208" i="510" s="1"/>
  <c r="J208" i="510" a="1"/>
  <c r="J208" i="510" s="1"/>
  <c r="H208" i="510"/>
  <c r="V207" i="510"/>
  <c r="W207" i="510" s="1"/>
  <c r="N207" i="510"/>
  <c r="K207" i="510" a="1"/>
  <c r="K207" i="510" s="1"/>
  <c r="M207" i="510" s="1"/>
  <c r="J207" i="510" a="1"/>
  <c r="J207" i="510" s="1"/>
  <c r="H207" i="510"/>
  <c r="V206" i="510"/>
  <c r="W206" i="510" s="1"/>
  <c r="N206" i="510"/>
  <c r="K206" i="510" a="1"/>
  <c r="K206" i="510" s="1"/>
  <c r="M206" i="510" s="1"/>
  <c r="J206" i="510" a="1"/>
  <c r="J206" i="510" s="1"/>
  <c r="H206" i="510"/>
  <c r="V205" i="510"/>
  <c r="W205" i="510" s="1"/>
  <c r="N205" i="510"/>
  <c r="K205" i="510"/>
  <c r="M205" i="510" s="1"/>
  <c r="K205" i="510" a="1"/>
  <c r="J205" i="510"/>
  <c r="J205" i="510" a="1"/>
  <c r="H205" i="510"/>
  <c r="H204" i="510"/>
  <c r="H203" i="510"/>
  <c r="H202" i="510"/>
  <c r="W201" i="510"/>
  <c r="V201" i="510"/>
  <c r="N201" i="510"/>
  <c r="K201" i="510" a="1"/>
  <c r="K201" i="510" s="1"/>
  <c r="M201" i="510" s="1"/>
  <c r="J201" i="510" a="1"/>
  <c r="J201" i="510" s="1"/>
  <c r="H201" i="510"/>
  <c r="V200" i="510"/>
  <c r="W200" i="510" s="1"/>
  <c r="N200" i="510"/>
  <c r="K200" i="510" a="1"/>
  <c r="K200" i="510" s="1"/>
  <c r="M200" i="510" s="1"/>
  <c r="J200" i="510" a="1"/>
  <c r="J200" i="510" s="1"/>
  <c r="H200" i="510"/>
  <c r="V199" i="510"/>
  <c r="W199" i="510" s="1"/>
  <c r="N199" i="510"/>
  <c r="K199" i="510"/>
  <c r="M199" i="510" s="1"/>
  <c r="K199" i="510" a="1"/>
  <c r="J199" i="510"/>
  <c r="J199" i="510" a="1"/>
  <c r="H199" i="510"/>
  <c r="H198" i="510"/>
  <c r="W197" i="510"/>
  <c r="V197" i="510"/>
  <c r="N197" i="510"/>
  <c r="N254" i="510" s="1"/>
  <c r="K197" i="510" a="1"/>
  <c r="K197" i="510" s="1"/>
  <c r="M197" i="510" s="1"/>
  <c r="J197" i="510" a="1"/>
  <c r="J197" i="510" s="1"/>
  <c r="H197" i="510"/>
  <c r="AA196" i="510"/>
  <c r="AA329" i="510" s="1"/>
  <c r="Z196" i="510"/>
  <c r="Z329" i="510" s="1"/>
  <c r="Y196" i="510"/>
  <c r="Y329" i="510" s="1"/>
  <c r="X196" i="510"/>
  <c r="X329" i="510" s="1"/>
  <c r="U196" i="510"/>
  <c r="U329" i="510" s="1"/>
  <c r="T196" i="510"/>
  <c r="T329" i="510" s="1"/>
  <c r="S196" i="510"/>
  <c r="S329" i="510" s="1"/>
  <c r="R196" i="510"/>
  <c r="R329" i="510" s="1"/>
  <c r="Q196" i="510"/>
  <c r="Q329" i="510" s="1"/>
  <c r="P196" i="510"/>
  <c r="O196" i="510"/>
  <c r="I196" i="510"/>
  <c r="I329" i="510" s="1"/>
  <c r="B337" i="510" s="1"/>
  <c r="G196" i="510"/>
  <c r="G329" i="510" s="1"/>
  <c r="V195" i="510"/>
  <c r="W195" i="510" s="1"/>
  <c r="N195" i="510"/>
  <c r="K195" i="510" a="1"/>
  <c r="K195" i="510" s="1"/>
  <c r="M195" i="510" s="1"/>
  <c r="J195" i="510" a="1"/>
  <c r="J195" i="510" s="1"/>
  <c r="H195" i="510"/>
  <c r="W194" i="510"/>
  <c r="V194" i="510"/>
  <c r="N194" i="510"/>
  <c r="K194" i="510" a="1"/>
  <c r="K194" i="510" s="1"/>
  <c r="M194" i="510" s="1"/>
  <c r="J194" i="510" a="1"/>
  <c r="J194" i="510" s="1"/>
  <c r="H194" i="510"/>
  <c r="K193" i="510"/>
  <c r="M193" i="510" s="1"/>
  <c r="K193" i="510" a="1"/>
  <c r="H193" i="510"/>
  <c r="K192" i="510" a="1"/>
  <c r="K192" i="510" s="1"/>
  <c r="M192" i="510" s="1"/>
  <c r="H192" i="510"/>
  <c r="K191" i="510"/>
  <c r="M191" i="510" s="1"/>
  <c r="K191" i="510" a="1"/>
  <c r="H191" i="510"/>
  <c r="K190" i="510" a="1"/>
  <c r="K190" i="510" s="1"/>
  <c r="M190" i="510" s="1"/>
  <c r="H190" i="510"/>
  <c r="V189" i="510"/>
  <c r="W189" i="510" s="1"/>
  <c r="N189" i="510"/>
  <c r="K189" i="510" a="1"/>
  <c r="K189" i="510" s="1"/>
  <c r="M189" i="510" s="1"/>
  <c r="J189" i="510" a="1"/>
  <c r="J189" i="510" s="1"/>
  <c r="H189" i="510"/>
  <c r="W188" i="510"/>
  <c r="V188" i="510"/>
  <c r="N188" i="510"/>
  <c r="K188" i="510" a="1"/>
  <c r="K188" i="510" s="1"/>
  <c r="M188" i="510" s="1"/>
  <c r="J188" i="510" a="1"/>
  <c r="J188" i="510" s="1"/>
  <c r="H188" i="510"/>
  <c r="V187" i="510"/>
  <c r="W187" i="510" s="1"/>
  <c r="N187" i="510"/>
  <c r="K187" i="510" a="1"/>
  <c r="K187" i="510" s="1"/>
  <c r="M187" i="510" s="1"/>
  <c r="J187" i="510" a="1"/>
  <c r="J187" i="510" s="1"/>
  <c r="H187" i="510"/>
  <c r="N186" i="510"/>
  <c r="K186" i="510"/>
  <c r="M186" i="510" s="1"/>
  <c r="K186" i="510" a="1"/>
  <c r="J186" i="510" a="1"/>
  <c r="J186" i="510" s="1"/>
  <c r="H186" i="510"/>
  <c r="N185" i="510"/>
  <c r="K185" i="510" a="1"/>
  <c r="K185" i="510" s="1"/>
  <c r="M185" i="510" s="1"/>
  <c r="J185" i="510" a="1"/>
  <c r="J185" i="510" s="1"/>
  <c r="H185" i="510"/>
  <c r="W184" i="510"/>
  <c r="V184" i="510"/>
  <c r="N184" i="510"/>
  <c r="K184" i="510" a="1"/>
  <c r="K184" i="510" s="1"/>
  <c r="M184" i="510" s="1"/>
  <c r="J184" i="510" a="1"/>
  <c r="J184" i="510" s="1"/>
  <c r="H184" i="510"/>
  <c r="V183" i="510"/>
  <c r="W183" i="510" s="1"/>
  <c r="N183" i="510"/>
  <c r="K183" i="510" a="1"/>
  <c r="K183" i="510" s="1"/>
  <c r="M183" i="510" s="1"/>
  <c r="J183" i="510" a="1"/>
  <c r="J183" i="510" s="1"/>
  <c r="H183" i="510"/>
  <c r="N182" i="510"/>
  <c r="K182" i="510" a="1"/>
  <c r="K182" i="510" s="1"/>
  <c r="M182" i="510" s="1"/>
  <c r="H182" i="510"/>
  <c r="N181" i="510"/>
  <c r="K181" i="510" a="1"/>
  <c r="K181" i="510" s="1"/>
  <c r="M181" i="510" s="1"/>
  <c r="H181" i="510"/>
  <c r="V180" i="510"/>
  <c r="W180" i="510" s="1"/>
  <c r="N180" i="510"/>
  <c r="K180" i="510" a="1"/>
  <c r="K180" i="510" s="1"/>
  <c r="M180" i="510" s="1"/>
  <c r="J180" i="510" a="1"/>
  <c r="J180" i="510" s="1"/>
  <c r="H180" i="510"/>
  <c r="V179" i="510"/>
  <c r="W179" i="510" s="1"/>
  <c r="N179" i="510"/>
  <c r="K179" i="510" a="1"/>
  <c r="K179" i="510" s="1"/>
  <c r="M179" i="510" s="1"/>
  <c r="J179" i="510" a="1"/>
  <c r="J179" i="510" s="1"/>
  <c r="H179" i="510"/>
  <c r="V178" i="510"/>
  <c r="W178" i="510" s="1"/>
  <c r="N178" i="510"/>
  <c r="K178" i="510"/>
  <c r="M178" i="510" s="1"/>
  <c r="K178" i="510" a="1"/>
  <c r="J178" i="510" a="1"/>
  <c r="J178" i="510" s="1"/>
  <c r="H178" i="510"/>
  <c r="W177" i="510"/>
  <c r="V177" i="510"/>
  <c r="N177" i="510"/>
  <c r="K177" i="510" a="1"/>
  <c r="K177" i="510" s="1"/>
  <c r="M177" i="510" s="1"/>
  <c r="J177" i="510" a="1"/>
  <c r="J177" i="510" s="1"/>
  <c r="H177" i="510"/>
  <c r="V176" i="510"/>
  <c r="W176" i="510" s="1"/>
  <c r="N176" i="510"/>
  <c r="K176" i="510"/>
  <c r="M176" i="510" s="1"/>
  <c r="K176" i="510" a="1"/>
  <c r="J176" i="510" a="1"/>
  <c r="J176" i="510" s="1"/>
  <c r="H176" i="510"/>
  <c r="W175" i="510"/>
  <c r="V175" i="510"/>
  <c r="V196" i="510" s="1"/>
  <c r="N175" i="510"/>
  <c r="N196" i="510" s="1"/>
  <c r="K175" i="510" a="1"/>
  <c r="K175" i="510" s="1"/>
  <c r="M175" i="510" s="1"/>
  <c r="M196" i="510" s="1"/>
  <c r="J175" i="510" a="1"/>
  <c r="J175" i="510" s="1"/>
  <c r="H175" i="510"/>
  <c r="H196" i="510" s="1"/>
  <c r="X168" i="510"/>
  <c r="Q520" i="510" s="1"/>
  <c r="X167" i="510"/>
  <c r="Q519" i="510" s="1"/>
  <c r="G167" i="510"/>
  <c r="C167" i="510"/>
  <c r="X166" i="510"/>
  <c r="Q518" i="510" s="1"/>
  <c r="I166" i="510"/>
  <c r="E166" i="510"/>
  <c r="K166" i="510" s="1"/>
  <c r="M166" i="510" s="1"/>
  <c r="I165" i="510"/>
  <c r="E165" i="510"/>
  <c r="K165" i="510" s="1"/>
  <c r="M165" i="510" s="1"/>
  <c r="I164" i="510"/>
  <c r="E164" i="510"/>
  <c r="K164" i="510" s="1"/>
  <c r="M164" i="510" s="1"/>
  <c r="X163" i="510"/>
  <c r="Q515" i="510" s="1"/>
  <c r="I163" i="510"/>
  <c r="I167" i="510" s="1"/>
  <c r="E163" i="510"/>
  <c r="K163" i="510" s="1"/>
  <c r="AA160" i="510"/>
  <c r="Z160" i="510"/>
  <c r="Y160" i="510"/>
  <c r="X160" i="510"/>
  <c r="U160" i="510"/>
  <c r="T160" i="510"/>
  <c r="S160" i="510"/>
  <c r="R160" i="510"/>
  <c r="Q160" i="510"/>
  <c r="P160" i="510"/>
  <c r="O160" i="510"/>
  <c r="R168" i="510" s="1"/>
  <c r="I160" i="510"/>
  <c r="G160" i="510"/>
  <c r="C520" i="510" s="1"/>
  <c r="H159" i="510"/>
  <c r="H158" i="510"/>
  <c r="H157" i="510"/>
  <c r="V156" i="510"/>
  <c r="W156" i="510" s="1"/>
  <c r="N156" i="510"/>
  <c r="K156" i="510"/>
  <c r="K156" i="510" a="1"/>
  <c r="J156" i="510" a="1"/>
  <c r="J156" i="510" s="1"/>
  <c r="H156" i="510"/>
  <c r="D156" i="510"/>
  <c r="V155" i="510"/>
  <c r="W155" i="510" s="1"/>
  <c r="N155" i="510"/>
  <c r="K155" i="510" a="1"/>
  <c r="K155" i="510" s="1"/>
  <c r="M155" i="510" s="1"/>
  <c r="J155" i="510" a="1"/>
  <c r="J155" i="510" s="1"/>
  <c r="H155" i="510"/>
  <c r="H154" i="510"/>
  <c r="H153" i="510"/>
  <c r="V152" i="510"/>
  <c r="W152" i="510" s="1"/>
  <c r="N152" i="510"/>
  <c r="K152" i="510" a="1"/>
  <c r="K152" i="510" s="1"/>
  <c r="M152" i="510" s="1"/>
  <c r="J152" i="510" a="1"/>
  <c r="J152" i="510" s="1"/>
  <c r="H152" i="510"/>
  <c r="V151" i="510"/>
  <c r="W151" i="510" s="1"/>
  <c r="N151" i="510"/>
  <c r="K151" i="510"/>
  <c r="M151" i="510" s="1"/>
  <c r="K151" i="510" a="1"/>
  <c r="J151" i="510"/>
  <c r="J151" i="510" a="1"/>
  <c r="H151" i="510"/>
  <c r="H150" i="510"/>
  <c r="W149" i="510"/>
  <c r="V149" i="510"/>
  <c r="N149" i="510"/>
  <c r="K149" i="510" a="1"/>
  <c r="K149" i="510" s="1"/>
  <c r="M149" i="510" s="1"/>
  <c r="J149" i="510" a="1"/>
  <c r="J149" i="510" s="1"/>
  <c r="H149" i="510"/>
  <c r="W148" i="510"/>
  <c r="V148" i="510"/>
  <c r="N148" i="510"/>
  <c r="K148" i="510" a="1"/>
  <c r="K148" i="510" s="1"/>
  <c r="M148" i="510" s="1"/>
  <c r="J148" i="510" a="1"/>
  <c r="J148" i="510" s="1"/>
  <c r="H148" i="510"/>
  <c r="V147" i="510"/>
  <c r="W147" i="510" s="1"/>
  <c r="N147" i="510"/>
  <c r="K147" i="510" a="1"/>
  <c r="K147" i="510" s="1"/>
  <c r="M147" i="510" s="1"/>
  <c r="J147" i="510" a="1"/>
  <c r="J147" i="510" s="1"/>
  <c r="H147" i="510"/>
  <c r="V146" i="510"/>
  <c r="V160" i="510" s="1"/>
  <c r="W160" i="510" s="1"/>
  <c r="N146" i="510"/>
  <c r="N160" i="510" s="1"/>
  <c r="K146" i="510" a="1"/>
  <c r="K146" i="510" s="1"/>
  <c r="J146" i="510" a="1"/>
  <c r="J146" i="510" s="1"/>
  <c r="H146" i="510"/>
  <c r="H160" i="510" s="1"/>
  <c r="AA145" i="510"/>
  <c r="Z145" i="510"/>
  <c r="Y145" i="510"/>
  <c r="X145" i="510"/>
  <c r="U145" i="510"/>
  <c r="T145" i="510"/>
  <c r="S145" i="510"/>
  <c r="Q145" i="510"/>
  <c r="P145" i="510"/>
  <c r="O145" i="510"/>
  <c r="R167" i="510" s="1"/>
  <c r="I145" i="510"/>
  <c r="G145" i="510"/>
  <c r="C519" i="510" s="1"/>
  <c r="V144" i="510"/>
  <c r="W144" i="510" s="1"/>
  <c r="N144" i="510"/>
  <c r="K144" i="510" a="1"/>
  <c r="K144" i="510" s="1"/>
  <c r="M144" i="510" s="1"/>
  <c r="J144" i="510" a="1"/>
  <c r="J144" i="510" s="1"/>
  <c r="H144" i="510"/>
  <c r="H143" i="510"/>
  <c r="V142" i="510"/>
  <c r="W142" i="510" s="1"/>
  <c r="N142" i="510"/>
  <c r="K142" i="510" a="1"/>
  <c r="K142" i="510" s="1"/>
  <c r="M142" i="510" s="1"/>
  <c r="J142" i="510" a="1"/>
  <c r="J142" i="510" s="1"/>
  <c r="H142" i="510"/>
  <c r="V141" i="510"/>
  <c r="W141" i="510" s="1"/>
  <c r="N141" i="510"/>
  <c r="K141" i="510"/>
  <c r="M141" i="510" s="1"/>
  <c r="K141" i="510" a="1"/>
  <c r="J141" i="510"/>
  <c r="J141" i="510" a="1"/>
  <c r="H141" i="510"/>
  <c r="V140" i="510"/>
  <c r="W140" i="510" s="1"/>
  <c r="N140" i="510"/>
  <c r="K140" i="510" a="1"/>
  <c r="K140" i="510" s="1"/>
  <c r="M140" i="510" s="1"/>
  <c r="J140" i="510" a="1"/>
  <c r="J140" i="510" s="1"/>
  <c r="H140" i="510"/>
  <c r="V139" i="510"/>
  <c r="W139" i="510" s="1"/>
  <c r="N139" i="510"/>
  <c r="K139" i="510" a="1"/>
  <c r="K139" i="510" s="1"/>
  <c r="M139" i="510" s="1"/>
  <c r="J139" i="510" a="1"/>
  <c r="J139" i="510" s="1"/>
  <c r="H139" i="510"/>
  <c r="V138" i="510"/>
  <c r="W138" i="510" s="1"/>
  <c r="N138" i="510"/>
  <c r="N145" i="510" s="1"/>
  <c r="K138" i="510" a="1"/>
  <c r="K138" i="510" s="1"/>
  <c r="J138" i="510" a="1"/>
  <c r="J138" i="510" s="1"/>
  <c r="H138" i="510"/>
  <c r="H145" i="510" s="1"/>
  <c r="AA137" i="510"/>
  <c r="Z137" i="510"/>
  <c r="Y137" i="510"/>
  <c r="X137" i="510"/>
  <c r="U137" i="510"/>
  <c r="T137" i="510"/>
  <c r="S137" i="510"/>
  <c r="Q137" i="510"/>
  <c r="P137" i="510"/>
  <c r="O137" i="510"/>
  <c r="R166" i="510" s="1"/>
  <c r="I137" i="510"/>
  <c r="G137" i="510"/>
  <c r="C518" i="510" s="1"/>
  <c r="V136" i="510"/>
  <c r="W136" i="510" s="1"/>
  <c r="N136" i="510"/>
  <c r="K136" i="510" a="1"/>
  <c r="K136" i="510" s="1"/>
  <c r="M136" i="510" s="1"/>
  <c r="J136" i="510" a="1"/>
  <c r="J136" i="510" s="1"/>
  <c r="H136" i="510"/>
  <c r="V135" i="510"/>
  <c r="W135" i="510" s="1"/>
  <c r="N135" i="510"/>
  <c r="K135" i="510" a="1"/>
  <c r="K135" i="510" s="1"/>
  <c r="M135" i="510" s="1"/>
  <c r="J135" i="510" a="1"/>
  <c r="J135" i="510" s="1"/>
  <c r="H135" i="510"/>
  <c r="V134" i="510"/>
  <c r="W134" i="510" s="1"/>
  <c r="N134" i="510"/>
  <c r="K134" i="510" a="1"/>
  <c r="K134" i="510" s="1"/>
  <c r="M134" i="510" s="1"/>
  <c r="J134" i="510" a="1"/>
  <c r="J134" i="510" s="1"/>
  <c r="H134" i="510"/>
  <c r="V133" i="510"/>
  <c r="W133" i="510" s="1"/>
  <c r="N133" i="510"/>
  <c r="K133" i="510" a="1"/>
  <c r="K133" i="510" s="1"/>
  <c r="M133" i="510" s="1"/>
  <c r="J133" i="510" a="1"/>
  <c r="J133" i="510" s="1"/>
  <c r="H133" i="510"/>
  <c r="V132" i="510"/>
  <c r="W132" i="510" s="1"/>
  <c r="N132" i="510"/>
  <c r="K132" i="510"/>
  <c r="M132" i="510" s="1"/>
  <c r="K132" i="510" a="1"/>
  <c r="J132" i="510"/>
  <c r="J132" i="510" a="1"/>
  <c r="H132" i="510"/>
  <c r="V131" i="510"/>
  <c r="W131" i="510" s="1"/>
  <c r="N131" i="510"/>
  <c r="K131" i="510" a="1"/>
  <c r="K131" i="510" s="1"/>
  <c r="M131" i="510" s="1"/>
  <c r="J131" i="510" a="1"/>
  <c r="J131" i="510" s="1"/>
  <c r="H131" i="510"/>
  <c r="W130" i="510"/>
  <c r="V130" i="510"/>
  <c r="N130" i="510"/>
  <c r="K130" i="510" a="1"/>
  <c r="K130" i="510" s="1"/>
  <c r="M130" i="510" s="1"/>
  <c r="J130" i="510" a="1"/>
  <c r="J130" i="510" s="1"/>
  <c r="H130" i="510"/>
  <c r="V129" i="510"/>
  <c r="W129" i="510" s="1"/>
  <c r="N129" i="510"/>
  <c r="K129" i="510" a="1"/>
  <c r="K129" i="510" s="1"/>
  <c r="M129" i="510" s="1"/>
  <c r="J129" i="510" a="1"/>
  <c r="J129" i="510" s="1"/>
  <c r="H129" i="510"/>
  <c r="V128" i="510"/>
  <c r="W128" i="510" s="1"/>
  <c r="N128" i="510"/>
  <c r="K128" i="510"/>
  <c r="M128" i="510" s="1"/>
  <c r="K128" i="510" a="1"/>
  <c r="J128" i="510"/>
  <c r="J128" i="510" a="1"/>
  <c r="H128" i="510"/>
  <c r="V127" i="510"/>
  <c r="W127" i="510" s="1"/>
  <c r="N127" i="510"/>
  <c r="K127" i="510" a="1"/>
  <c r="K127" i="510" s="1"/>
  <c r="M127" i="510" s="1"/>
  <c r="J127" i="510" a="1"/>
  <c r="J127" i="510" s="1"/>
  <c r="H127" i="510"/>
  <c r="W126" i="510"/>
  <c r="V126" i="510"/>
  <c r="N126" i="510"/>
  <c r="K126" i="510" a="1"/>
  <c r="K126" i="510" s="1"/>
  <c r="M126" i="510" s="1"/>
  <c r="J126" i="510" a="1"/>
  <c r="J126" i="510" s="1"/>
  <c r="H126" i="510"/>
  <c r="V125" i="510"/>
  <c r="W125" i="510" s="1"/>
  <c r="N125" i="510"/>
  <c r="K125" i="510" a="1"/>
  <c r="K125" i="510" s="1"/>
  <c r="M125" i="510" s="1"/>
  <c r="J125" i="510" a="1"/>
  <c r="J125" i="510" s="1"/>
  <c r="H125" i="510"/>
  <c r="V124" i="510"/>
  <c r="W124" i="510" s="1"/>
  <c r="N124" i="510"/>
  <c r="K124" i="510"/>
  <c r="M124" i="510" s="1"/>
  <c r="K124" i="510" a="1"/>
  <c r="J124" i="510"/>
  <c r="J124" i="510" a="1"/>
  <c r="H124" i="510"/>
  <c r="V123" i="510"/>
  <c r="W123" i="510" s="1"/>
  <c r="N123" i="510"/>
  <c r="K123" i="510" a="1"/>
  <c r="K123" i="510" s="1"/>
  <c r="M123" i="510" s="1"/>
  <c r="J123" i="510" a="1"/>
  <c r="J123" i="510" s="1"/>
  <c r="W122" i="510"/>
  <c r="V122" i="510"/>
  <c r="V137" i="510" s="1"/>
  <c r="W137" i="510" s="1"/>
  <c r="N122" i="510"/>
  <c r="K122" i="510"/>
  <c r="M122" i="510" s="1"/>
  <c r="K122" i="510" a="1"/>
  <c r="J122" i="510" a="1"/>
  <c r="J122" i="510" s="1"/>
  <c r="H122" i="510"/>
  <c r="AA121" i="510"/>
  <c r="Z121" i="510"/>
  <c r="Y121" i="510"/>
  <c r="X121" i="510"/>
  <c r="U121" i="510"/>
  <c r="T121" i="510"/>
  <c r="S121" i="510"/>
  <c r="R121" i="510"/>
  <c r="Q121" i="510"/>
  <c r="P121" i="510"/>
  <c r="O121" i="510"/>
  <c r="R165" i="510" s="1"/>
  <c r="I121" i="510"/>
  <c r="G121" i="510"/>
  <c r="C517" i="510" s="1"/>
  <c r="V120" i="510"/>
  <c r="W120" i="510" s="1"/>
  <c r="N120" i="510"/>
  <c r="K120" i="510" a="1"/>
  <c r="K120" i="510" s="1"/>
  <c r="M120" i="510" s="1"/>
  <c r="J120" i="510" a="1"/>
  <c r="J120" i="510" s="1"/>
  <c r="H120" i="510"/>
  <c r="V119" i="510"/>
  <c r="W119" i="510" s="1"/>
  <c r="N119" i="510"/>
  <c r="K119" i="510" a="1"/>
  <c r="K119" i="510" s="1"/>
  <c r="M119" i="510" s="1"/>
  <c r="J119" i="510" a="1"/>
  <c r="J119" i="510" s="1"/>
  <c r="H119" i="510"/>
  <c r="V118" i="510"/>
  <c r="W118" i="510" s="1"/>
  <c r="N118" i="510"/>
  <c r="K118" i="510"/>
  <c r="M118" i="510" s="1"/>
  <c r="K118" i="510" a="1"/>
  <c r="J118" i="510"/>
  <c r="J118" i="510" a="1"/>
  <c r="H118" i="510"/>
  <c r="K117" i="510" a="1"/>
  <c r="K117" i="510" s="1"/>
  <c r="H117" i="510"/>
  <c r="K116" i="510" a="1"/>
  <c r="K116" i="510" s="1"/>
  <c r="H116" i="510"/>
  <c r="K115" i="510" a="1"/>
  <c r="K115" i="510" s="1"/>
  <c r="H115" i="510"/>
  <c r="W114" i="510"/>
  <c r="V114" i="510"/>
  <c r="N114" i="510"/>
  <c r="K114" i="510" a="1"/>
  <c r="K114" i="510" s="1"/>
  <c r="M114" i="510" s="1"/>
  <c r="J114" i="510" a="1"/>
  <c r="J114" i="510" s="1"/>
  <c r="H114" i="510"/>
  <c r="V113" i="510"/>
  <c r="W113" i="510" s="1"/>
  <c r="N113" i="510"/>
  <c r="K113" i="510" a="1"/>
  <c r="K113" i="510" s="1"/>
  <c r="M113" i="510" s="1"/>
  <c r="J113" i="510" a="1"/>
  <c r="J113" i="510" s="1"/>
  <c r="H113" i="510"/>
  <c r="N112" i="510"/>
  <c r="K112" i="510"/>
  <c r="M112" i="510" s="1"/>
  <c r="K112" i="510" a="1"/>
  <c r="H112" i="510"/>
  <c r="N111" i="510"/>
  <c r="K111" i="510" a="1"/>
  <c r="K111" i="510" s="1"/>
  <c r="M111" i="510" s="1"/>
  <c r="H111" i="510"/>
  <c r="N110" i="510"/>
  <c r="K110" i="510" a="1"/>
  <c r="K110" i="510" s="1"/>
  <c r="M110" i="510" s="1"/>
  <c r="H110" i="510"/>
  <c r="N109" i="510"/>
  <c r="K109" i="510" a="1"/>
  <c r="K109" i="510" s="1"/>
  <c r="M109" i="510" s="1"/>
  <c r="H109" i="510"/>
  <c r="N108" i="510"/>
  <c r="K108" i="510"/>
  <c r="M108" i="510" s="1"/>
  <c r="K108" i="510" a="1"/>
  <c r="H108" i="510"/>
  <c r="N107" i="510"/>
  <c r="K107" i="510" a="1"/>
  <c r="K107" i="510" s="1"/>
  <c r="M107" i="510" s="1"/>
  <c r="H107" i="510"/>
  <c r="W106" i="510"/>
  <c r="V106" i="510"/>
  <c r="N106" i="510"/>
  <c r="K106" i="510" a="1"/>
  <c r="K106" i="510" s="1"/>
  <c r="M106" i="510" s="1"/>
  <c r="J106" i="510" a="1"/>
  <c r="J106" i="510" s="1"/>
  <c r="H106" i="510"/>
  <c r="V105" i="510"/>
  <c r="W105" i="510" s="1"/>
  <c r="N105" i="510"/>
  <c r="K105" i="510" a="1"/>
  <c r="K105" i="510" s="1"/>
  <c r="M105" i="510" s="1"/>
  <c r="J105" i="510" a="1"/>
  <c r="J105" i="510" s="1"/>
  <c r="H105" i="510"/>
  <c r="V104" i="510"/>
  <c r="W104" i="510" s="1"/>
  <c r="N104" i="510"/>
  <c r="K104" i="510"/>
  <c r="M104" i="510" s="1"/>
  <c r="K104" i="510" a="1"/>
  <c r="J104" i="510"/>
  <c r="J104" i="510" a="1"/>
  <c r="H104" i="510"/>
  <c r="V103" i="510"/>
  <c r="W103" i="510" s="1"/>
  <c r="N103" i="510"/>
  <c r="K103" i="510" a="1"/>
  <c r="K103" i="510" s="1"/>
  <c r="M103" i="510" s="1"/>
  <c r="J103" i="510" a="1"/>
  <c r="J103" i="510" s="1"/>
  <c r="H103" i="510"/>
  <c r="W102" i="510"/>
  <c r="V102" i="510"/>
  <c r="N102" i="510"/>
  <c r="K102" i="510" a="1"/>
  <c r="K102" i="510" s="1"/>
  <c r="M102" i="510" s="1"/>
  <c r="J102" i="510" a="1"/>
  <c r="J102" i="510" s="1"/>
  <c r="H102" i="510"/>
  <c r="V101" i="510"/>
  <c r="W101" i="510" s="1"/>
  <c r="N101" i="510"/>
  <c r="K101" i="510" a="1"/>
  <c r="K101" i="510" s="1"/>
  <c r="M101" i="510" s="1"/>
  <c r="J101" i="510" a="1"/>
  <c r="J101" i="510" s="1"/>
  <c r="H101" i="510"/>
  <c r="V100" i="510"/>
  <c r="W100" i="510" s="1"/>
  <c r="N100" i="510"/>
  <c r="K100" i="510"/>
  <c r="M100" i="510" s="1"/>
  <c r="K100" i="510" a="1"/>
  <c r="J100" i="510"/>
  <c r="J100" i="510" a="1"/>
  <c r="H100" i="510"/>
  <c r="V99" i="510"/>
  <c r="W99" i="510" s="1"/>
  <c r="N99" i="510"/>
  <c r="K99" i="510" a="1"/>
  <c r="K99" i="510" s="1"/>
  <c r="M99" i="510" s="1"/>
  <c r="J99" i="510" a="1"/>
  <c r="J99" i="510" s="1"/>
  <c r="H99" i="510"/>
  <c r="W98" i="510"/>
  <c r="V98" i="510"/>
  <c r="N98" i="510"/>
  <c r="K98" i="510" a="1"/>
  <c r="K98" i="510" s="1"/>
  <c r="M98" i="510" s="1"/>
  <c r="J98" i="510" a="1"/>
  <c r="J98" i="510" s="1"/>
  <c r="H98" i="510"/>
  <c r="V97" i="510"/>
  <c r="W97" i="510" s="1"/>
  <c r="N97" i="510"/>
  <c r="K97" i="510" a="1"/>
  <c r="K97" i="510" s="1"/>
  <c r="M97" i="510" s="1"/>
  <c r="J97" i="510" a="1"/>
  <c r="J97" i="510" s="1"/>
  <c r="H97" i="510"/>
  <c r="V96" i="510"/>
  <c r="W96" i="510" s="1"/>
  <c r="N96" i="510"/>
  <c r="K96" i="510"/>
  <c r="M96" i="510" s="1"/>
  <c r="K96" i="510" a="1"/>
  <c r="J96" i="510"/>
  <c r="J96" i="510" a="1"/>
  <c r="H96" i="510"/>
  <c r="V95" i="510"/>
  <c r="W95" i="510" s="1"/>
  <c r="N95" i="510"/>
  <c r="K95" i="510" a="1"/>
  <c r="K95" i="510" s="1"/>
  <c r="M95" i="510" s="1"/>
  <c r="J95" i="510" a="1"/>
  <c r="J95" i="510" s="1"/>
  <c r="H95" i="510"/>
  <c r="K94" i="510" a="1"/>
  <c r="K94" i="510" s="1"/>
  <c r="M94" i="510" s="1"/>
  <c r="H94" i="510"/>
  <c r="W93" i="510"/>
  <c r="V93" i="510"/>
  <c r="N93" i="510"/>
  <c r="K93" i="510" a="1"/>
  <c r="K93" i="510" s="1"/>
  <c r="M93" i="510" s="1"/>
  <c r="J93" i="510" a="1"/>
  <c r="J93" i="510" s="1"/>
  <c r="H93" i="510"/>
  <c r="V92" i="510"/>
  <c r="W92" i="510" s="1"/>
  <c r="N92" i="510"/>
  <c r="K92" i="510" a="1"/>
  <c r="K92" i="510" s="1"/>
  <c r="M92" i="510" s="1"/>
  <c r="J92" i="510" a="1"/>
  <c r="J92" i="510" s="1"/>
  <c r="H92" i="510"/>
  <c r="V91" i="510"/>
  <c r="W91" i="510" s="1"/>
  <c r="N91" i="510"/>
  <c r="K91" i="510"/>
  <c r="M91" i="510" s="1"/>
  <c r="K91" i="510" a="1"/>
  <c r="J91" i="510"/>
  <c r="J91" i="510" a="1"/>
  <c r="H91" i="510"/>
  <c r="V90" i="510"/>
  <c r="W90" i="510" s="1"/>
  <c r="N90" i="510"/>
  <c r="K90" i="510" a="1"/>
  <c r="K90" i="510" s="1"/>
  <c r="M90" i="510" s="1"/>
  <c r="J90" i="510" a="1"/>
  <c r="J90" i="510" s="1"/>
  <c r="H90" i="510"/>
  <c r="W89" i="510"/>
  <c r="V89" i="510"/>
  <c r="N89" i="510"/>
  <c r="K89" i="510" a="1"/>
  <c r="K89" i="510" s="1"/>
  <c r="M89" i="510" s="1"/>
  <c r="J89" i="510" a="1"/>
  <c r="J89" i="510" s="1"/>
  <c r="H89" i="510"/>
  <c r="V88" i="510"/>
  <c r="W88" i="510" s="1"/>
  <c r="N88" i="510"/>
  <c r="K88" i="510" a="1"/>
  <c r="K88" i="510" s="1"/>
  <c r="M88" i="510" s="1"/>
  <c r="J88" i="510" a="1"/>
  <c r="J88" i="510" s="1"/>
  <c r="H88" i="510"/>
  <c r="V87" i="510"/>
  <c r="V121" i="510" s="1"/>
  <c r="W121" i="510" s="1"/>
  <c r="N87" i="510"/>
  <c r="K87" i="510"/>
  <c r="M87" i="510" s="1"/>
  <c r="K87" i="510" a="1"/>
  <c r="J87" i="510"/>
  <c r="J87" i="510" a="1"/>
  <c r="H87" i="510"/>
  <c r="H121" i="510" s="1"/>
  <c r="AA86" i="510"/>
  <c r="Z86" i="510"/>
  <c r="Y86" i="510"/>
  <c r="X86" i="510"/>
  <c r="U86" i="510"/>
  <c r="T86" i="510"/>
  <c r="S86" i="510"/>
  <c r="R86" i="510"/>
  <c r="Q86" i="510"/>
  <c r="P86" i="510"/>
  <c r="O86" i="510"/>
  <c r="R164" i="510" s="1"/>
  <c r="I86" i="510"/>
  <c r="G86" i="510"/>
  <c r="C516" i="510" s="1"/>
  <c r="K85" i="510" a="1"/>
  <c r="K85" i="510" s="1"/>
  <c r="H85" i="510"/>
  <c r="K84" i="510"/>
  <c r="K84" i="510" a="1"/>
  <c r="H84" i="510"/>
  <c r="K83" i="510" a="1"/>
  <c r="K83" i="510" s="1"/>
  <c r="H83" i="510"/>
  <c r="K82" i="510" a="1"/>
  <c r="K82" i="510" s="1"/>
  <c r="H82" i="510"/>
  <c r="K81" i="510" a="1"/>
  <c r="K81" i="510" s="1"/>
  <c r="H81" i="510"/>
  <c r="K80" i="510" a="1"/>
  <c r="K80" i="510" s="1"/>
  <c r="H80" i="510"/>
  <c r="K79" i="510" a="1"/>
  <c r="K79" i="510" s="1"/>
  <c r="M79" i="510" s="1"/>
  <c r="H79" i="510"/>
  <c r="K78" i="510" a="1"/>
  <c r="K78" i="510" s="1"/>
  <c r="M78" i="510" s="1"/>
  <c r="H78" i="510"/>
  <c r="K77" i="510" a="1"/>
  <c r="K77" i="510" s="1"/>
  <c r="M77" i="510" s="1"/>
  <c r="H77" i="510"/>
  <c r="K76" i="510" a="1"/>
  <c r="K76" i="510" s="1"/>
  <c r="M76" i="510" s="1"/>
  <c r="H76" i="510"/>
  <c r="W75" i="510"/>
  <c r="V75" i="510"/>
  <c r="N75" i="510"/>
  <c r="K75" i="510" a="1"/>
  <c r="K75" i="510" s="1"/>
  <c r="M75" i="510" s="1"/>
  <c r="J75" i="510" a="1"/>
  <c r="J75" i="510" s="1"/>
  <c r="H75" i="510"/>
  <c r="V74" i="510"/>
  <c r="W74" i="510" s="1"/>
  <c r="N74" i="510"/>
  <c r="K74" i="510" a="1"/>
  <c r="K74" i="510" s="1"/>
  <c r="M74" i="510" s="1"/>
  <c r="J74" i="510" a="1"/>
  <c r="J74" i="510" s="1"/>
  <c r="H74" i="510"/>
  <c r="V73" i="510"/>
  <c r="W73" i="510" s="1"/>
  <c r="N73" i="510"/>
  <c r="K73" i="510"/>
  <c r="M73" i="510" s="1"/>
  <c r="K73" i="510" a="1"/>
  <c r="J73" i="510"/>
  <c r="J73" i="510" a="1"/>
  <c r="H73" i="510"/>
  <c r="V72" i="510"/>
  <c r="W72" i="510" s="1"/>
  <c r="N72" i="510"/>
  <c r="K72" i="510" a="1"/>
  <c r="K72" i="510" s="1"/>
  <c r="M72" i="510" s="1"/>
  <c r="J72" i="510" a="1"/>
  <c r="J72" i="510" s="1"/>
  <c r="H72" i="510"/>
  <c r="H71" i="510"/>
  <c r="V70" i="510"/>
  <c r="W70" i="510" s="1"/>
  <c r="N70" i="510"/>
  <c r="K70" i="510" a="1"/>
  <c r="K70" i="510" s="1"/>
  <c r="M70" i="510" s="1"/>
  <c r="J70" i="510" a="1"/>
  <c r="J70" i="510" s="1"/>
  <c r="H70" i="510"/>
  <c r="W69" i="510"/>
  <c r="V69" i="510"/>
  <c r="N69" i="510"/>
  <c r="K69" i="510" a="1"/>
  <c r="K69" i="510" s="1"/>
  <c r="M69" i="510" s="1"/>
  <c r="J69" i="510" a="1"/>
  <c r="J69" i="510" s="1"/>
  <c r="H69" i="510"/>
  <c r="K68" i="510" a="1"/>
  <c r="K68" i="510" s="1"/>
  <c r="H68" i="510"/>
  <c r="K67" i="510" a="1"/>
  <c r="K67" i="510" s="1"/>
  <c r="H67" i="510"/>
  <c r="V66" i="510"/>
  <c r="W66" i="510" s="1"/>
  <c r="N66" i="510"/>
  <c r="K66" i="510" a="1"/>
  <c r="K66" i="510" s="1"/>
  <c r="M66" i="510" s="1"/>
  <c r="J66" i="510" a="1"/>
  <c r="J66" i="510" s="1"/>
  <c r="H66" i="510"/>
  <c r="V65" i="510"/>
  <c r="W65" i="510" s="1"/>
  <c r="N65" i="510"/>
  <c r="K65" i="510"/>
  <c r="M65" i="510" s="1"/>
  <c r="K65" i="510" a="1"/>
  <c r="J65" i="510" a="1"/>
  <c r="J65" i="510" s="1"/>
  <c r="H65" i="510"/>
  <c r="V64" i="510"/>
  <c r="W64" i="510" s="1"/>
  <c r="N64" i="510"/>
  <c r="K64" i="510" a="1"/>
  <c r="K64" i="510" s="1"/>
  <c r="M64" i="510" s="1"/>
  <c r="J64" i="510" a="1"/>
  <c r="J64" i="510" s="1"/>
  <c r="H64" i="510"/>
  <c r="V63" i="510"/>
  <c r="W63" i="510" s="1"/>
  <c r="N63" i="510"/>
  <c r="K63" i="510" a="1"/>
  <c r="K63" i="510" s="1"/>
  <c r="M63" i="510" s="1"/>
  <c r="J63" i="510" a="1"/>
  <c r="J63" i="510" s="1"/>
  <c r="H63" i="510"/>
  <c r="V62" i="510"/>
  <c r="W62" i="510" s="1"/>
  <c r="N62" i="510"/>
  <c r="K62" i="510" a="1"/>
  <c r="K62" i="510" s="1"/>
  <c r="M62" i="510" s="1"/>
  <c r="J62" i="510" a="1"/>
  <c r="J62" i="510" s="1"/>
  <c r="H62" i="510"/>
  <c r="V61" i="510"/>
  <c r="W61" i="510" s="1"/>
  <c r="N61" i="510"/>
  <c r="K61" i="510"/>
  <c r="M61" i="510" s="1"/>
  <c r="K61" i="510" a="1"/>
  <c r="J61" i="510"/>
  <c r="J61" i="510" a="1"/>
  <c r="H61" i="510"/>
  <c r="V60" i="510"/>
  <c r="W60" i="510" s="1"/>
  <c r="N60" i="510"/>
  <c r="K60" i="510" a="1"/>
  <c r="K60" i="510" s="1"/>
  <c r="M60" i="510" s="1"/>
  <c r="J60" i="510" a="1"/>
  <c r="J60" i="510" s="1"/>
  <c r="H60" i="510"/>
  <c r="V59" i="510"/>
  <c r="W59" i="510" s="1"/>
  <c r="N59" i="510"/>
  <c r="K59" i="510" a="1"/>
  <c r="K59" i="510" s="1"/>
  <c r="M59" i="510" s="1"/>
  <c r="J59" i="510" a="1"/>
  <c r="J59" i="510" s="1"/>
  <c r="H59" i="510"/>
  <c r="V58" i="510"/>
  <c r="W58" i="510" s="1"/>
  <c r="N58" i="510"/>
  <c r="M58" i="510"/>
  <c r="K58" i="510" a="1"/>
  <c r="K58" i="510" s="1"/>
  <c r="J58" i="510"/>
  <c r="J58" i="510" a="1"/>
  <c r="H58" i="510"/>
  <c r="V57" i="510"/>
  <c r="W57" i="510" s="1"/>
  <c r="N57" i="510"/>
  <c r="K57" i="510" a="1"/>
  <c r="K57" i="510" s="1"/>
  <c r="M57" i="510" s="1"/>
  <c r="J57" i="510" a="1"/>
  <c r="J57" i="510" s="1"/>
  <c r="H57" i="510"/>
  <c r="K56" i="510" a="1"/>
  <c r="K56" i="510" s="1"/>
  <c r="M56" i="510" s="1"/>
  <c r="H56" i="510"/>
  <c r="K55" i="510" a="1"/>
  <c r="K55" i="510" s="1"/>
  <c r="M55" i="510" s="1"/>
  <c r="H55" i="510"/>
  <c r="K54" i="510" a="1"/>
  <c r="K54" i="510" s="1"/>
  <c r="M54" i="510" s="1"/>
  <c r="H54" i="510"/>
  <c r="K53" i="510" a="1"/>
  <c r="K53" i="510" s="1"/>
  <c r="M53" i="510" s="1"/>
  <c r="H53" i="510"/>
  <c r="N52" i="510"/>
  <c r="K52" i="510"/>
  <c r="M52" i="510" s="1"/>
  <c r="K52" i="510" a="1"/>
  <c r="H52" i="510"/>
  <c r="N51" i="510"/>
  <c r="K51" i="510" a="1"/>
  <c r="K51" i="510" s="1"/>
  <c r="M51" i="510" s="1"/>
  <c r="H51" i="510"/>
  <c r="N50" i="510"/>
  <c r="K50" i="510" a="1"/>
  <c r="K50" i="510" s="1"/>
  <c r="M50" i="510" s="1"/>
  <c r="H50" i="510"/>
  <c r="N49" i="510"/>
  <c r="K49" i="510" a="1"/>
  <c r="K49" i="510" s="1"/>
  <c r="M49" i="510" s="1"/>
  <c r="H49" i="510"/>
  <c r="V48" i="510"/>
  <c r="W48" i="510" s="1"/>
  <c r="N48" i="510"/>
  <c r="K48" i="510" a="1"/>
  <c r="K48" i="510" s="1"/>
  <c r="M48" i="510" s="1"/>
  <c r="J48" i="510" a="1"/>
  <c r="J48" i="510" s="1"/>
  <c r="H48" i="510"/>
  <c r="V47" i="510"/>
  <c r="W47" i="510" s="1"/>
  <c r="N47" i="510"/>
  <c r="K47" i="510" a="1"/>
  <c r="K47" i="510" s="1"/>
  <c r="M47" i="510" s="1"/>
  <c r="J47" i="510" a="1"/>
  <c r="J47" i="510" s="1"/>
  <c r="H47" i="510"/>
  <c r="V46" i="510"/>
  <c r="W46" i="510" s="1"/>
  <c r="N46" i="510"/>
  <c r="K46" i="510"/>
  <c r="M46" i="510" s="1"/>
  <c r="K46" i="510" a="1"/>
  <c r="J46" i="510"/>
  <c r="J46" i="510" a="1"/>
  <c r="H46" i="510"/>
  <c r="V45" i="510"/>
  <c r="W45" i="510" s="1"/>
  <c r="N45" i="510"/>
  <c r="K45" i="510" a="1"/>
  <c r="K45" i="510" s="1"/>
  <c r="M45" i="510" s="1"/>
  <c r="J45" i="510" a="1"/>
  <c r="J45" i="510" s="1"/>
  <c r="H45" i="510"/>
  <c r="V44" i="510"/>
  <c r="W44" i="510" s="1"/>
  <c r="N44" i="510"/>
  <c r="K44" i="510" a="1"/>
  <c r="K44" i="510" s="1"/>
  <c r="M44" i="510" s="1"/>
  <c r="J44" i="510" a="1"/>
  <c r="J44" i="510" s="1"/>
  <c r="H44" i="510"/>
  <c r="V43" i="510"/>
  <c r="W43" i="510" s="1"/>
  <c r="N43" i="510"/>
  <c r="K43" i="510" a="1"/>
  <c r="K43" i="510" s="1"/>
  <c r="M43" i="510" s="1"/>
  <c r="J43" i="510" a="1"/>
  <c r="J43" i="510" s="1"/>
  <c r="H43" i="510"/>
  <c r="V42" i="510"/>
  <c r="W42" i="510" s="1"/>
  <c r="N42" i="510"/>
  <c r="K42" i="510"/>
  <c r="M42" i="510" s="1"/>
  <c r="K42" i="510" a="1"/>
  <c r="J42" i="510"/>
  <c r="J42" i="510" a="1"/>
  <c r="H42" i="510"/>
  <c r="V41" i="510"/>
  <c r="W41" i="510" s="1"/>
  <c r="N41" i="510"/>
  <c r="K41" i="510" a="1"/>
  <c r="K41" i="510" s="1"/>
  <c r="M41" i="510" s="1"/>
  <c r="J41" i="510" a="1"/>
  <c r="J41" i="510" s="1"/>
  <c r="H41" i="510"/>
  <c r="V40" i="510"/>
  <c r="W40" i="510" s="1"/>
  <c r="N40" i="510"/>
  <c r="K40" i="510" a="1"/>
  <c r="K40" i="510" s="1"/>
  <c r="M40" i="510" s="1"/>
  <c r="J40" i="510" a="1"/>
  <c r="J40" i="510" s="1"/>
  <c r="H40" i="510"/>
  <c r="V39" i="510"/>
  <c r="W39" i="510" s="1"/>
  <c r="N39" i="510"/>
  <c r="K39" i="510" a="1"/>
  <c r="K39" i="510" s="1"/>
  <c r="M39" i="510" s="1"/>
  <c r="J39" i="510" a="1"/>
  <c r="J39" i="510" s="1"/>
  <c r="H39" i="510"/>
  <c r="V38" i="510"/>
  <c r="W38" i="510" s="1"/>
  <c r="N38" i="510"/>
  <c r="K38" i="510"/>
  <c r="M38" i="510" s="1"/>
  <c r="K38" i="510" a="1"/>
  <c r="J38" i="510"/>
  <c r="J38" i="510" a="1"/>
  <c r="H38" i="510"/>
  <c r="V37" i="510"/>
  <c r="W37" i="510" s="1"/>
  <c r="N37" i="510"/>
  <c r="K37" i="510" a="1"/>
  <c r="K37" i="510" s="1"/>
  <c r="M37" i="510" s="1"/>
  <c r="J37" i="510" a="1"/>
  <c r="J37" i="510" s="1"/>
  <c r="H37" i="510"/>
  <c r="H36" i="510"/>
  <c r="H35" i="510"/>
  <c r="H34" i="510"/>
  <c r="V33" i="510"/>
  <c r="W33" i="510" s="1"/>
  <c r="N33" i="510"/>
  <c r="K33" i="510" a="1"/>
  <c r="K33" i="510" s="1"/>
  <c r="M33" i="510" s="1"/>
  <c r="J33" i="510" a="1"/>
  <c r="J33" i="510" s="1"/>
  <c r="H33" i="510"/>
  <c r="V32" i="510"/>
  <c r="W32" i="510" s="1"/>
  <c r="N32" i="510"/>
  <c r="K32" i="510"/>
  <c r="M32" i="510" s="1"/>
  <c r="K32" i="510" a="1"/>
  <c r="J32" i="510" a="1"/>
  <c r="J32" i="510" s="1"/>
  <c r="H32" i="510"/>
  <c r="V31" i="510"/>
  <c r="W31" i="510" s="1"/>
  <c r="N31" i="510"/>
  <c r="K31" i="510" a="1"/>
  <c r="K31" i="510" s="1"/>
  <c r="M31" i="510" s="1"/>
  <c r="J31" i="510" a="1"/>
  <c r="J31" i="510" s="1"/>
  <c r="H31" i="510"/>
  <c r="K30" i="510" a="1"/>
  <c r="K30" i="510" s="1"/>
  <c r="H30" i="510"/>
  <c r="V29" i="510"/>
  <c r="V86" i="510" s="1"/>
  <c r="W86" i="510" s="1"/>
  <c r="N29" i="510"/>
  <c r="K29" i="510" a="1"/>
  <c r="K29" i="510" s="1"/>
  <c r="J29" i="510" a="1"/>
  <c r="J29" i="510" s="1"/>
  <c r="H29" i="510"/>
  <c r="AA28" i="510"/>
  <c r="AA161" i="510" s="1"/>
  <c r="Z28" i="510"/>
  <c r="Z161" i="510" s="1"/>
  <c r="Y28" i="510"/>
  <c r="Y161" i="510" s="1"/>
  <c r="X28" i="510"/>
  <c r="X161" i="510" s="1"/>
  <c r="U28" i="510"/>
  <c r="U161" i="510" s="1"/>
  <c r="T28" i="510"/>
  <c r="T161" i="510" s="1"/>
  <c r="S28" i="510"/>
  <c r="S161" i="510" s="1"/>
  <c r="R28" i="510"/>
  <c r="R161" i="510" s="1"/>
  <c r="Q28" i="510"/>
  <c r="Q161" i="510" s="1"/>
  <c r="P28" i="510"/>
  <c r="O28" i="510"/>
  <c r="I28" i="510"/>
  <c r="G28" i="510"/>
  <c r="V27" i="510"/>
  <c r="W27" i="510" s="1"/>
  <c r="N27" i="510"/>
  <c r="K27" i="510" a="1"/>
  <c r="K27" i="510" s="1"/>
  <c r="M27" i="510" s="1"/>
  <c r="J27" i="510" a="1"/>
  <c r="J27" i="510" s="1"/>
  <c r="H27" i="510"/>
  <c r="V26" i="510"/>
  <c r="W26" i="510" s="1"/>
  <c r="N26" i="510"/>
  <c r="K26" i="510"/>
  <c r="M26" i="510" s="1"/>
  <c r="K26" i="510" a="1"/>
  <c r="J26" i="510"/>
  <c r="J26" i="510" a="1"/>
  <c r="H26" i="510"/>
  <c r="K25" i="510" a="1"/>
  <c r="K25" i="510" s="1"/>
  <c r="M25" i="510" s="1"/>
  <c r="J25" i="510" a="1"/>
  <c r="J25" i="510" s="1"/>
  <c r="H25" i="510"/>
  <c r="K24" i="510"/>
  <c r="M24" i="510" s="1"/>
  <c r="K24" i="510" a="1"/>
  <c r="J24" i="510"/>
  <c r="J24" i="510" a="1"/>
  <c r="H24" i="510"/>
  <c r="K23" i="510" a="1"/>
  <c r="K23" i="510" s="1"/>
  <c r="M23" i="510" s="1"/>
  <c r="J23" i="510" a="1"/>
  <c r="J23" i="510" s="1"/>
  <c r="H23" i="510"/>
  <c r="K22" i="510"/>
  <c r="M22" i="510" s="1"/>
  <c r="K22" i="510" a="1"/>
  <c r="J22" i="510"/>
  <c r="J22" i="510" a="1"/>
  <c r="H22" i="510"/>
  <c r="V21" i="510"/>
  <c r="W21" i="510" s="1"/>
  <c r="N21" i="510"/>
  <c r="K21" i="510" a="1"/>
  <c r="K21" i="510" s="1"/>
  <c r="M21" i="510" s="1"/>
  <c r="J21" i="510" a="1"/>
  <c r="J21" i="510" s="1"/>
  <c r="H21" i="510"/>
  <c r="V20" i="510"/>
  <c r="W20" i="510" s="1"/>
  <c r="N20" i="510"/>
  <c r="K20" i="510" a="1"/>
  <c r="K20" i="510" s="1"/>
  <c r="M20" i="510" s="1"/>
  <c r="J20" i="510" a="1"/>
  <c r="J20" i="510" s="1"/>
  <c r="H20" i="510"/>
  <c r="V19" i="510"/>
  <c r="W19" i="510" s="1"/>
  <c r="N19" i="510"/>
  <c r="K19" i="510" a="1"/>
  <c r="K19" i="510" s="1"/>
  <c r="M19" i="510" s="1"/>
  <c r="J19" i="510" a="1"/>
  <c r="J19" i="510" s="1"/>
  <c r="H19" i="510"/>
  <c r="N18" i="510"/>
  <c r="K18" i="510"/>
  <c r="M18" i="510" s="1"/>
  <c r="K18" i="510" a="1"/>
  <c r="J18" i="510"/>
  <c r="J18" i="510" a="1"/>
  <c r="H18" i="510"/>
  <c r="N17" i="510"/>
  <c r="K17" i="510" a="1"/>
  <c r="K17" i="510" s="1"/>
  <c r="M17" i="510" s="1"/>
  <c r="J17" i="510" a="1"/>
  <c r="J17" i="510" s="1"/>
  <c r="H17" i="510"/>
  <c r="V16" i="510"/>
  <c r="W16" i="510" s="1"/>
  <c r="N16" i="510"/>
  <c r="K16" i="510"/>
  <c r="M16" i="510" s="1"/>
  <c r="K16" i="510" a="1"/>
  <c r="J16" i="510"/>
  <c r="J16" i="510" a="1"/>
  <c r="H16" i="510"/>
  <c r="V15" i="510"/>
  <c r="W15" i="510" s="1"/>
  <c r="N15" i="510"/>
  <c r="K15" i="510" a="1"/>
  <c r="K15" i="510" s="1"/>
  <c r="M15" i="510" s="1"/>
  <c r="J15" i="510" a="1"/>
  <c r="J15" i="510" s="1"/>
  <c r="H15" i="510"/>
  <c r="N14" i="510"/>
  <c r="K14" i="510" a="1"/>
  <c r="K14" i="510" s="1"/>
  <c r="M14" i="510" s="1"/>
  <c r="H14" i="510"/>
  <c r="N13" i="510"/>
  <c r="K13" i="510" a="1"/>
  <c r="K13" i="510" s="1"/>
  <c r="M13" i="510" s="1"/>
  <c r="H13" i="510"/>
  <c r="V12" i="510"/>
  <c r="W12" i="510" s="1"/>
  <c r="N12" i="510"/>
  <c r="K12" i="510" a="1"/>
  <c r="K12" i="510" s="1"/>
  <c r="M12" i="510" s="1"/>
  <c r="J12" i="510" a="1"/>
  <c r="J12" i="510" s="1"/>
  <c r="H12" i="510"/>
  <c r="V11" i="510"/>
  <c r="W11" i="510" s="1"/>
  <c r="N11" i="510"/>
  <c r="K11" i="510" a="1"/>
  <c r="K11" i="510" s="1"/>
  <c r="M11" i="510" s="1"/>
  <c r="J11" i="510" a="1"/>
  <c r="J11" i="510" s="1"/>
  <c r="H11" i="510"/>
  <c r="V10" i="510"/>
  <c r="W10" i="510" s="1"/>
  <c r="N10" i="510"/>
  <c r="K10" i="510"/>
  <c r="M10" i="510" s="1"/>
  <c r="K10" i="510" a="1"/>
  <c r="J10" i="510"/>
  <c r="J10" i="510" a="1"/>
  <c r="H10" i="510"/>
  <c r="V9" i="510"/>
  <c r="W9" i="510" s="1"/>
  <c r="N9" i="510"/>
  <c r="K9" i="510" a="1"/>
  <c r="K9" i="510" s="1"/>
  <c r="M9" i="510" s="1"/>
  <c r="J9" i="510" a="1"/>
  <c r="J9" i="510" s="1"/>
  <c r="H9" i="510"/>
  <c r="V8" i="510"/>
  <c r="W8" i="510" s="1"/>
  <c r="N8" i="510"/>
  <c r="K8" i="510" a="1"/>
  <c r="K8" i="510" s="1"/>
  <c r="M8" i="510" s="1"/>
  <c r="J8" i="510" a="1"/>
  <c r="J8" i="510" s="1"/>
  <c r="H8" i="510"/>
  <c r="V7" i="510"/>
  <c r="V28" i="510" s="1"/>
  <c r="N7" i="510"/>
  <c r="N28" i="510" s="1"/>
  <c r="K7" i="510" a="1"/>
  <c r="K7" i="510" s="1"/>
  <c r="J7" i="510" a="1"/>
  <c r="J7" i="510" s="1"/>
  <c r="H7" i="510"/>
  <c r="H28" i="510" s="1"/>
  <c r="S524" i="511" l="1" a="1"/>
  <c r="S524" i="511" s="1"/>
  <c r="R524" i="511"/>
  <c r="R527" i="511" s="1"/>
  <c r="Q527" i="511"/>
  <c r="S527" i="511" s="1" a="1"/>
  <c r="S527" i="511" s="1"/>
  <c r="C510" i="512"/>
  <c r="T331" i="512" a="1"/>
  <c r="T331" i="512" s="1"/>
  <c r="E506" i="512"/>
  <c r="I506" i="512" s="1"/>
  <c r="M506" i="512" s="1"/>
  <c r="L498" i="512"/>
  <c r="I505" i="512" s="1"/>
  <c r="T506" i="512"/>
  <c r="T502" i="512"/>
  <c r="T503" i="512"/>
  <c r="T505" i="512"/>
  <c r="L329" i="512"/>
  <c r="I336" i="512" s="1"/>
  <c r="Z506" i="512"/>
  <c r="Z503" i="512"/>
  <c r="Z504" i="512"/>
  <c r="Z505" i="512"/>
  <c r="Z502" i="512"/>
  <c r="T504" i="512"/>
  <c r="O510" i="512" a="1"/>
  <c r="O510" i="512" s="1"/>
  <c r="S519" i="512"/>
  <c r="S520" i="512"/>
  <c r="S518" i="512"/>
  <c r="T337" i="512"/>
  <c r="T334" i="512"/>
  <c r="T333" i="512"/>
  <c r="T335" i="512"/>
  <c r="T332" i="512"/>
  <c r="S517" i="512"/>
  <c r="K521" i="512"/>
  <c r="T169" i="512"/>
  <c r="T164" i="512"/>
  <c r="T166" i="512"/>
  <c r="T165" i="512"/>
  <c r="T167" i="512"/>
  <c r="T168" i="512"/>
  <c r="I507" i="512"/>
  <c r="W498" i="512"/>
  <c r="T501" i="512"/>
  <c r="Z500" i="512" a="1"/>
  <c r="Z500" i="512" s="1"/>
  <c r="G511" i="512"/>
  <c r="K511" i="512" s="1"/>
  <c r="O511" i="512" s="1"/>
  <c r="L161" i="511"/>
  <c r="I168" i="511" s="1"/>
  <c r="K521" i="511"/>
  <c r="M515" i="511" s="1" a="1"/>
  <c r="M515" i="511" s="1"/>
  <c r="T169" i="511"/>
  <c r="T166" i="511"/>
  <c r="T164" i="511"/>
  <c r="T165" i="511"/>
  <c r="T167" i="511"/>
  <c r="T168" i="511"/>
  <c r="M170" i="511" a="1"/>
  <c r="M170" i="511" s="1"/>
  <c r="Q521" i="511"/>
  <c r="E517" i="511"/>
  <c r="E519" i="511"/>
  <c r="E516" i="511"/>
  <c r="E518" i="511"/>
  <c r="E520" i="511"/>
  <c r="T337" i="511"/>
  <c r="T334" i="511"/>
  <c r="T336" i="511"/>
  <c r="T333" i="511"/>
  <c r="T335" i="511"/>
  <c r="E506" i="511"/>
  <c r="I506" i="511" s="1"/>
  <c r="M506" i="511" s="1"/>
  <c r="L498" i="511"/>
  <c r="I505" i="511" s="1"/>
  <c r="T506" i="511"/>
  <c r="T505" i="511"/>
  <c r="T502" i="511"/>
  <c r="T503" i="511"/>
  <c r="T501" i="511"/>
  <c r="G511" i="511"/>
  <c r="K511" i="511" s="1"/>
  <c r="O511" i="511" s="1"/>
  <c r="I169" i="511"/>
  <c r="M169" i="511" s="1"/>
  <c r="S517" i="511"/>
  <c r="O510" i="511" a="1"/>
  <c r="O510" i="511" s="1"/>
  <c r="T163" i="511" a="1"/>
  <c r="T163" i="511" s="1"/>
  <c r="E515" i="511"/>
  <c r="T331" i="511" a="1"/>
  <c r="T331" i="511" s="1"/>
  <c r="I507" i="511"/>
  <c r="M507" i="511" s="1" a="1"/>
  <c r="M507" i="511" s="1"/>
  <c r="W498" i="511"/>
  <c r="T500" i="511" a="1"/>
  <c r="T500" i="511" s="1"/>
  <c r="Z506" i="511"/>
  <c r="Z504" i="511"/>
  <c r="Z503" i="511"/>
  <c r="Z505" i="511"/>
  <c r="Z502" i="511"/>
  <c r="R526" i="510"/>
  <c r="S526" i="510" a="1"/>
  <c r="S526" i="510" s="1"/>
  <c r="J527" i="510"/>
  <c r="Q524" i="510"/>
  <c r="S524" i="510" s="1" a="1"/>
  <c r="S524" i="510" s="1"/>
  <c r="T524" i="510" a="1"/>
  <c r="T524" i="510" s="1"/>
  <c r="C527" i="510"/>
  <c r="T527" i="510" s="1" a="1"/>
  <c r="T527" i="510" s="1"/>
  <c r="N313" i="510"/>
  <c r="H313" i="510"/>
  <c r="H305" i="510"/>
  <c r="V305" i="510"/>
  <c r="W305" i="510" s="1"/>
  <c r="H289" i="510"/>
  <c r="V289" i="510"/>
  <c r="W289" i="510" s="1"/>
  <c r="W196" i="510"/>
  <c r="H254" i="510"/>
  <c r="V254" i="510"/>
  <c r="W254" i="510" s="1"/>
  <c r="K481" i="510"/>
  <c r="N473" i="510"/>
  <c r="W474" i="510"/>
  <c r="N457" i="510"/>
  <c r="W343" i="510"/>
  <c r="M364" i="510"/>
  <c r="J364" i="510" a="1"/>
  <c r="J364" i="510" s="1"/>
  <c r="K160" i="510"/>
  <c r="W146" i="510"/>
  <c r="J160" i="510" a="1"/>
  <c r="J160" i="510" s="1"/>
  <c r="M137" i="510"/>
  <c r="H137" i="510"/>
  <c r="N137" i="510"/>
  <c r="M121" i="510"/>
  <c r="N121" i="510"/>
  <c r="W87" i="510"/>
  <c r="J121" i="510" a="1"/>
  <c r="J121" i="510" s="1"/>
  <c r="J457" i="510" a="1"/>
  <c r="J457" i="510" s="1"/>
  <c r="K305" i="510"/>
  <c r="J305" i="510" a="1"/>
  <c r="J305" i="510" s="1"/>
  <c r="J254" i="510" a="1"/>
  <c r="J254" i="510" s="1"/>
  <c r="I161" i="510"/>
  <c r="B169" i="510" s="1"/>
  <c r="C511" i="510" s="1"/>
  <c r="J137" i="510" a="1"/>
  <c r="J137" i="510" s="1"/>
  <c r="K86" i="510"/>
  <c r="M29" i="510"/>
  <c r="M86" i="510" s="1"/>
  <c r="K28" i="510"/>
  <c r="M7" i="510"/>
  <c r="M28" i="510" s="1"/>
  <c r="W28" i="510"/>
  <c r="C515" i="510"/>
  <c r="G161" i="510"/>
  <c r="R163" i="510"/>
  <c r="O161" i="510"/>
  <c r="K517" i="510"/>
  <c r="K519" i="510"/>
  <c r="K520" i="510"/>
  <c r="W7" i="510"/>
  <c r="J28" i="510" a="1"/>
  <c r="J28" i="510" s="1"/>
  <c r="X164" i="510"/>
  <c r="P161" i="510"/>
  <c r="X165" i="510" s="1"/>
  <c r="H86" i="510"/>
  <c r="H161" i="510" s="1"/>
  <c r="E168" i="510" s="1"/>
  <c r="N86" i="510"/>
  <c r="N161" i="510" s="1"/>
  <c r="B170" i="510" s="1"/>
  <c r="W29" i="510"/>
  <c r="K516" i="510"/>
  <c r="K518" i="510"/>
  <c r="K145" i="510"/>
  <c r="M138" i="510"/>
  <c r="M145" i="510" s="1"/>
  <c r="K167" i="510"/>
  <c r="M163" i="510"/>
  <c r="M254" i="510"/>
  <c r="K289" i="510"/>
  <c r="M255" i="510"/>
  <c r="M289" i="510" s="1"/>
  <c r="K313" i="510"/>
  <c r="M306" i="510"/>
  <c r="M313" i="510" s="1"/>
  <c r="K328" i="510"/>
  <c r="M314" i="510"/>
  <c r="M328" i="510" s="1"/>
  <c r="J86" i="510" a="1"/>
  <c r="J86" i="510" s="1"/>
  <c r="K121" i="510"/>
  <c r="K137" i="510"/>
  <c r="V145" i="510"/>
  <c r="W145" i="510" s="1"/>
  <c r="E167" i="510"/>
  <c r="J196" i="510" a="1"/>
  <c r="J196" i="510" s="1"/>
  <c r="K196" i="510"/>
  <c r="X332" i="510"/>
  <c r="P329" i="510"/>
  <c r="X333" i="510" s="1"/>
  <c r="K254" i="510"/>
  <c r="W255" i="510"/>
  <c r="R333" i="510"/>
  <c r="M290" i="510"/>
  <c r="M305" i="510" s="1"/>
  <c r="R334" i="510"/>
  <c r="W306" i="510"/>
  <c r="R335" i="510"/>
  <c r="H328" i="510"/>
  <c r="H329" i="510" s="1"/>
  <c r="E336" i="510" s="1"/>
  <c r="N328" i="510"/>
  <c r="N329" i="510" s="1"/>
  <c r="B338" i="510" s="1"/>
  <c r="E338" i="510" s="1"/>
  <c r="W314" i="510"/>
  <c r="W328" i="510" s="1"/>
  <c r="W329" i="510" s="1"/>
  <c r="X338" i="510"/>
  <c r="Z335" i="510" s="1"/>
  <c r="W364" i="510"/>
  <c r="J145" i="510" a="1"/>
  <c r="J145" i="510" s="1"/>
  <c r="M146" i="510"/>
  <c r="M160" i="510" s="1"/>
  <c r="X170" i="510"/>
  <c r="J329" i="510" a="1"/>
  <c r="J329" i="510" s="1"/>
  <c r="M336" i="510" s="1"/>
  <c r="B336" i="510"/>
  <c r="O329" i="510"/>
  <c r="R331" i="510"/>
  <c r="Z334" i="510"/>
  <c r="K331" i="510"/>
  <c r="K364" i="510"/>
  <c r="K422" i="510"/>
  <c r="M458" i="510"/>
  <c r="M473" i="510" s="1"/>
  <c r="K473" i="510"/>
  <c r="K497" i="510"/>
  <c r="M482" i="510"/>
  <c r="M497" i="510" s="1"/>
  <c r="B505" i="510"/>
  <c r="J498" i="510" a="1"/>
  <c r="J498" i="510" s="1"/>
  <c r="M505" i="510" s="1"/>
  <c r="R500" i="510"/>
  <c r="O498" i="510"/>
  <c r="X501" i="510" s="1"/>
  <c r="X500" i="510"/>
  <c r="M365" i="510"/>
  <c r="M422" i="510" s="1"/>
  <c r="V422" i="510"/>
  <c r="W422" i="510" s="1"/>
  <c r="J422" i="510" a="1"/>
  <c r="J422" i="510" s="1"/>
  <c r="M423" i="510"/>
  <c r="M457" i="510" s="1"/>
  <c r="K457" i="510"/>
  <c r="W423" i="510"/>
  <c r="W458" i="510"/>
  <c r="M474" i="510"/>
  <c r="M481" i="510" s="1"/>
  <c r="R504" i="510"/>
  <c r="H497" i="510"/>
  <c r="H498" i="510" s="1"/>
  <c r="E505" i="510" s="1"/>
  <c r="N497" i="510"/>
  <c r="N498" i="510" s="1"/>
  <c r="B507" i="510" s="1"/>
  <c r="E507" i="510" s="1"/>
  <c r="W482" i="510"/>
  <c r="W497" i="510" s="1"/>
  <c r="M500" i="510"/>
  <c r="R524" i="510"/>
  <c r="R527" i="510" s="1"/>
  <c r="Q527" i="510"/>
  <c r="S527" i="510" s="1" a="1"/>
  <c r="S527" i="510" s="1"/>
  <c r="S525" i="510" a="1"/>
  <c r="S525" i="510" s="1"/>
  <c r="H307" i="509"/>
  <c r="H308" i="509"/>
  <c r="H309" i="509"/>
  <c r="H310" i="509"/>
  <c r="H311" i="509"/>
  <c r="K307" i="509" a="1"/>
  <c r="K307" i="509" s="1"/>
  <c r="M307" i="509" s="1"/>
  <c r="K308" i="509" a="1"/>
  <c r="K308" i="509" s="1"/>
  <c r="M308" i="509" s="1"/>
  <c r="K309" i="509" a="1"/>
  <c r="K309" i="509" s="1"/>
  <c r="M309" i="509" s="1"/>
  <c r="K310" i="509" a="1"/>
  <c r="K310" i="509" s="1"/>
  <c r="M310" i="509" s="1"/>
  <c r="K311" i="509" a="1"/>
  <c r="K311" i="509" s="1"/>
  <c r="K312" i="509" a="1"/>
  <c r="K312" i="509" s="1"/>
  <c r="M312" i="509" s="1"/>
  <c r="I430" i="509"/>
  <c r="P527" i="509"/>
  <c r="O527" i="509"/>
  <c r="N527" i="509"/>
  <c r="M527" i="509"/>
  <c r="L527" i="509"/>
  <c r="K527" i="509"/>
  <c r="I527" i="509"/>
  <c r="H527" i="509"/>
  <c r="G527" i="509"/>
  <c r="F527" i="509"/>
  <c r="E527" i="509"/>
  <c r="D527" i="509"/>
  <c r="C526" i="509"/>
  <c r="J526" i="509" s="1"/>
  <c r="Q526" i="509" s="1"/>
  <c r="C525" i="509"/>
  <c r="J525" i="509" s="1"/>
  <c r="Q525" i="509" s="1"/>
  <c r="C524" i="509"/>
  <c r="J524" i="509" s="1"/>
  <c r="N508" i="509"/>
  <c r="G508" i="509"/>
  <c r="X506" i="509"/>
  <c r="X505" i="509"/>
  <c r="X504" i="509"/>
  <c r="G504" i="509"/>
  <c r="E504" i="509"/>
  <c r="C504" i="509"/>
  <c r="X503" i="509"/>
  <c r="I503" i="509"/>
  <c r="E503" i="509"/>
  <c r="X502" i="509"/>
  <c r="I502" i="509"/>
  <c r="I504" i="509" s="1"/>
  <c r="E502" i="509"/>
  <c r="I501" i="509"/>
  <c r="E501" i="509"/>
  <c r="K501" i="509" s="1"/>
  <c r="M501" i="509" s="1"/>
  <c r="I500" i="509"/>
  <c r="E500" i="509"/>
  <c r="K500" i="509" s="1"/>
  <c r="AA497" i="509"/>
  <c r="Z497" i="509"/>
  <c r="Y497" i="509"/>
  <c r="X497" i="509"/>
  <c r="U497" i="509"/>
  <c r="T497" i="509"/>
  <c r="S497" i="509"/>
  <c r="R497" i="509"/>
  <c r="Q497" i="509"/>
  <c r="P497" i="509"/>
  <c r="O497" i="509"/>
  <c r="R505" i="509" s="1"/>
  <c r="I497" i="509"/>
  <c r="G497" i="509"/>
  <c r="H496" i="509"/>
  <c r="H495" i="509"/>
  <c r="H494" i="509"/>
  <c r="H493" i="509"/>
  <c r="D493" i="509"/>
  <c r="V492" i="509"/>
  <c r="W492" i="509" s="1"/>
  <c r="N492" i="509"/>
  <c r="K492" i="509" a="1"/>
  <c r="K492" i="509" s="1"/>
  <c r="M492" i="509" s="1"/>
  <c r="J492" i="509" a="1"/>
  <c r="J492" i="509" s="1"/>
  <c r="H492" i="509"/>
  <c r="H491" i="509"/>
  <c r="H490" i="509"/>
  <c r="V489" i="509"/>
  <c r="W489" i="509" s="1"/>
  <c r="N489" i="509"/>
  <c r="K489" i="509" a="1"/>
  <c r="K489" i="509" s="1"/>
  <c r="M489" i="509" s="1"/>
  <c r="J489" i="509" a="1"/>
  <c r="J489" i="509" s="1"/>
  <c r="H489" i="509"/>
  <c r="V488" i="509"/>
  <c r="W488" i="509" s="1"/>
  <c r="N488" i="509"/>
  <c r="K488" i="509"/>
  <c r="M488" i="509" s="1"/>
  <c r="K488" i="509" a="1"/>
  <c r="J488" i="509"/>
  <c r="J488" i="509" a="1"/>
  <c r="H488" i="509"/>
  <c r="H487" i="509"/>
  <c r="H486" i="509"/>
  <c r="V485" i="509"/>
  <c r="W485" i="509" s="1"/>
  <c r="N485" i="509"/>
  <c r="K485" i="509" a="1"/>
  <c r="K485" i="509" s="1"/>
  <c r="M485" i="509" s="1"/>
  <c r="J485" i="509" a="1"/>
  <c r="J485" i="509" s="1"/>
  <c r="H485" i="509"/>
  <c r="V484" i="509"/>
  <c r="W484" i="509" s="1"/>
  <c r="N484" i="509"/>
  <c r="K484" i="509" a="1"/>
  <c r="K484" i="509" s="1"/>
  <c r="M484" i="509" s="1"/>
  <c r="J484" i="509" a="1"/>
  <c r="J484" i="509" s="1"/>
  <c r="H484" i="509"/>
  <c r="V483" i="509"/>
  <c r="W483" i="509" s="1"/>
  <c r="N483" i="509"/>
  <c r="M483" i="509"/>
  <c r="K483" i="509" a="1"/>
  <c r="K483" i="509" s="1"/>
  <c r="J483" i="509" a="1"/>
  <c r="J483" i="509" s="1"/>
  <c r="H483" i="509"/>
  <c r="W482" i="509"/>
  <c r="V482" i="509"/>
  <c r="N482" i="509"/>
  <c r="N497" i="509" s="1"/>
  <c r="K482" i="509" a="1"/>
  <c r="K482" i="509" s="1"/>
  <c r="J482" i="509" a="1"/>
  <c r="J482" i="509" s="1"/>
  <c r="H482" i="509"/>
  <c r="H497" i="509" s="1"/>
  <c r="AA481" i="509"/>
  <c r="Z481" i="509"/>
  <c r="Y481" i="509"/>
  <c r="X481" i="509"/>
  <c r="U481" i="509"/>
  <c r="T481" i="509"/>
  <c r="S481" i="509"/>
  <c r="Q481" i="509"/>
  <c r="P481" i="509"/>
  <c r="O481" i="509"/>
  <c r="R504" i="509" s="1"/>
  <c r="I481" i="509"/>
  <c r="G481" i="509"/>
  <c r="V480" i="509"/>
  <c r="W480" i="509" s="1"/>
  <c r="N480" i="509"/>
  <c r="K480" i="509" a="1"/>
  <c r="K480" i="509" s="1"/>
  <c r="M480" i="509" s="1"/>
  <c r="J480" i="509" a="1"/>
  <c r="J480" i="509" s="1"/>
  <c r="H480" i="509"/>
  <c r="H479" i="509"/>
  <c r="V478" i="509"/>
  <c r="W478" i="509" s="1"/>
  <c r="N478" i="509"/>
  <c r="M478" i="509"/>
  <c r="K478" i="509" a="1"/>
  <c r="K478" i="509" s="1"/>
  <c r="J478" i="509" a="1"/>
  <c r="J478" i="509" s="1"/>
  <c r="H478" i="509"/>
  <c r="W477" i="509"/>
  <c r="V477" i="509"/>
  <c r="N477" i="509"/>
  <c r="K477" i="509" a="1"/>
  <c r="K477" i="509" s="1"/>
  <c r="M477" i="509" s="1"/>
  <c r="J477" i="509" a="1"/>
  <c r="J477" i="509" s="1"/>
  <c r="H477" i="509"/>
  <c r="V476" i="509"/>
  <c r="W476" i="509" s="1"/>
  <c r="N476" i="509"/>
  <c r="M476" i="509"/>
  <c r="K476" i="509" a="1"/>
  <c r="K476" i="509" s="1"/>
  <c r="J476" i="509" a="1"/>
  <c r="J476" i="509" s="1"/>
  <c r="H476" i="509"/>
  <c r="W475" i="509"/>
  <c r="V475" i="509"/>
  <c r="N475" i="509"/>
  <c r="K475" i="509" a="1"/>
  <c r="K475" i="509" s="1"/>
  <c r="M475" i="509" s="1"/>
  <c r="J475" i="509" a="1"/>
  <c r="J475" i="509" s="1"/>
  <c r="H475" i="509"/>
  <c r="V474" i="509"/>
  <c r="W474" i="509" s="1"/>
  <c r="N474" i="509"/>
  <c r="K474" i="509" a="1"/>
  <c r="K474" i="509" s="1"/>
  <c r="J474" i="509" a="1"/>
  <c r="J474" i="509" s="1"/>
  <c r="H474" i="509"/>
  <c r="H481" i="509" s="1"/>
  <c r="AA473" i="509"/>
  <c r="Z473" i="509"/>
  <c r="Y473" i="509"/>
  <c r="X473" i="509"/>
  <c r="U473" i="509"/>
  <c r="T473" i="509"/>
  <c r="S473" i="509"/>
  <c r="Q473" i="509"/>
  <c r="P473" i="509"/>
  <c r="O473" i="509"/>
  <c r="I473" i="509"/>
  <c r="G473" i="509"/>
  <c r="J473" i="509" s="1" a="1"/>
  <c r="J473" i="509" s="1"/>
  <c r="W472" i="509"/>
  <c r="V472" i="509"/>
  <c r="N472" i="509"/>
  <c r="K472" i="509" a="1"/>
  <c r="K472" i="509" s="1"/>
  <c r="M472" i="509" s="1"/>
  <c r="J472" i="509" a="1"/>
  <c r="J472" i="509" s="1"/>
  <c r="H472" i="509"/>
  <c r="V471" i="509"/>
  <c r="W471" i="509" s="1"/>
  <c r="N471" i="509"/>
  <c r="K471" i="509" a="1"/>
  <c r="K471" i="509" s="1"/>
  <c r="M471" i="509" s="1"/>
  <c r="J471" i="509" a="1"/>
  <c r="J471" i="509" s="1"/>
  <c r="H471" i="509"/>
  <c r="V470" i="509"/>
  <c r="W470" i="509" s="1"/>
  <c r="N470" i="509"/>
  <c r="K470" i="509"/>
  <c r="M470" i="509" s="1"/>
  <c r="K470" i="509" a="1"/>
  <c r="J470" i="509"/>
  <c r="J470" i="509" a="1"/>
  <c r="H470" i="509"/>
  <c r="V469" i="509"/>
  <c r="W469" i="509" s="1"/>
  <c r="N469" i="509"/>
  <c r="K469" i="509" a="1"/>
  <c r="K469" i="509" s="1"/>
  <c r="M469" i="509" s="1"/>
  <c r="J469" i="509" a="1"/>
  <c r="J469" i="509" s="1"/>
  <c r="H469" i="509"/>
  <c r="W468" i="509"/>
  <c r="V468" i="509"/>
  <c r="N468" i="509"/>
  <c r="K468" i="509" a="1"/>
  <c r="K468" i="509" s="1"/>
  <c r="M468" i="509" s="1"/>
  <c r="J468" i="509" a="1"/>
  <c r="J468" i="509" s="1"/>
  <c r="H468" i="509"/>
  <c r="V467" i="509"/>
  <c r="W467" i="509" s="1"/>
  <c r="N467" i="509"/>
  <c r="K467" i="509" a="1"/>
  <c r="K467" i="509" s="1"/>
  <c r="M467" i="509" s="1"/>
  <c r="J467" i="509" a="1"/>
  <c r="J467" i="509" s="1"/>
  <c r="H467" i="509"/>
  <c r="V466" i="509"/>
  <c r="W466" i="509" s="1"/>
  <c r="N466" i="509"/>
  <c r="K466" i="509"/>
  <c r="M466" i="509" s="1"/>
  <c r="K466" i="509" a="1"/>
  <c r="J466" i="509"/>
  <c r="J466" i="509" a="1"/>
  <c r="H466" i="509"/>
  <c r="V465" i="509"/>
  <c r="W465" i="509" s="1"/>
  <c r="N465" i="509"/>
  <c r="K465" i="509" a="1"/>
  <c r="K465" i="509" s="1"/>
  <c r="M465" i="509" s="1"/>
  <c r="J465" i="509" a="1"/>
  <c r="J465" i="509" s="1"/>
  <c r="H465" i="509"/>
  <c r="W464" i="509"/>
  <c r="V464" i="509"/>
  <c r="N464" i="509"/>
  <c r="K464" i="509" a="1"/>
  <c r="K464" i="509" s="1"/>
  <c r="M464" i="509" s="1"/>
  <c r="J464" i="509" a="1"/>
  <c r="J464" i="509" s="1"/>
  <c r="H464" i="509"/>
  <c r="V463" i="509"/>
  <c r="W463" i="509" s="1"/>
  <c r="N463" i="509"/>
  <c r="K463" i="509" a="1"/>
  <c r="K463" i="509" s="1"/>
  <c r="M463" i="509" s="1"/>
  <c r="J463" i="509" a="1"/>
  <c r="J463" i="509" s="1"/>
  <c r="H463" i="509"/>
  <c r="V462" i="509"/>
  <c r="W462" i="509" s="1"/>
  <c r="N462" i="509"/>
  <c r="K462" i="509"/>
  <c r="M462" i="509" s="1"/>
  <c r="K462" i="509" a="1"/>
  <c r="J462" i="509"/>
  <c r="J462" i="509" a="1"/>
  <c r="H462" i="509"/>
  <c r="V461" i="509"/>
  <c r="W461" i="509" s="1"/>
  <c r="N461" i="509"/>
  <c r="K461" i="509" a="1"/>
  <c r="K461" i="509" s="1"/>
  <c r="M461" i="509" s="1"/>
  <c r="J461" i="509" a="1"/>
  <c r="J461" i="509" s="1"/>
  <c r="H461" i="509"/>
  <c r="W460" i="509"/>
  <c r="V460" i="509"/>
  <c r="N460" i="509"/>
  <c r="K460" i="509" a="1"/>
  <c r="K460" i="509" s="1"/>
  <c r="M460" i="509" s="1"/>
  <c r="J460" i="509" a="1"/>
  <c r="J460" i="509" s="1"/>
  <c r="H460" i="509"/>
  <c r="V459" i="509"/>
  <c r="W459" i="509" s="1"/>
  <c r="N459" i="509"/>
  <c r="K459" i="509" a="1"/>
  <c r="K459" i="509" s="1"/>
  <c r="M459" i="509" s="1"/>
  <c r="J459" i="509" a="1"/>
  <c r="J459" i="509" s="1"/>
  <c r="H459" i="509"/>
  <c r="V458" i="509"/>
  <c r="V473" i="509" s="1"/>
  <c r="W473" i="509" s="1"/>
  <c r="N458" i="509"/>
  <c r="K458" i="509"/>
  <c r="M458" i="509" s="1"/>
  <c r="K458" i="509" a="1"/>
  <c r="J458" i="509"/>
  <c r="J458" i="509" a="1"/>
  <c r="H458" i="509"/>
  <c r="H473" i="509" s="1"/>
  <c r="AA457" i="509"/>
  <c r="Z457" i="509"/>
  <c r="Y457" i="509"/>
  <c r="X457" i="509"/>
  <c r="U457" i="509"/>
  <c r="T457" i="509"/>
  <c r="S457" i="509"/>
  <c r="R457" i="509"/>
  <c r="Q457" i="509"/>
  <c r="P457" i="509"/>
  <c r="O457" i="509"/>
  <c r="I457" i="509"/>
  <c r="G457" i="509"/>
  <c r="V456" i="509"/>
  <c r="W456" i="509" s="1"/>
  <c r="N456" i="509"/>
  <c r="K456" i="509" a="1"/>
  <c r="K456" i="509" s="1"/>
  <c r="M456" i="509" s="1"/>
  <c r="J456" i="509" a="1"/>
  <c r="J456" i="509" s="1"/>
  <c r="H456" i="509"/>
  <c r="V455" i="509"/>
  <c r="W455" i="509" s="1"/>
  <c r="N455" i="509"/>
  <c r="K455" i="509" a="1"/>
  <c r="K455" i="509" s="1"/>
  <c r="M455" i="509" s="1"/>
  <c r="J455" i="509" a="1"/>
  <c r="J455" i="509" s="1"/>
  <c r="H455" i="509"/>
  <c r="V454" i="509"/>
  <c r="W454" i="509" s="1"/>
  <c r="N454" i="509"/>
  <c r="K454" i="509"/>
  <c r="M454" i="509" s="1"/>
  <c r="K454" i="509" a="1"/>
  <c r="J454" i="509"/>
  <c r="J454" i="509" a="1"/>
  <c r="H454" i="509"/>
  <c r="K453" i="509" a="1"/>
  <c r="K453" i="509" s="1"/>
  <c r="M453" i="509" s="1"/>
  <c r="H453" i="509"/>
  <c r="K452" i="509" a="1"/>
  <c r="K452" i="509" s="1"/>
  <c r="M452" i="509" s="1"/>
  <c r="H452" i="509"/>
  <c r="K451" i="509" a="1"/>
  <c r="K451" i="509" s="1"/>
  <c r="M451" i="509" s="1"/>
  <c r="H451" i="509"/>
  <c r="V450" i="509"/>
  <c r="W450" i="509" s="1"/>
  <c r="N450" i="509"/>
  <c r="M450" i="509"/>
  <c r="K450" i="509" a="1"/>
  <c r="K450" i="509" s="1"/>
  <c r="J450" i="509" a="1"/>
  <c r="J450" i="509" s="1"/>
  <c r="H450" i="509"/>
  <c r="W449" i="509"/>
  <c r="V449" i="509"/>
  <c r="N449" i="509"/>
  <c r="K449" i="509" a="1"/>
  <c r="K449" i="509" s="1"/>
  <c r="M449" i="509" s="1"/>
  <c r="J449" i="509" a="1"/>
  <c r="J449" i="509" s="1"/>
  <c r="H449" i="509"/>
  <c r="N448" i="509"/>
  <c r="K448" i="509" a="1"/>
  <c r="K448" i="509" s="1"/>
  <c r="M448" i="509" s="1"/>
  <c r="H448" i="509"/>
  <c r="N447" i="509"/>
  <c r="K447" i="509"/>
  <c r="M447" i="509" s="1"/>
  <c r="K447" i="509" a="1"/>
  <c r="H447" i="509"/>
  <c r="N446" i="509"/>
  <c r="K446" i="509" a="1"/>
  <c r="K446" i="509" s="1"/>
  <c r="M446" i="509" s="1"/>
  <c r="H446" i="509"/>
  <c r="N445" i="509"/>
  <c r="K445" i="509" a="1"/>
  <c r="K445" i="509" s="1"/>
  <c r="M445" i="509" s="1"/>
  <c r="H445" i="509"/>
  <c r="N444" i="509"/>
  <c r="K444" i="509" a="1"/>
  <c r="K444" i="509" s="1"/>
  <c r="M444" i="509" s="1"/>
  <c r="H444" i="509"/>
  <c r="N443" i="509"/>
  <c r="K443" i="509"/>
  <c r="M443" i="509" s="1"/>
  <c r="K443" i="509" a="1"/>
  <c r="H443" i="509"/>
  <c r="V442" i="509"/>
  <c r="W442" i="509" s="1"/>
  <c r="N442" i="509"/>
  <c r="K442" i="509" a="1"/>
  <c r="K442" i="509" s="1"/>
  <c r="M442" i="509" s="1"/>
  <c r="J442" i="509" a="1"/>
  <c r="J442" i="509" s="1"/>
  <c r="H442" i="509"/>
  <c r="V441" i="509"/>
  <c r="W441" i="509" s="1"/>
  <c r="N441" i="509"/>
  <c r="K441" i="509" a="1"/>
  <c r="K441" i="509" s="1"/>
  <c r="M441" i="509" s="1"/>
  <c r="J441" i="509" a="1"/>
  <c r="J441" i="509" s="1"/>
  <c r="H441" i="509"/>
  <c r="V440" i="509"/>
  <c r="W440" i="509" s="1"/>
  <c r="N440" i="509"/>
  <c r="M440" i="509"/>
  <c r="K440" i="509" a="1"/>
  <c r="K440" i="509" s="1"/>
  <c r="J440" i="509" a="1"/>
  <c r="J440" i="509" s="1"/>
  <c r="H440" i="509"/>
  <c r="W439" i="509"/>
  <c r="V439" i="509"/>
  <c r="N439" i="509"/>
  <c r="K439" i="509" a="1"/>
  <c r="K439" i="509" s="1"/>
  <c r="M439" i="509" s="1"/>
  <c r="J439" i="509" a="1"/>
  <c r="J439" i="509" s="1"/>
  <c r="H439" i="509"/>
  <c r="V438" i="509"/>
  <c r="W438" i="509" s="1"/>
  <c r="N438" i="509"/>
  <c r="M438" i="509"/>
  <c r="K438" i="509" a="1"/>
  <c r="K438" i="509" s="1"/>
  <c r="J438" i="509" a="1"/>
  <c r="J438" i="509" s="1"/>
  <c r="H438" i="509"/>
  <c r="W437" i="509"/>
  <c r="V437" i="509"/>
  <c r="N437" i="509"/>
  <c r="K437" i="509" a="1"/>
  <c r="K437" i="509" s="1"/>
  <c r="M437" i="509" s="1"/>
  <c r="J437" i="509" a="1"/>
  <c r="J437" i="509" s="1"/>
  <c r="H437" i="509"/>
  <c r="V436" i="509"/>
  <c r="W436" i="509" s="1"/>
  <c r="N436" i="509"/>
  <c r="M436" i="509"/>
  <c r="K436" i="509" a="1"/>
  <c r="K436" i="509" s="1"/>
  <c r="J436" i="509" a="1"/>
  <c r="J436" i="509" s="1"/>
  <c r="H436" i="509"/>
  <c r="W435" i="509"/>
  <c r="V435" i="509"/>
  <c r="N435" i="509"/>
  <c r="K435" i="509" a="1"/>
  <c r="K435" i="509" s="1"/>
  <c r="M435" i="509" s="1"/>
  <c r="J435" i="509" a="1"/>
  <c r="J435" i="509" s="1"/>
  <c r="H435" i="509"/>
  <c r="V434" i="509"/>
  <c r="W434" i="509" s="1"/>
  <c r="N434" i="509"/>
  <c r="M434" i="509"/>
  <c r="K434" i="509" a="1"/>
  <c r="K434" i="509" s="1"/>
  <c r="J434" i="509" a="1"/>
  <c r="J434" i="509" s="1"/>
  <c r="H434" i="509"/>
  <c r="W433" i="509"/>
  <c r="V433" i="509"/>
  <c r="N433" i="509"/>
  <c r="K433" i="509" a="1"/>
  <c r="K433" i="509" s="1"/>
  <c r="M433" i="509" s="1"/>
  <c r="J433" i="509" a="1"/>
  <c r="J433" i="509" s="1"/>
  <c r="H433" i="509"/>
  <c r="V432" i="509"/>
  <c r="W432" i="509" s="1"/>
  <c r="N432" i="509"/>
  <c r="M432" i="509"/>
  <c r="K432" i="509" a="1"/>
  <c r="K432" i="509" s="1"/>
  <c r="J432" i="509" a="1"/>
  <c r="J432" i="509" s="1"/>
  <c r="H432" i="509"/>
  <c r="W431" i="509"/>
  <c r="V431" i="509"/>
  <c r="N431" i="509"/>
  <c r="K431" i="509" a="1"/>
  <c r="K431" i="509" s="1"/>
  <c r="M431" i="509" s="1"/>
  <c r="J431" i="509" a="1"/>
  <c r="J431" i="509" s="1"/>
  <c r="H431" i="509"/>
  <c r="N430" i="509"/>
  <c r="K430" i="509" a="1"/>
  <c r="K430" i="509" s="1"/>
  <c r="M430" i="509" s="1"/>
  <c r="H430" i="509"/>
  <c r="V429" i="509"/>
  <c r="W429" i="509" s="1"/>
  <c r="N429" i="509"/>
  <c r="K429" i="509" a="1"/>
  <c r="K429" i="509" s="1"/>
  <c r="M429" i="509" s="1"/>
  <c r="J429" i="509" a="1"/>
  <c r="J429" i="509" s="1"/>
  <c r="H429" i="509"/>
  <c r="V428" i="509"/>
  <c r="W428" i="509" s="1"/>
  <c r="N428" i="509"/>
  <c r="M428" i="509"/>
  <c r="K428" i="509" a="1"/>
  <c r="K428" i="509" s="1"/>
  <c r="J428" i="509" a="1"/>
  <c r="J428" i="509" s="1"/>
  <c r="H428" i="509"/>
  <c r="W427" i="509"/>
  <c r="V427" i="509"/>
  <c r="N427" i="509"/>
  <c r="K427" i="509" a="1"/>
  <c r="K427" i="509" s="1"/>
  <c r="M427" i="509" s="1"/>
  <c r="J427" i="509" a="1"/>
  <c r="J427" i="509" s="1"/>
  <c r="H427" i="509"/>
  <c r="V426" i="509"/>
  <c r="W426" i="509" s="1"/>
  <c r="N426" i="509"/>
  <c r="M426" i="509"/>
  <c r="K426" i="509" a="1"/>
  <c r="K426" i="509" s="1"/>
  <c r="J426" i="509" a="1"/>
  <c r="J426" i="509" s="1"/>
  <c r="H426" i="509"/>
  <c r="W425" i="509"/>
  <c r="V425" i="509"/>
  <c r="N425" i="509"/>
  <c r="K425" i="509" a="1"/>
  <c r="K425" i="509" s="1"/>
  <c r="M425" i="509" s="1"/>
  <c r="J425" i="509" a="1"/>
  <c r="J425" i="509" s="1"/>
  <c r="H425" i="509"/>
  <c r="V424" i="509"/>
  <c r="W424" i="509" s="1"/>
  <c r="N424" i="509"/>
  <c r="M424" i="509"/>
  <c r="K424" i="509" a="1"/>
  <c r="K424" i="509" s="1"/>
  <c r="J424" i="509" a="1"/>
  <c r="J424" i="509" s="1"/>
  <c r="H424" i="509"/>
  <c r="W423" i="509"/>
  <c r="V423" i="509"/>
  <c r="N423" i="509"/>
  <c r="N457" i="509" s="1"/>
  <c r="K423" i="509" a="1"/>
  <c r="K423" i="509" s="1"/>
  <c r="M423" i="509" s="1"/>
  <c r="J423" i="509" a="1"/>
  <c r="J423" i="509" s="1"/>
  <c r="H423" i="509"/>
  <c r="H457" i="509" s="1"/>
  <c r="AA422" i="509"/>
  <c r="Z422" i="509"/>
  <c r="Y422" i="509"/>
  <c r="X422" i="509"/>
  <c r="U422" i="509"/>
  <c r="T422" i="509"/>
  <c r="S422" i="509"/>
  <c r="R422" i="509"/>
  <c r="Q422" i="509"/>
  <c r="P422" i="509"/>
  <c r="O422" i="509"/>
  <c r="I422" i="509"/>
  <c r="G422" i="509"/>
  <c r="J422" i="509" s="1" a="1"/>
  <c r="J422" i="509" s="1"/>
  <c r="K421" i="509" a="1"/>
  <c r="K421" i="509" s="1"/>
  <c r="M421" i="509" s="1"/>
  <c r="H421" i="509"/>
  <c r="K420" i="509" a="1"/>
  <c r="K420" i="509" s="1"/>
  <c r="M420" i="509" s="1"/>
  <c r="H420" i="509"/>
  <c r="K419" i="509" a="1"/>
  <c r="K419" i="509" s="1"/>
  <c r="M419" i="509" s="1"/>
  <c r="H419" i="509"/>
  <c r="K418" i="509" a="1"/>
  <c r="K418" i="509" s="1"/>
  <c r="M418" i="509" s="1"/>
  <c r="H418" i="509"/>
  <c r="K417" i="509" a="1"/>
  <c r="K417" i="509" s="1"/>
  <c r="M417" i="509" s="1"/>
  <c r="H417" i="509"/>
  <c r="K416" i="509" a="1"/>
  <c r="K416" i="509" s="1"/>
  <c r="M416" i="509" s="1"/>
  <c r="H416" i="509"/>
  <c r="K415" i="509" a="1"/>
  <c r="K415" i="509" s="1"/>
  <c r="M415" i="509" s="1"/>
  <c r="H415" i="509"/>
  <c r="K414" i="509" a="1"/>
  <c r="K414" i="509" s="1"/>
  <c r="M414" i="509" s="1"/>
  <c r="H414" i="509"/>
  <c r="K413" i="509" a="1"/>
  <c r="K413" i="509" s="1"/>
  <c r="M413" i="509" s="1"/>
  <c r="H413" i="509"/>
  <c r="K412" i="509" a="1"/>
  <c r="K412" i="509" s="1"/>
  <c r="M412" i="509" s="1"/>
  <c r="H412" i="509"/>
  <c r="W411" i="509"/>
  <c r="V411" i="509"/>
  <c r="N411" i="509"/>
  <c r="K411" i="509" a="1"/>
  <c r="K411" i="509" s="1"/>
  <c r="M411" i="509" s="1"/>
  <c r="J411" i="509" a="1"/>
  <c r="J411" i="509" s="1"/>
  <c r="H411" i="509"/>
  <c r="V410" i="509"/>
  <c r="W410" i="509" s="1"/>
  <c r="N410" i="509"/>
  <c r="K410" i="509" a="1"/>
  <c r="K410" i="509" s="1"/>
  <c r="M410" i="509" s="1"/>
  <c r="J410" i="509" a="1"/>
  <c r="J410" i="509" s="1"/>
  <c r="H410" i="509"/>
  <c r="V409" i="509"/>
  <c r="W409" i="509" s="1"/>
  <c r="N409" i="509"/>
  <c r="K409" i="509"/>
  <c r="M409" i="509" s="1"/>
  <c r="K409" i="509" a="1"/>
  <c r="J409" i="509"/>
  <c r="J409" i="509" a="1"/>
  <c r="H409" i="509"/>
  <c r="V408" i="509"/>
  <c r="W408" i="509" s="1"/>
  <c r="N408" i="509"/>
  <c r="K408" i="509" a="1"/>
  <c r="K408" i="509" s="1"/>
  <c r="M408" i="509" s="1"/>
  <c r="J408" i="509" a="1"/>
  <c r="J408" i="509" s="1"/>
  <c r="H408" i="509"/>
  <c r="H407" i="509"/>
  <c r="V406" i="509"/>
  <c r="W406" i="509" s="1"/>
  <c r="N406" i="509"/>
  <c r="K406" i="509" a="1"/>
  <c r="K406" i="509" s="1"/>
  <c r="M406" i="509" s="1"/>
  <c r="J406" i="509" a="1"/>
  <c r="J406" i="509" s="1"/>
  <c r="H406" i="509"/>
  <c r="W405" i="509"/>
  <c r="V405" i="509"/>
  <c r="N405" i="509"/>
  <c r="K405" i="509" a="1"/>
  <c r="K405" i="509" s="1"/>
  <c r="M405" i="509" s="1"/>
  <c r="J405" i="509" a="1"/>
  <c r="J405" i="509" s="1"/>
  <c r="H405" i="509"/>
  <c r="H404" i="509"/>
  <c r="K403" i="509" a="1"/>
  <c r="K403" i="509" s="1"/>
  <c r="H403" i="509"/>
  <c r="V402" i="509"/>
  <c r="W402" i="509" s="1"/>
  <c r="N402" i="509"/>
  <c r="K402" i="509" a="1"/>
  <c r="K402" i="509" s="1"/>
  <c r="M402" i="509" s="1"/>
  <c r="J402" i="509" a="1"/>
  <c r="J402" i="509" s="1"/>
  <c r="H402" i="509"/>
  <c r="V401" i="509"/>
  <c r="W401" i="509" s="1"/>
  <c r="N401" i="509"/>
  <c r="K401" i="509"/>
  <c r="M401" i="509" s="1"/>
  <c r="K401" i="509" a="1"/>
  <c r="J401" i="509"/>
  <c r="J401" i="509" a="1"/>
  <c r="H401" i="509"/>
  <c r="V400" i="509"/>
  <c r="W400" i="509" s="1"/>
  <c r="N400" i="509"/>
  <c r="K400" i="509" a="1"/>
  <c r="K400" i="509" s="1"/>
  <c r="M400" i="509" s="1"/>
  <c r="J400" i="509" a="1"/>
  <c r="J400" i="509" s="1"/>
  <c r="H400" i="509"/>
  <c r="W399" i="509"/>
  <c r="V399" i="509"/>
  <c r="N399" i="509"/>
  <c r="K399" i="509" a="1"/>
  <c r="K399" i="509" s="1"/>
  <c r="M399" i="509" s="1"/>
  <c r="J399" i="509" a="1"/>
  <c r="J399" i="509" s="1"/>
  <c r="H399" i="509"/>
  <c r="V398" i="509"/>
  <c r="W398" i="509" s="1"/>
  <c r="N398" i="509"/>
  <c r="K398" i="509" a="1"/>
  <c r="K398" i="509" s="1"/>
  <c r="M398" i="509" s="1"/>
  <c r="J398" i="509" a="1"/>
  <c r="J398" i="509" s="1"/>
  <c r="H398" i="509"/>
  <c r="V397" i="509"/>
  <c r="W397" i="509" s="1"/>
  <c r="N397" i="509"/>
  <c r="K397" i="509"/>
  <c r="M397" i="509" s="1"/>
  <c r="K397" i="509" a="1"/>
  <c r="J397" i="509"/>
  <c r="J397" i="509" a="1"/>
  <c r="H397" i="509"/>
  <c r="V396" i="509"/>
  <c r="W396" i="509" s="1"/>
  <c r="N396" i="509"/>
  <c r="K396" i="509" a="1"/>
  <c r="K396" i="509" s="1"/>
  <c r="M396" i="509" s="1"/>
  <c r="J396" i="509" a="1"/>
  <c r="J396" i="509" s="1"/>
  <c r="H396" i="509"/>
  <c r="W395" i="509"/>
  <c r="V395" i="509"/>
  <c r="N395" i="509"/>
  <c r="K395" i="509" a="1"/>
  <c r="K395" i="509" s="1"/>
  <c r="M395" i="509" s="1"/>
  <c r="J395" i="509" a="1"/>
  <c r="J395" i="509" s="1"/>
  <c r="H395" i="509"/>
  <c r="V394" i="509"/>
  <c r="W394" i="509" s="1"/>
  <c r="N394" i="509"/>
  <c r="K394" i="509" a="1"/>
  <c r="K394" i="509" s="1"/>
  <c r="M394" i="509" s="1"/>
  <c r="J394" i="509" a="1"/>
  <c r="J394" i="509" s="1"/>
  <c r="H394" i="509"/>
  <c r="V393" i="509"/>
  <c r="W393" i="509" s="1"/>
  <c r="N393" i="509"/>
  <c r="K393" i="509"/>
  <c r="M393" i="509" s="1"/>
  <c r="K393" i="509" a="1"/>
  <c r="J393" i="509"/>
  <c r="J393" i="509" a="1"/>
  <c r="H393" i="509"/>
  <c r="K392" i="509" a="1"/>
  <c r="K392" i="509" s="1"/>
  <c r="M392" i="509" s="1"/>
  <c r="H392" i="509"/>
  <c r="K391" i="509"/>
  <c r="M391" i="509" s="1"/>
  <c r="K391" i="509" a="1"/>
  <c r="H391" i="509"/>
  <c r="K390" i="509" a="1"/>
  <c r="K390" i="509" s="1"/>
  <c r="M390" i="509" s="1"/>
  <c r="H390" i="509"/>
  <c r="K389" i="509"/>
  <c r="M389" i="509" s="1"/>
  <c r="K389" i="509" a="1"/>
  <c r="H389" i="509"/>
  <c r="N388" i="509"/>
  <c r="K388" i="509" a="1"/>
  <c r="K388" i="509" s="1"/>
  <c r="M388" i="509" s="1"/>
  <c r="H388" i="509"/>
  <c r="N387" i="509"/>
  <c r="K387" i="509" a="1"/>
  <c r="K387" i="509" s="1"/>
  <c r="M387" i="509" s="1"/>
  <c r="H387" i="509"/>
  <c r="N386" i="509"/>
  <c r="K386" i="509" a="1"/>
  <c r="K386" i="509" s="1"/>
  <c r="M386" i="509" s="1"/>
  <c r="H386" i="509"/>
  <c r="N385" i="509"/>
  <c r="K385" i="509"/>
  <c r="M385" i="509" s="1"/>
  <c r="K385" i="509" a="1"/>
  <c r="H385" i="509"/>
  <c r="V384" i="509"/>
  <c r="W384" i="509" s="1"/>
  <c r="N384" i="509"/>
  <c r="K384" i="509" a="1"/>
  <c r="K384" i="509" s="1"/>
  <c r="M384" i="509" s="1"/>
  <c r="J384" i="509" a="1"/>
  <c r="J384" i="509" s="1"/>
  <c r="H384" i="509"/>
  <c r="W383" i="509"/>
  <c r="V383" i="509"/>
  <c r="N383" i="509"/>
  <c r="K383" i="509" a="1"/>
  <c r="K383" i="509" s="1"/>
  <c r="M383" i="509" s="1"/>
  <c r="J383" i="509" a="1"/>
  <c r="J383" i="509" s="1"/>
  <c r="H383" i="509"/>
  <c r="V382" i="509"/>
  <c r="W382" i="509" s="1"/>
  <c r="N382" i="509"/>
  <c r="K382" i="509" a="1"/>
  <c r="K382" i="509" s="1"/>
  <c r="M382" i="509" s="1"/>
  <c r="J382" i="509" a="1"/>
  <c r="J382" i="509" s="1"/>
  <c r="H382" i="509"/>
  <c r="V381" i="509"/>
  <c r="W381" i="509" s="1"/>
  <c r="N381" i="509"/>
  <c r="K381" i="509"/>
  <c r="M381" i="509" s="1"/>
  <c r="K381" i="509" a="1"/>
  <c r="J381" i="509"/>
  <c r="J381" i="509" a="1"/>
  <c r="H381" i="509"/>
  <c r="V380" i="509"/>
  <c r="W380" i="509" s="1"/>
  <c r="N380" i="509"/>
  <c r="K380" i="509" a="1"/>
  <c r="K380" i="509" s="1"/>
  <c r="M380" i="509" s="1"/>
  <c r="J380" i="509" a="1"/>
  <c r="J380" i="509" s="1"/>
  <c r="H380" i="509"/>
  <c r="W379" i="509"/>
  <c r="V379" i="509"/>
  <c r="N379" i="509"/>
  <c r="K379" i="509" a="1"/>
  <c r="K379" i="509" s="1"/>
  <c r="M379" i="509" s="1"/>
  <c r="J379" i="509" a="1"/>
  <c r="J379" i="509" s="1"/>
  <c r="H379" i="509"/>
  <c r="V378" i="509"/>
  <c r="W378" i="509" s="1"/>
  <c r="N378" i="509"/>
  <c r="K378" i="509" a="1"/>
  <c r="K378" i="509" s="1"/>
  <c r="M378" i="509" s="1"/>
  <c r="J378" i="509" a="1"/>
  <c r="J378" i="509" s="1"/>
  <c r="H378" i="509"/>
  <c r="V377" i="509"/>
  <c r="W377" i="509" s="1"/>
  <c r="N377" i="509"/>
  <c r="K377" i="509"/>
  <c r="M377" i="509" s="1"/>
  <c r="K377" i="509" a="1"/>
  <c r="J377" i="509"/>
  <c r="J377" i="509" a="1"/>
  <c r="H377" i="509"/>
  <c r="V376" i="509"/>
  <c r="W376" i="509" s="1"/>
  <c r="N376" i="509"/>
  <c r="K376" i="509" a="1"/>
  <c r="K376" i="509" s="1"/>
  <c r="M376" i="509" s="1"/>
  <c r="J376" i="509" a="1"/>
  <c r="J376" i="509" s="1"/>
  <c r="H376" i="509"/>
  <c r="W375" i="509"/>
  <c r="V375" i="509"/>
  <c r="N375" i="509"/>
  <c r="K375" i="509" a="1"/>
  <c r="K375" i="509" s="1"/>
  <c r="M375" i="509" s="1"/>
  <c r="J375" i="509" a="1"/>
  <c r="J375" i="509" s="1"/>
  <c r="H375" i="509"/>
  <c r="V374" i="509"/>
  <c r="W374" i="509" s="1"/>
  <c r="N374" i="509"/>
  <c r="K374" i="509" a="1"/>
  <c r="K374" i="509" s="1"/>
  <c r="M374" i="509" s="1"/>
  <c r="J374" i="509" a="1"/>
  <c r="J374" i="509" s="1"/>
  <c r="H374" i="509"/>
  <c r="V373" i="509"/>
  <c r="W373" i="509" s="1"/>
  <c r="N373" i="509"/>
  <c r="K373" i="509"/>
  <c r="M373" i="509" s="1"/>
  <c r="K373" i="509" a="1"/>
  <c r="J373" i="509"/>
  <c r="J373" i="509" a="1"/>
  <c r="H373" i="509"/>
  <c r="K372" i="509" a="1"/>
  <c r="K372" i="509" s="1"/>
  <c r="M372" i="509" s="1"/>
  <c r="H372" i="509"/>
  <c r="K371" i="509"/>
  <c r="M371" i="509" s="1"/>
  <c r="K371" i="509" a="1"/>
  <c r="H371" i="509"/>
  <c r="K370" i="509" a="1"/>
  <c r="K370" i="509" s="1"/>
  <c r="M370" i="509" s="1"/>
  <c r="H370" i="509"/>
  <c r="V369" i="509"/>
  <c r="W369" i="509" s="1"/>
  <c r="N369" i="509"/>
  <c r="K369" i="509" a="1"/>
  <c r="K369" i="509" s="1"/>
  <c r="M369" i="509" s="1"/>
  <c r="J369" i="509" a="1"/>
  <c r="J369" i="509" s="1"/>
  <c r="H369" i="509"/>
  <c r="V368" i="509"/>
  <c r="W368" i="509" s="1"/>
  <c r="N368" i="509"/>
  <c r="K368" i="509"/>
  <c r="M368" i="509" s="1"/>
  <c r="K368" i="509" a="1"/>
  <c r="J368" i="509"/>
  <c r="J368" i="509" a="1"/>
  <c r="H368" i="509"/>
  <c r="V367" i="509"/>
  <c r="W367" i="509" s="1"/>
  <c r="N367" i="509"/>
  <c r="K367" i="509" a="1"/>
  <c r="K367" i="509" s="1"/>
  <c r="M367" i="509" s="1"/>
  <c r="J367" i="509" a="1"/>
  <c r="J367" i="509" s="1"/>
  <c r="H367" i="509"/>
  <c r="K366" i="509"/>
  <c r="K366" i="509" a="1"/>
  <c r="H366" i="509"/>
  <c r="V365" i="509"/>
  <c r="W365" i="509" s="1"/>
  <c r="N365" i="509"/>
  <c r="N422" i="509" s="1"/>
  <c r="K365" i="509" a="1"/>
  <c r="K365" i="509" s="1"/>
  <c r="J365" i="509" a="1"/>
  <c r="J365" i="509" s="1"/>
  <c r="H365" i="509"/>
  <c r="AA364" i="509"/>
  <c r="AA498" i="509" s="1"/>
  <c r="Z364" i="509"/>
  <c r="Z498" i="509" s="1"/>
  <c r="Y364" i="509"/>
  <c r="Y498" i="509" s="1"/>
  <c r="X364" i="509"/>
  <c r="X498" i="509" s="1"/>
  <c r="U364" i="509"/>
  <c r="U498" i="509" s="1"/>
  <c r="T364" i="509"/>
  <c r="T498" i="509" s="1"/>
  <c r="S364" i="509"/>
  <c r="S498" i="509" s="1"/>
  <c r="R364" i="509"/>
  <c r="R498" i="509" s="1"/>
  <c r="Q364" i="509"/>
  <c r="Q498" i="509" s="1"/>
  <c r="P364" i="509"/>
  <c r="P498" i="509" s="1"/>
  <c r="O364" i="509"/>
  <c r="I364" i="509"/>
  <c r="I498" i="509" s="1"/>
  <c r="B506" i="509" s="1"/>
  <c r="G364" i="509"/>
  <c r="G498" i="509" s="1"/>
  <c r="V363" i="509"/>
  <c r="W363" i="509" s="1"/>
  <c r="N363" i="509"/>
  <c r="K363" i="509" a="1"/>
  <c r="K363" i="509" s="1"/>
  <c r="M363" i="509" s="1"/>
  <c r="J363" i="509" a="1"/>
  <c r="J363" i="509" s="1"/>
  <c r="H363" i="509"/>
  <c r="W362" i="509"/>
  <c r="V362" i="509"/>
  <c r="N362" i="509"/>
  <c r="K362" i="509" a="1"/>
  <c r="K362" i="509" s="1"/>
  <c r="M362" i="509" s="1"/>
  <c r="J362" i="509" a="1"/>
  <c r="J362" i="509" s="1"/>
  <c r="H362" i="509"/>
  <c r="K361" i="509"/>
  <c r="M361" i="509" s="1"/>
  <c r="K361" i="509" a="1"/>
  <c r="H361" i="509"/>
  <c r="K360" i="509" a="1"/>
  <c r="K360" i="509" s="1"/>
  <c r="M360" i="509" s="1"/>
  <c r="H360" i="509"/>
  <c r="K359" i="509"/>
  <c r="M359" i="509" s="1"/>
  <c r="K359" i="509" a="1"/>
  <c r="H359" i="509"/>
  <c r="K358" i="509" a="1"/>
  <c r="K358" i="509" s="1"/>
  <c r="M358" i="509" s="1"/>
  <c r="H358" i="509"/>
  <c r="V357" i="509"/>
  <c r="W357" i="509" s="1"/>
  <c r="N357" i="509"/>
  <c r="K357" i="509" a="1"/>
  <c r="K357" i="509" s="1"/>
  <c r="M357" i="509" s="1"/>
  <c r="J357" i="509" a="1"/>
  <c r="J357" i="509" s="1"/>
  <c r="H357" i="509"/>
  <c r="V356" i="509"/>
  <c r="W356" i="509" s="1"/>
  <c r="N356" i="509"/>
  <c r="K356" i="509"/>
  <c r="M356" i="509" s="1"/>
  <c r="K356" i="509" a="1"/>
  <c r="J356" i="509"/>
  <c r="J356" i="509" a="1"/>
  <c r="H356" i="509"/>
  <c r="V355" i="509"/>
  <c r="W355" i="509" s="1"/>
  <c r="N355" i="509"/>
  <c r="K355" i="509" a="1"/>
  <c r="K355" i="509" s="1"/>
  <c r="M355" i="509" s="1"/>
  <c r="J355" i="509" a="1"/>
  <c r="J355" i="509" s="1"/>
  <c r="H355" i="509"/>
  <c r="H354" i="509"/>
  <c r="H353" i="509"/>
  <c r="W352" i="509"/>
  <c r="V352" i="509"/>
  <c r="N352" i="509"/>
  <c r="K352" i="509" a="1"/>
  <c r="K352" i="509" s="1"/>
  <c r="M352" i="509" s="1"/>
  <c r="J352" i="509" a="1"/>
  <c r="J352" i="509" s="1"/>
  <c r="H352" i="509"/>
  <c r="V351" i="509"/>
  <c r="W351" i="509" s="1"/>
  <c r="N351" i="509"/>
  <c r="K351" i="509" a="1"/>
  <c r="K351" i="509" s="1"/>
  <c r="M351" i="509" s="1"/>
  <c r="J351" i="509" a="1"/>
  <c r="J351" i="509" s="1"/>
  <c r="H351" i="509"/>
  <c r="K350" i="509" a="1"/>
  <c r="K350" i="509" s="1"/>
  <c r="M350" i="509" s="1"/>
  <c r="H350" i="509"/>
  <c r="K349" i="509" a="1"/>
  <c r="K349" i="509" s="1"/>
  <c r="M349" i="509" s="1"/>
  <c r="H349" i="509"/>
  <c r="V348" i="509"/>
  <c r="W348" i="509" s="1"/>
  <c r="N348" i="509"/>
  <c r="K348" i="509" a="1"/>
  <c r="K348" i="509" s="1"/>
  <c r="M348" i="509" s="1"/>
  <c r="J348" i="509" a="1"/>
  <c r="J348" i="509" s="1"/>
  <c r="H348" i="509"/>
  <c r="V347" i="509"/>
  <c r="W347" i="509" s="1"/>
  <c r="N347" i="509"/>
  <c r="K347" i="509" a="1"/>
  <c r="K347" i="509" s="1"/>
  <c r="M347" i="509" s="1"/>
  <c r="J347" i="509" a="1"/>
  <c r="J347" i="509" s="1"/>
  <c r="H347" i="509"/>
  <c r="V346" i="509"/>
  <c r="W346" i="509" s="1"/>
  <c r="N346" i="509"/>
  <c r="K346" i="509"/>
  <c r="M346" i="509" s="1"/>
  <c r="K346" i="509" a="1"/>
  <c r="J346" i="509" a="1"/>
  <c r="J346" i="509" s="1"/>
  <c r="H346" i="509"/>
  <c r="V345" i="509"/>
  <c r="W345" i="509" s="1"/>
  <c r="N345" i="509"/>
  <c r="K345" i="509" a="1"/>
  <c r="K345" i="509" s="1"/>
  <c r="M345" i="509" s="1"/>
  <c r="J345" i="509" a="1"/>
  <c r="J345" i="509" s="1"/>
  <c r="H345" i="509"/>
  <c r="V344" i="509"/>
  <c r="W344" i="509" s="1"/>
  <c r="N344" i="509"/>
  <c r="K344" i="509"/>
  <c r="M344" i="509" s="1"/>
  <c r="K344" i="509" a="1"/>
  <c r="J344" i="509"/>
  <c r="J344" i="509" a="1"/>
  <c r="H344" i="509"/>
  <c r="V343" i="509"/>
  <c r="V364" i="509" s="1"/>
  <c r="N343" i="509"/>
  <c r="N364" i="509" s="1"/>
  <c r="K343" i="509" a="1"/>
  <c r="K343" i="509" s="1"/>
  <c r="J343" i="509" a="1"/>
  <c r="J343" i="509" s="1"/>
  <c r="H343" i="509"/>
  <c r="H364" i="509" s="1"/>
  <c r="X337" i="509"/>
  <c r="X336" i="509"/>
  <c r="X335" i="509"/>
  <c r="G335" i="509"/>
  <c r="E335" i="509"/>
  <c r="C335" i="509"/>
  <c r="X334" i="509"/>
  <c r="I334" i="509"/>
  <c r="E334" i="509"/>
  <c r="K334" i="509" s="1"/>
  <c r="M334" i="509" s="1"/>
  <c r="I333" i="509"/>
  <c r="E333" i="509"/>
  <c r="I332" i="509"/>
  <c r="E332" i="509"/>
  <c r="K332" i="509" s="1"/>
  <c r="M332" i="509" s="1"/>
  <c r="X331" i="509"/>
  <c r="I331" i="509"/>
  <c r="E331" i="509"/>
  <c r="K331" i="509" s="1"/>
  <c r="AA328" i="509"/>
  <c r="Z328" i="509"/>
  <c r="Y328" i="509"/>
  <c r="X328" i="509"/>
  <c r="U328" i="509"/>
  <c r="T328" i="509"/>
  <c r="S328" i="509"/>
  <c r="R328" i="509"/>
  <c r="Q328" i="509"/>
  <c r="P328" i="509"/>
  <c r="O328" i="509"/>
  <c r="R336" i="509" s="1"/>
  <c r="I328" i="509"/>
  <c r="G328" i="509"/>
  <c r="K327" i="509" a="1"/>
  <c r="K327" i="509" s="1"/>
  <c r="H327" i="509"/>
  <c r="K326" i="509" a="1"/>
  <c r="K326" i="509" s="1"/>
  <c r="H326" i="509"/>
  <c r="K325" i="509"/>
  <c r="K325" i="509" a="1"/>
  <c r="H325" i="509"/>
  <c r="V324" i="509"/>
  <c r="W324" i="509" s="1"/>
  <c r="N324" i="509"/>
  <c r="K324" i="509" a="1"/>
  <c r="K324" i="509" s="1"/>
  <c r="H324" i="509"/>
  <c r="D324" i="509"/>
  <c r="H323" i="509"/>
  <c r="K322" i="509" a="1"/>
  <c r="K322" i="509" s="1"/>
  <c r="H322" i="509"/>
  <c r="H321" i="509"/>
  <c r="V320" i="509"/>
  <c r="W320" i="509" s="1"/>
  <c r="N320" i="509"/>
  <c r="K320" i="509" a="1"/>
  <c r="K320" i="509" s="1"/>
  <c r="M320" i="509" s="1"/>
  <c r="J320" i="509" a="1"/>
  <c r="J320" i="509" s="1"/>
  <c r="H320" i="509"/>
  <c r="V319" i="509"/>
  <c r="W319" i="509" s="1"/>
  <c r="N319" i="509"/>
  <c r="K319" i="509" a="1"/>
  <c r="K319" i="509" s="1"/>
  <c r="M319" i="509" s="1"/>
  <c r="J319" i="509" a="1"/>
  <c r="J319" i="509" s="1"/>
  <c r="H319" i="509"/>
  <c r="H318" i="509"/>
  <c r="V317" i="509"/>
  <c r="W317" i="509" s="1"/>
  <c r="N317" i="509"/>
  <c r="K317" i="509"/>
  <c r="M317" i="509" s="1"/>
  <c r="K317" i="509" a="1"/>
  <c r="J317" i="509"/>
  <c r="J317" i="509" a="1"/>
  <c r="H317" i="509"/>
  <c r="V316" i="509"/>
  <c r="W316" i="509" s="1"/>
  <c r="N316" i="509"/>
  <c r="K316" i="509" a="1"/>
  <c r="K316" i="509" s="1"/>
  <c r="M316" i="509" s="1"/>
  <c r="J316" i="509" a="1"/>
  <c r="J316" i="509" s="1"/>
  <c r="H316" i="509"/>
  <c r="V315" i="509"/>
  <c r="W315" i="509" s="1"/>
  <c r="N315" i="509"/>
  <c r="K315" i="509" a="1"/>
  <c r="K315" i="509" s="1"/>
  <c r="M315" i="509" s="1"/>
  <c r="J315" i="509" a="1"/>
  <c r="J315" i="509" s="1"/>
  <c r="H315" i="509"/>
  <c r="V314" i="509"/>
  <c r="V328" i="509" s="1"/>
  <c r="N314" i="509"/>
  <c r="K314" i="509" a="1"/>
  <c r="K314" i="509" s="1"/>
  <c r="J314" i="509" a="1"/>
  <c r="J314" i="509" s="1"/>
  <c r="H314" i="509"/>
  <c r="AA313" i="509"/>
  <c r="Z313" i="509"/>
  <c r="Y313" i="509"/>
  <c r="X313" i="509"/>
  <c r="U313" i="509"/>
  <c r="T313" i="509"/>
  <c r="S313" i="509"/>
  <c r="Q313" i="509"/>
  <c r="P313" i="509"/>
  <c r="O313" i="509"/>
  <c r="I313" i="509"/>
  <c r="G313" i="509"/>
  <c r="V312" i="509"/>
  <c r="W312" i="509" s="1"/>
  <c r="N312" i="509"/>
  <c r="J312" i="509" a="1"/>
  <c r="J312" i="509" s="1"/>
  <c r="H312" i="509"/>
  <c r="V310" i="509"/>
  <c r="W310" i="509" s="1"/>
  <c r="N310" i="509"/>
  <c r="J310" i="509" a="1"/>
  <c r="J310" i="509" s="1"/>
  <c r="V309" i="509"/>
  <c r="W309" i="509" s="1"/>
  <c r="N309" i="509"/>
  <c r="J309" i="509"/>
  <c r="J309" i="509" a="1"/>
  <c r="V308" i="509"/>
  <c r="W308" i="509" s="1"/>
  <c r="N308" i="509"/>
  <c r="J308" i="509" a="1"/>
  <c r="J308" i="509" s="1"/>
  <c r="V307" i="509"/>
  <c r="W307" i="509" s="1"/>
  <c r="N307" i="509"/>
  <c r="J307" i="509"/>
  <c r="J307" i="509" a="1"/>
  <c r="V306" i="509"/>
  <c r="V313" i="509" s="1"/>
  <c r="N306" i="509"/>
  <c r="N313" i="509" s="1"/>
  <c r="K306" i="509" a="1"/>
  <c r="K306" i="509" s="1"/>
  <c r="J306" i="509" a="1"/>
  <c r="J306" i="509" s="1"/>
  <c r="H306" i="509"/>
  <c r="H313" i="509" s="1"/>
  <c r="AA305" i="509"/>
  <c r="Z305" i="509"/>
  <c r="Y305" i="509"/>
  <c r="X305" i="509"/>
  <c r="U305" i="509"/>
  <c r="T305" i="509"/>
  <c r="S305" i="509"/>
  <c r="Q305" i="509"/>
  <c r="P305" i="509"/>
  <c r="O305" i="509"/>
  <c r="I305" i="509"/>
  <c r="G305" i="509"/>
  <c r="J305" i="509" s="1" a="1"/>
  <c r="J305" i="509" s="1"/>
  <c r="V304" i="509"/>
  <c r="W304" i="509" s="1"/>
  <c r="N304" i="509"/>
  <c r="K304" i="509" a="1"/>
  <c r="K304" i="509" s="1"/>
  <c r="M304" i="509" s="1"/>
  <c r="J304" i="509" a="1"/>
  <c r="J304" i="509" s="1"/>
  <c r="H304" i="509"/>
  <c r="V303" i="509"/>
  <c r="W303" i="509" s="1"/>
  <c r="N303" i="509"/>
  <c r="K303" i="509" a="1"/>
  <c r="K303" i="509" s="1"/>
  <c r="M303" i="509" s="1"/>
  <c r="J303" i="509" a="1"/>
  <c r="J303" i="509" s="1"/>
  <c r="H303" i="509"/>
  <c r="V302" i="509"/>
  <c r="W302" i="509" s="1"/>
  <c r="N302" i="509"/>
  <c r="K302" i="509"/>
  <c r="M302" i="509" s="1"/>
  <c r="K302" i="509" a="1"/>
  <c r="J302" i="509"/>
  <c r="J302" i="509" a="1"/>
  <c r="H302" i="509"/>
  <c r="V301" i="509"/>
  <c r="W301" i="509" s="1"/>
  <c r="N301" i="509"/>
  <c r="K301" i="509" a="1"/>
  <c r="K301" i="509" s="1"/>
  <c r="M301" i="509" s="1"/>
  <c r="J301" i="509" a="1"/>
  <c r="J301" i="509" s="1"/>
  <c r="H301" i="509"/>
  <c r="W300" i="509"/>
  <c r="V300" i="509"/>
  <c r="N300" i="509"/>
  <c r="K300" i="509" a="1"/>
  <c r="K300" i="509" s="1"/>
  <c r="M300" i="509" s="1"/>
  <c r="J300" i="509" a="1"/>
  <c r="J300" i="509" s="1"/>
  <c r="H300" i="509"/>
  <c r="V299" i="509"/>
  <c r="W299" i="509" s="1"/>
  <c r="N299" i="509"/>
  <c r="K299" i="509" a="1"/>
  <c r="K299" i="509" s="1"/>
  <c r="M299" i="509" s="1"/>
  <c r="J299" i="509" a="1"/>
  <c r="J299" i="509" s="1"/>
  <c r="H299" i="509"/>
  <c r="V298" i="509"/>
  <c r="W298" i="509" s="1"/>
  <c r="N298" i="509"/>
  <c r="K298" i="509"/>
  <c r="M298" i="509" s="1"/>
  <c r="K298" i="509" a="1"/>
  <c r="J298" i="509"/>
  <c r="J298" i="509" a="1"/>
  <c r="H298" i="509"/>
  <c r="V297" i="509"/>
  <c r="W297" i="509" s="1"/>
  <c r="N297" i="509"/>
  <c r="K297" i="509" a="1"/>
  <c r="K297" i="509" s="1"/>
  <c r="M297" i="509" s="1"/>
  <c r="J297" i="509" a="1"/>
  <c r="J297" i="509" s="1"/>
  <c r="H297" i="509"/>
  <c r="W296" i="509"/>
  <c r="V296" i="509"/>
  <c r="N296" i="509"/>
  <c r="K296" i="509" a="1"/>
  <c r="K296" i="509" s="1"/>
  <c r="M296" i="509" s="1"/>
  <c r="J296" i="509" a="1"/>
  <c r="J296" i="509" s="1"/>
  <c r="H296" i="509"/>
  <c r="V295" i="509"/>
  <c r="W295" i="509" s="1"/>
  <c r="N295" i="509"/>
  <c r="K295" i="509" a="1"/>
  <c r="K295" i="509" s="1"/>
  <c r="M295" i="509" s="1"/>
  <c r="J295" i="509" a="1"/>
  <c r="J295" i="509" s="1"/>
  <c r="H295" i="509"/>
  <c r="V294" i="509"/>
  <c r="W294" i="509" s="1"/>
  <c r="N294" i="509"/>
  <c r="K294" i="509"/>
  <c r="M294" i="509" s="1"/>
  <c r="K294" i="509" a="1"/>
  <c r="J294" i="509"/>
  <c r="J294" i="509" a="1"/>
  <c r="H294" i="509"/>
  <c r="V293" i="509"/>
  <c r="W293" i="509" s="1"/>
  <c r="N293" i="509"/>
  <c r="K293" i="509" a="1"/>
  <c r="K293" i="509" s="1"/>
  <c r="M293" i="509" s="1"/>
  <c r="J293" i="509" a="1"/>
  <c r="J293" i="509" s="1"/>
  <c r="H293" i="509"/>
  <c r="W292" i="509"/>
  <c r="V292" i="509"/>
  <c r="N292" i="509"/>
  <c r="K292" i="509" a="1"/>
  <c r="K292" i="509" s="1"/>
  <c r="M292" i="509" s="1"/>
  <c r="J292" i="509" a="1"/>
  <c r="J292" i="509" s="1"/>
  <c r="H292" i="509"/>
  <c r="V291" i="509"/>
  <c r="W291" i="509" s="1"/>
  <c r="N291" i="509"/>
  <c r="K291" i="509" a="1"/>
  <c r="K291" i="509" s="1"/>
  <c r="M291" i="509" s="1"/>
  <c r="J291" i="509" a="1"/>
  <c r="J291" i="509" s="1"/>
  <c r="H291" i="509"/>
  <c r="V290" i="509"/>
  <c r="V305" i="509" s="1"/>
  <c r="W305" i="509" s="1"/>
  <c r="N290" i="509"/>
  <c r="K290" i="509"/>
  <c r="K290" i="509" a="1"/>
  <c r="J290" i="509"/>
  <c r="J290" i="509" a="1"/>
  <c r="H290" i="509"/>
  <c r="H305" i="509" s="1"/>
  <c r="AA289" i="509"/>
  <c r="Z289" i="509"/>
  <c r="Y289" i="509"/>
  <c r="X289" i="509"/>
  <c r="U289" i="509"/>
  <c r="T289" i="509"/>
  <c r="S289" i="509"/>
  <c r="R289" i="509"/>
  <c r="Q289" i="509"/>
  <c r="P289" i="509"/>
  <c r="O289" i="509"/>
  <c r="R333" i="509" s="1"/>
  <c r="I289" i="509"/>
  <c r="G289" i="509"/>
  <c r="J289" i="509" s="1" a="1"/>
  <c r="J289" i="509" s="1"/>
  <c r="V288" i="509"/>
  <c r="W288" i="509" s="1"/>
  <c r="N288" i="509"/>
  <c r="K288" i="509" a="1"/>
  <c r="K288" i="509" s="1"/>
  <c r="M288" i="509" s="1"/>
  <c r="J288" i="509" a="1"/>
  <c r="J288" i="509" s="1"/>
  <c r="H288" i="509"/>
  <c r="V287" i="509"/>
  <c r="W287" i="509" s="1"/>
  <c r="N287" i="509"/>
  <c r="K287" i="509" a="1"/>
  <c r="K287" i="509" s="1"/>
  <c r="M287" i="509" s="1"/>
  <c r="J287" i="509" a="1"/>
  <c r="J287" i="509" s="1"/>
  <c r="H287" i="509"/>
  <c r="V286" i="509"/>
  <c r="W286" i="509" s="1"/>
  <c r="N286" i="509"/>
  <c r="K286" i="509" a="1"/>
  <c r="K286" i="509" s="1"/>
  <c r="M286" i="509" s="1"/>
  <c r="J286" i="509" a="1"/>
  <c r="J286" i="509" s="1"/>
  <c r="H286" i="509"/>
  <c r="H285" i="509"/>
  <c r="H284" i="509"/>
  <c r="H283" i="509"/>
  <c r="V282" i="509"/>
  <c r="W282" i="509" s="1"/>
  <c r="N282" i="509"/>
  <c r="K282" i="509" a="1"/>
  <c r="K282" i="509" s="1"/>
  <c r="M282" i="509" s="1"/>
  <c r="J282" i="509" a="1"/>
  <c r="J282" i="509" s="1"/>
  <c r="H282" i="509"/>
  <c r="V281" i="509"/>
  <c r="W281" i="509" s="1"/>
  <c r="N281" i="509"/>
  <c r="K281" i="509"/>
  <c r="M281" i="509" s="1"/>
  <c r="K281" i="509" a="1"/>
  <c r="J281" i="509"/>
  <c r="J281" i="509" a="1"/>
  <c r="H281" i="509"/>
  <c r="N280" i="509"/>
  <c r="K280" i="509" a="1"/>
  <c r="K280" i="509" s="1"/>
  <c r="M280" i="509" s="1"/>
  <c r="H280" i="509"/>
  <c r="N279" i="509"/>
  <c r="K279" i="509" a="1"/>
  <c r="K279" i="509" s="1"/>
  <c r="M279" i="509" s="1"/>
  <c r="H279" i="509"/>
  <c r="N278" i="509"/>
  <c r="K278" i="509" a="1"/>
  <c r="K278" i="509" s="1"/>
  <c r="M278" i="509" s="1"/>
  <c r="H278" i="509"/>
  <c r="N277" i="509"/>
  <c r="K277" i="509"/>
  <c r="M277" i="509" s="1"/>
  <c r="K277" i="509" a="1"/>
  <c r="H277" i="509"/>
  <c r="N276" i="509"/>
  <c r="K276" i="509" a="1"/>
  <c r="K276" i="509" s="1"/>
  <c r="M276" i="509" s="1"/>
  <c r="H276" i="509"/>
  <c r="N275" i="509"/>
  <c r="K275" i="509" a="1"/>
  <c r="K275" i="509" s="1"/>
  <c r="M275" i="509" s="1"/>
  <c r="H275" i="509"/>
  <c r="V274" i="509"/>
  <c r="W274" i="509" s="1"/>
  <c r="N274" i="509"/>
  <c r="K274" i="509" a="1"/>
  <c r="K274" i="509" s="1"/>
  <c r="M274" i="509" s="1"/>
  <c r="J274" i="509" a="1"/>
  <c r="J274" i="509" s="1"/>
  <c r="H274" i="509"/>
  <c r="V273" i="509"/>
  <c r="W273" i="509" s="1"/>
  <c r="N273" i="509"/>
  <c r="K273" i="509"/>
  <c r="M273" i="509" s="1"/>
  <c r="K273" i="509" a="1"/>
  <c r="J273" i="509"/>
  <c r="J273" i="509" a="1"/>
  <c r="H273" i="509"/>
  <c r="V272" i="509"/>
  <c r="W272" i="509" s="1"/>
  <c r="N272" i="509"/>
  <c r="K272" i="509" a="1"/>
  <c r="K272" i="509" s="1"/>
  <c r="M272" i="509" s="1"/>
  <c r="J272" i="509" a="1"/>
  <c r="J272" i="509" s="1"/>
  <c r="H272" i="509"/>
  <c r="W271" i="509"/>
  <c r="V271" i="509"/>
  <c r="N271" i="509"/>
  <c r="K271" i="509" a="1"/>
  <c r="K271" i="509" s="1"/>
  <c r="M271" i="509" s="1"/>
  <c r="J271" i="509" a="1"/>
  <c r="J271" i="509" s="1"/>
  <c r="H271" i="509"/>
  <c r="V270" i="509"/>
  <c r="W270" i="509" s="1"/>
  <c r="N270" i="509"/>
  <c r="K270" i="509" a="1"/>
  <c r="K270" i="509" s="1"/>
  <c r="M270" i="509" s="1"/>
  <c r="J270" i="509" a="1"/>
  <c r="J270" i="509" s="1"/>
  <c r="H270" i="509"/>
  <c r="V269" i="509"/>
  <c r="W269" i="509" s="1"/>
  <c r="N269" i="509"/>
  <c r="K269" i="509"/>
  <c r="M269" i="509" s="1"/>
  <c r="K269" i="509" a="1"/>
  <c r="J269" i="509"/>
  <c r="J269" i="509" a="1"/>
  <c r="H269" i="509"/>
  <c r="V268" i="509"/>
  <c r="W268" i="509" s="1"/>
  <c r="N268" i="509"/>
  <c r="K268" i="509" a="1"/>
  <c r="K268" i="509" s="1"/>
  <c r="M268" i="509" s="1"/>
  <c r="J268" i="509" a="1"/>
  <c r="J268" i="509" s="1"/>
  <c r="H268" i="509"/>
  <c r="W267" i="509"/>
  <c r="V267" i="509"/>
  <c r="N267" i="509"/>
  <c r="K267" i="509" a="1"/>
  <c r="K267" i="509" s="1"/>
  <c r="M267" i="509" s="1"/>
  <c r="J267" i="509" a="1"/>
  <c r="J267" i="509" s="1"/>
  <c r="H267" i="509"/>
  <c r="V266" i="509"/>
  <c r="W266" i="509" s="1"/>
  <c r="N266" i="509"/>
  <c r="K266" i="509" a="1"/>
  <c r="K266" i="509" s="1"/>
  <c r="M266" i="509" s="1"/>
  <c r="J266" i="509" a="1"/>
  <c r="J266" i="509" s="1"/>
  <c r="H266" i="509"/>
  <c r="V265" i="509"/>
  <c r="W265" i="509" s="1"/>
  <c r="N265" i="509"/>
  <c r="K265" i="509"/>
  <c r="M265" i="509" s="1"/>
  <c r="K265" i="509" a="1"/>
  <c r="J265" i="509"/>
  <c r="J265" i="509" a="1"/>
  <c r="H265" i="509"/>
  <c r="V264" i="509"/>
  <c r="W264" i="509" s="1"/>
  <c r="N264" i="509"/>
  <c r="K264" i="509" a="1"/>
  <c r="K264" i="509" s="1"/>
  <c r="M264" i="509" s="1"/>
  <c r="J264" i="509" a="1"/>
  <c r="J264" i="509" s="1"/>
  <c r="H264" i="509"/>
  <c r="W263" i="509"/>
  <c r="V263" i="509"/>
  <c r="N263" i="509"/>
  <c r="K263" i="509" a="1"/>
  <c r="K263" i="509" s="1"/>
  <c r="M263" i="509" s="1"/>
  <c r="J263" i="509" a="1"/>
  <c r="J263" i="509" s="1"/>
  <c r="H263" i="509"/>
  <c r="N262" i="509"/>
  <c r="K262" i="509" a="1"/>
  <c r="K262" i="509" s="1"/>
  <c r="M262" i="509" s="1"/>
  <c r="H262" i="509"/>
  <c r="V261" i="509"/>
  <c r="W261" i="509" s="1"/>
  <c r="N261" i="509"/>
  <c r="K261" i="509"/>
  <c r="M261" i="509" s="1"/>
  <c r="K261" i="509" a="1"/>
  <c r="J261" i="509"/>
  <c r="J261" i="509" a="1"/>
  <c r="H261" i="509"/>
  <c r="V260" i="509"/>
  <c r="W260" i="509" s="1"/>
  <c r="N260" i="509"/>
  <c r="K260" i="509" a="1"/>
  <c r="K260" i="509" s="1"/>
  <c r="M260" i="509" s="1"/>
  <c r="J260" i="509" a="1"/>
  <c r="J260" i="509" s="1"/>
  <c r="H260" i="509"/>
  <c r="W259" i="509"/>
  <c r="V259" i="509"/>
  <c r="N259" i="509"/>
  <c r="K259" i="509" a="1"/>
  <c r="K259" i="509" s="1"/>
  <c r="M259" i="509" s="1"/>
  <c r="J259" i="509" a="1"/>
  <c r="J259" i="509" s="1"/>
  <c r="H259" i="509"/>
  <c r="V258" i="509"/>
  <c r="W258" i="509" s="1"/>
  <c r="N258" i="509"/>
  <c r="K258" i="509" a="1"/>
  <c r="K258" i="509" s="1"/>
  <c r="M258" i="509" s="1"/>
  <c r="J258" i="509" a="1"/>
  <c r="J258" i="509" s="1"/>
  <c r="H258" i="509"/>
  <c r="V257" i="509"/>
  <c r="W257" i="509" s="1"/>
  <c r="N257" i="509"/>
  <c r="K257" i="509"/>
  <c r="M257" i="509" s="1"/>
  <c r="K257" i="509" a="1"/>
  <c r="J257" i="509"/>
  <c r="J257" i="509" a="1"/>
  <c r="H257" i="509"/>
  <c r="V256" i="509"/>
  <c r="W256" i="509" s="1"/>
  <c r="N256" i="509"/>
  <c r="K256" i="509" a="1"/>
  <c r="K256" i="509" s="1"/>
  <c r="M256" i="509" s="1"/>
  <c r="J256" i="509" a="1"/>
  <c r="J256" i="509" s="1"/>
  <c r="H256" i="509"/>
  <c r="W255" i="509"/>
  <c r="V255" i="509"/>
  <c r="N255" i="509"/>
  <c r="N289" i="509" s="1"/>
  <c r="K255" i="509" a="1"/>
  <c r="K255" i="509" s="1"/>
  <c r="K289" i="509" s="1"/>
  <c r="J255" i="509" a="1"/>
  <c r="J255" i="509" s="1"/>
  <c r="H255" i="509"/>
  <c r="AA254" i="509"/>
  <c r="Z254" i="509"/>
  <c r="Y254" i="509"/>
  <c r="X254" i="509"/>
  <c r="U254" i="509"/>
  <c r="T254" i="509"/>
  <c r="S254" i="509"/>
  <c r="R254" i="509"/>
  <c r="Q254" i="509"/>
  <c r="P254" i="509"/>
  <c r="O254" i="509"/>
  <c r="I254" i="509"/>
  <c r="G254" i="509"/>
  <c r="H253" i="509"/>
  <c r="H252" i="509"/>
  <c r="H251" i="509"/>
  <c r="H250" i="509"/>
  <c r="H249" i="509"/>
  <c r="H248" i="509"/>
  <c r="K247" i="509" a="1"/>
  <c r="K247" i="509" s="1"/>
  <c r="M247" i="509" s="1"/>
  <c r="H247" i="509"/>
  <c r="K246" i="509" a="1"/>
  <c r="K246" i="509" s="1"/>
  <c r="M246" i="509" s="1"/>
  <c r="H246" i="509"/>
  <c r="K245" i="509" a="1"/>
  <c r="K245" i="509" s="1"/>
  <c r="M245" i="509" s="1"/>
  <c r="H245" i="509"/>
  <c r="K244" i="509" a="1"/>
  <c r="K244" i="509" s="1"/>
  <c r="M244" i="509" s="1"/>
  <c r="H244" i="509"/>
  <c r="W243" i="509"/>
  <c r="V243" i="509"/>
  <c r="N243" i="509"/>
  <c r="K243" i="509" a="1"/>
  <c r="K243" i="509" s="1"/>
  <c r="M243" i="509" s="1"/>
  <c r="J243" i="509" a="1"/>
  <c r="J243" i="509" s="1"/>
  <c r="H243" i="509"/>
  <c r="V242" i="509"/>
  <c r="W242" i="509" s="1"/>
  <c r="N242" i="509"/>
  <c r="K242" i="509" a="1"/>
  <c r="K242" i="509" s="1"/>
  <c r="M242" i="509" s="1"/>
  <c r="J242" i="509" a="1"/>
  <c r="J242" i="509" s="1"/>
  <c r="H242" i="509"/>
  <c r="V241" i="509"/>
  <c r="W241" i="509" s="1"/>
  <c r="N241" i="509"/>
  <c r="K241" i="509"/>
  <c r="M241" i="509" s="1"/>
  <c r="K241" i="509" a="1"/>
  <c r="J241" i="509"/>
  <c r="J241" i="509" a="1"/>
  <c r="H241" i="509"/>
  <c r="V240" i="509"/>
  <c r="W240" i="509" s="1"/>
  <c r="N240" i="509"/>
  <c r="K240" i="509" a="1"/>
  <c r="K240" i="509" s="1"/>
  <c r="M240" i="509" s="1"/>
  <c r="J240" i="509" a="1"/>
  <c r="J240" i="509" s="1"/>
  <c r="H240" i="509"/>
  <c r="M239" i="509"/>
  <c r="H239" i="509"/>
  <c r="W238" i="509"/>
  <c r="V238" i="509"/>
  <c r="N238" i="509"/>
  <c r="K238" i="509" a="1"/>
  <c r="K238" i="509" s="1"/>
  <c r="M238" i="509" s="1"/>
  <c r="J238" i="509" a="1"/>
  <c r="J238" i="509" s="1"/>
  <c r="H238" i="509"/>
  <c r="V237" i="509"/>
  <c r="W237" i="509" s="1"/>
  <c r="N237" i="509"/>
  <c r="K237" i="509" a="1"/>
  <c r="K237" i="509" s="1"/>
  <c r="M237" i="509" s="1"/>
  <c r="J237" i="509" a="1"/>
  <c r="J237" i="509" s="1"/>
  <c r="H237" i="509"/>
  <c r="K236" i="509" a="1"/>
  <c r="K236" i="509" s="1"/>
  <c r="M236" i="509" s="1"/>
  <c r="H236" i="509"/>
  <c r="H235" i="509"/>
  <c r="V234" i="509"/>
  <c r="W234" i="509" s="1"/>
  <c r="N234" i="509"/>
  <c r="K234" i="509" a="1"/>
  <c r="K234" i="509" s="1"/>
  <c r="M234" i="509" s="1"/>
  <c r="J234" i="509" a="1"/>
  <c r="J234" i="509" s="1"/>
  <c r="H234" i="509"/>
  <c r="V233" i="509"/>
  <c r="W233" i="509" s="1"/>
  <c r="N233" i="509"/>
  <c r="K233" i="509"/>
  <c r="M233" i="509" s="1"/>
  <c r="K233" i="509" a="1"/>
  <c r="J233" i="509"/>
  <c r="J233" i="509" a="1"/>
  <c r="H233" i="509"/>
  <c r="V232" i="509"/>
  <c r="W232" i="509" s="1"/>
  <c r="N232" i="509"/>
  <c r="K232" i="509" a="1"/>
  <c r="K232" i="509" s="1"/>
  <c r="M232" i="509" s="1"/>
  <c r="J232" i="509" a="1"/>
  <c r="J232" i="509" s="1"/>
  <c r="H232" i="509"/>
  <c r="W231" i="509"/>
  <c r="V231" i="509"/>
  <c r="N231" i="509"/>
  <c r="K231" i="509" a="1"/>
  <c r="K231" i="509" s="1"/>
  <c r="M231" i="509" s="1"/>
  <c r="J231" i="509" a="1"/>
  <c r="J231" i="509" s="1"/>
  <c r="H231" i="509"/>
  <c r="V230" i="509"/>
  <c r="W230" i="509" s="1"/>
  <c r="N230" i="509"/>
  <c r="K230" i="509" a="1"/>
  <c r="K230" i="509" s="1"/>
  <c r="M230" i="509" s="1"/>
  <c r="J230" i="509" a="1"/>
  <c r="J230" i="509" s="1"/>
  <c r="H230" i="509"/>
  <c r="V229" i="509"/>
  <c r="W229" i="509" s="1"/>
  <c r="N229" i="509"/>
  <c r="K229" i="509"/>
  <c r="M229" i="509" s="1"/>
  <c r="K229" i="509" a="1"/>
  <c r="J229" i="509"/>
  <c r="J229" i="509" a="1"/>
  <c r="H229" i="509"/>
  <c r="V228" i="509"/>
  <c r="W228" i="509" s="1"/>
  <c r="N228" i="509"/>
  <c r="K228" i="509" a="1"/>
  <c r="K228" i="509" s="1"/>
  <c r="M228" i="509" s="1"/>
  <c r="J228" i="509" a="1"/>
  <c r="J228" i="509" s="1"/>
  <c r="H228" i="509"/>
  <c r="W227" i="509"/>
  <c r="V227" i="509"/>
  <c r="N227" i="509"/>
  <c r="K227" i="509" a="1"/>
  <c r="K227" i="509" s="1"/>
  <c r="M227" i="509" s="1"/>
  <c r="J227" i="509" a="1"/>
  <c r="J227" i="509" s="1"/>
  <c r="H227" i="509"/>
  <c r="V226" i="509"/>
  <c r="W226" i="509" s="1"/>
  <c r="N226" i="509"/>
  <c r="K226" i="509" a="1"/>
  <c r="K226" i="509" s="1"/>
  <c r="M226" i="509" s="1"/>
  <c r="J226" i="509" a="1"/>
  <c r="J226" i="509" s="1"/>
  <c r="H226" i="509"/>
  <c r="V225" i="509"/>
  <c r="W225" i="509" s="1"/>
  <c r="N225" i="509"/>
  <c r="K225" i="509"/>
  <c r="M225" i="509" s="1"/>
  <c r="K225" i="509" a="1"/>
  <c r="J225" i="509"/>
  <c r="J225" i="509" a="1"/>
  <c r="H225" i="509"/>
  <c r="N224" i="509"/>
  <c r="K224" i="509" a="1"/>
  <c r="K224" i="509" s="1"/>
  <c r="M224" i="509" s="1"/>
  <c r="H224" i="509"/>
  <c r="N223" i="509"/>
  <c r="K223" i="509" a="1"/>
  <c r="K223" i="509" s="1"/>
  <c r="M223" i="509" s="1"/>
  <c r="H223" i="509"/>
  <c r="N222" i="509"/>
  <c r="K222" i="509" a="1"/>
  <c r="K222" i="509" s="1"/>
  <c r="M222" i="509" s="1"/>
  <c r="H222" i="509"/>
  <c r="N221" i="509"/>
  <c r="K221" i="509"/>
  <c r="M221" i="509" s="1"/>
  <c r="K221" i="509" a="1"/>
  <c r="H221" i="509"/>
  <c r="N220" i="509"/>
  <c r="K220" i="509" a="1"/>
  <c r="K220" i="509" s="1"/>
  <c r="M220" i="509" s="1"/>
  <c r="H220" i="509"/>
  <c r="N219" i="509"/>
  <c r="K219" i="509" a="1"/>
  <c r="K219" i="509" s="1"/>
  <c r="M219" i="509" s="1"/>
  <c r="H219" i="509"/>
  <c r="N218" i="509"/>
  <c r="K218" i="509" a="1"/>
  <c r="K218" i="509" s="1"/>
  <c r="M218" i="509" s="1"/>
  <c r="H218" i="509"/>
  <c r="N217" i="509"/>
  <c r="K217" i="509" a="1"/>
  <c r="K217" i="509" s="1"/>
  <c r="M217" i="509" s="1"/>
  <c r="H217" i="509"/>
  <c r="V216" i="509"/>
  <c r="W216" i="509" s="1"/>
  <c r="N216" i="509"/>
  <c r="K216" i="509" a="1"/>
  <c r="K216" i="509" s="1"/>
  <c r="M216" i="509" s="1"/>
  <c r="J216" i="509" a="1"/>
  <c r="J216" i="509" s="1"/>
  <c r="H216" i="509"/>
  <c r="V215" i="509"/>
  <c r="W215" i="509" s="1"/>
  <c r="N215" i="509"/>
  <c r="K215" i="509" a="1"/>
  <c r="K215" i="509" s="1"/>
  <c r="M215" i="509" s="1"/>
  <c r="J215" i="509" a="1"/>
  <c r="J215" i="509" s="1"/>
  <c r="H215" i="509"/>
  <c r="V214" i="509"/>
  <c r="W214" i="509" s="1"/>
  <c r="N214" i="509"/>
  <c r="K214" i="509" a="1"/>
  <c r="K214" i="509" s="1"/>
  <c r="M214" i="509" s="1"/>
  <c r="J214" i="509" a="1"/>
  <c r="J214" i="509" s="1"/>
  <c r="H214" i="509"/>
  <c r="V213" i="509"/>
  <c r="W213" i="509" s="1"/>
  <c r="N213" i="509"/>
  <c r="K213" i="509"/>
  <c r="M213" i="509" s="1"/>
  <c r="K213" i="509" a="1"/>
  <c r="J213" i="509" a="1"/>
  <c r="J213" i="509" s="1"/>
  <c r="H213" i="509"/>
  <c r="V212" i="509"/>
  <c r="W212" i="509" s="1"/>
  <c r="N212" i="509"/>
  <c r="K212" i="509" a="1"/>
  <c r="K212" i="509" s="1"/>
  <c r="M212" i="509" s="1"/>
  <c r="J212" i="509" a="1"/>
  <c r="J212" i="509" s="1"/>
  <c r="H212" i="509"/>
  <c r="V211" i="509"/>
  <c r="W211" i="509" s="1"/>
  <c r="N211" i="509"/>
  <c r="K211" i="509"/>
  <c r="M211" i="509" s="1"/>
  <c r="K211" i="509" a="1"/>
  <c r="J211" i="509" a="1"/>
  <c r="J211" i="509" s="1"/>
  <c r="H211" i="509"/>
  <c r="V210" i="509"/>
  <c r="W210" i="509" s="1"/>
  <c r="N210" i="509"/>
  <c r="K210" i="509" a="1"/>
  <c r="K210" i="509" s="1"/>
  <c r="M210" i="509" s="1"/>
  <c r="J210" i="509" a="1"/>
  <c r="J210" i="509" s="1"/>
  <c r="H210" i="509"/>
  <c r="V209" i="509"/>
  <c r="W209" i="509" s="1"/>
  <c r="N209" i="509"/>
  <c r="K209" i="509"/>
  <c r="M209" i="509" s="1"/>
  <c r="K209" i="509" a="1"/>
  <c r="J209" i="509" a="1"/>
  <c r="J209" i="509" s="1"/>
  <c r="H209" i="509"/>
  <c r="V208" i="509"/>
  <c r="W208" i="509" s="1"/>
  <c r="N208" i="509"/>
  <c r="K208" i="509" a="1"/>
  <c r="K208" i="509" s="1"/>
  <c r="M208" i="509" s="1"/>
  <c r="J208" i="509" a="1"/>
  <c r="J208" i="509" s="1"/>
  <c r="H208" i="509"/>
  <c r="V207" i="509"/>
  <c r="W207" i="509" s="1"/>
  <c r="N207" i="509"/>
  <c r="K207" i="509" a="1"/>
  <c r="K207" i="509" s="1"/>
  <c r="M207" i="509" s="1"/>
  <c r="J207" i="509" a="1"/>
  <c r="J207" i="509" s="1"/>
  <c r="H207" i="509"/>
  <c r="V206" i="509"/>
  <c r="W206" i="509" s="1"/>
  <c r="N206" i="509"/>
  <c r="K206" i="509" a="1"/>
  <c r="K206" i="509" s="1"/>
  <c r="M206" i="509" s="1"/>
  <c r="J206" i="509" a="1"/>
  <c r="J206" i="509" s="1"/>
  <c r="H206" i="509"/>
  <c r="V205" i="509"/>
  <c r="W205" i="509" s="1"/>
  <c r="N205" i="509"/>
  <c r="K205" i="509"/>
  <c r="M205" i="509" s="1"/>
  <c r="K205" i="509" a="1"/>
  <c r="J205" i="509"/>
  <c r="J205" i="509" a="1"/>
  <c r="H205" i="509"/>
  <c r="H204" i="509"/>
  <c r="H203" i="509"/>
  <c r="H202" i="509"/>
  <c r="W201" i="509"/>
  <c r="V201" i="509"/>
  <c r="N201" i="509"/>
  <c r="K201" i="509" a="1"/>
  <c r="K201" i="509" s="1"/>
  <c r="M201" i="509" s="1"/>
  <c r="J201" i="509" a="1"/>
  <c r="J201" i="509" s="1"/>
  <c r="H201" i="509"/>
  <c r="V200" i="509"/>
  <c r="W200" i="509" s="1"/>
  <c r="N200" i="509"/>
  <c r="K200" i="509" a="1"/>
  <c r="K200" i="509" s="1"/>
  <c r="M200" i="509" s="1"/>
  <c r="J200" i="509" a="1"/>
  <c r="J200" i="509" s="1"/>
  <c r="H200" i="509"/>
  <c r="V199" i="509"/>
  <c r="W199" i="509" s="1"/>
  <c r="N199" i="509"/>
  <c r="K199" i="509"/>
  <c r="M199" i="509" s="1"/>
  <c r="K199" i="509" a="1"/>
  <c r="J199" i="509"/>
  <c r="J199" i="509" a="1"/>
  <c r="H199" i="509"/>
  <c r="H198" i="509"/>
  <c r="W197" i="509"/>
  <c r="V197" i="509"/>
  <c r="V254" i="509" s="1"/>
  <c r="W254" i="509" s="1"/>
  <c r="N197" i="509"/>
  <c r="N254" i="509" s="1"/>
  <c r="K197" i="509" a="1"/>
  <c r="K197" i="509" s="1"/>
  <c r="M197" i="509" s="1"/>
  <c r="J197" i="509" a="1"/>
  <c r="J197" i="509" s="1"/>
  <c r="H197" i="509"/>
  <c r="H254" i="509" s="1"/>
  <c r="AA196" i="509"/>
  <c r="AA329" i="509" s="1"/>
  <c r="Z196" i="509"/>
  <c r="Z329" i="509" s="1"/>
  <c r="Y196" i="509"/>
  <c r="Y329" i="509" s="1"/>
  <c r="X196" i="509"/>
  <c r="X329" i="509" s="1"/>
  <c r="U196" i="509"/>
  <c r="U329" i="509" s="1"/>
  <c r="T196" i="509"/>
  <c r="T329" i="509" s="1"/>
  <c r="S196" i="509"/>
  <c r="S329" i="509" s="1"/>
  <c r="R196" i="509"/>
  <c r="R329" i="509" s="1"/>
  <c r="Q196" i="509"/>
  <c r="Q329" i="509" s="1"/>
  <c r="P196" i="509"/>
  <c r="O196" i="509"/>
  <c r="O329" i="509" s="1"/>
  <c r="I196" i="509"/>
  <c r="I329" i="509" s="1"/>
  <c r="B337" i="509" s="1"/>
  <c r="G196" i="509"/>
  <c r="G329" i="509" s="1"/>
  <c r="V195" i="509"/>
  <c r="W195" i="509" s="1"/>
  <c r="N195" i="509"/>
  <c r="K195" i="509" a="1"/>
  <c r="K195" i="509" s="1"/>
  <c r="M195" i="509" s="1"/>
  <c r="J195" i="509" a="1"/>
  <c r="J195" i="509" s="1"/>
  <c r="H195" i="509"/>
  <c r="V194" i="509"/>
  <c r="W194" i="509" s="1"/>
  <c r="N194" i="509"/>
  <c r="K194" i="509" a="1"/>
  <c r="K194" i="509" s="1"/>
  <c r="M194" i="509" s="1"/>
  <c r="J194" i="509" a="1"/>
  <c r="J194" i="509" s="1"/>
  <c r="H194" i="509"/>
  <c r="K193" i="509" a="1"/>
  <c r="K193" i="509" s="1"/>
  <c r="M193" i="509" s="1"/>
  <c r="H193" i="509"/>
  <c r="K192" i="509" a="1"/>
  <c r="K192" i="509" s="1"/>
  <c r="M192" i="509" s="1"/>
  <c r="H192" i="509"/>
  <c r="K191" i="509" a="1"/>
  <c r="K191" i="509" s="1"/>
  <c r="M191" i="509" s="1"/>
  <c r="H191" i="509"/>
  <c r="K190" i="509" a="1"/>
  <c r="K190" i="509" s="1"/>
  <c r="M190" i="509" s="1"/>
  <c r="H190" i="509"/>
  <c r="W189" i="509"/>
  <c r="V189" i="509"/>
  <c r="N189" i="509"/>
  <c r="K189" i="509" a="1"/>
  <c r="K189" i="509" s="1"/>
  <c r="M189" i="509" s="1"/>
  <c r="J189" i="509" a="1"/>
  <c r="J189" i="509" s="1"/>
  <c r="H189" i="509"/>
  <c r="V188" i="509"/>
  <c r="W188" i="509" s="1"/>
  <c r="N188" i="509"/>
  <c r="K188" i="509" a="1"/>
  <c r="K188" i="509" s="1"/>
  <c r="M188" i="509" s="1"/>
  <c r="J188" i="509" a="1"/>
  <c r="J188" i="509" s="1"/>
  <c r="H188" i="509"/>
  <c r="V187" i="509"/>
  <c r="W187" i="509" s="1"/>
  <c r="N187" i="509"/>
  <c r="K187" i="509"/>
  <c r="M187" i="509" s="1"/>
  <c r="K187" i="509" a="1"/>
  <c r="J187" i="509"/>
  <c r="J187" i="509" a="1"/>
  <c r="H187" i="509"/>
  <c r="N186" i="509"/>
  <c r="K186" i="509" a="1"/>
  <c r="K186" i="509" s="1"/>
  <c r="M186" i="509" s="1"/>
  <c r="J186" i="509" a="1"/>
  <c r="J186" i="509" s="1"/>
  <c r="H186" i="509"/>
  <c r="N185" i="509"/>
  <c r="K185" i="509"/>
  <c r="M185" i="509" s="1"/>
  <c r="K185" i="509" a="1"/>
  <c r="J185" i="509"/>
  <c r="J185" i="509" a="1"/>
  <c r="H185" i="509"/>
  <c r="V184" i="509"/>
  <c r="W184" i="509" s="1"/>
  <c r="N184" i="509"/>
  <c r="K184" i="509" a="1"/>
  <c r="K184" i="509" s="1"/>
  <c r="M184" i="509" s="1"/>
  <c r="J184" i="509" a="1"/>
  <c r="J184" i="509" s="1"/>
  <c r="H184" i="509"/>
  <c r="W183" i="509"/>
  <c r="V183" i="509"/>
  <c r="N183" i="509"/>
  <c r="K183" i="509" a="1"/>
  <c r="K183" i="509" s="1"/>
  <c r="M183" i="509" s="1"/>
  <c r="J183" i="509" a="1"/>
  <c r="J183" i="509" s="1"/>
  <c r="H183" i="509"/>
  <c r="N182" i="509"/>
  <c r="K182" i="509" a="1"/>
  <c r="K182" i="509" s="1"/>
  <c r="M182" i="509" s="1"/>
  <c r="H182" i="509"/>
  <c r="N181" i="509"/>
  <c r="K181" i="509"/>
  <c r="M181" i="509" s="1"/>
  <c r="K181" i="509" a="1"/>
  <c r="H181" i="509"/>
  <c r="V180" i="509"/>
  <c r="W180" i="509" s="1"/>
  <c r="N180" i="509"/>
  <c r="K180" i="509" a="1"/>
  <c r="K180" i="509" s="1"/>
  <c r="M180" i="509" s="1"/>
  <c r="J180" i="509" a="1"/>
  <c r="J180" i="509" s="1"/>
  <c r="H180" i="509"/>
  <c r="V179" i="509"/>
  <c r="W179" i="509" s="1"/>
  <c r="N179" i="509"/>
  <c r="K179" i="509" a="1"/>
  <c r="K179" i="509" s="1"/>
  <c r="M179" i="509" s="1"/>
  <c r="J179" i="509" a="1"/>
  <c r="J179" i="509" s="1"/>
  <c r="H179" i="509"/>
  <c r="V178" i="509"/>
  <c r="W178" i="509" s="1"/>
  <c r="N178" i="509"/>
  <c r="K178" i="509" a="1"/>
  <c r="K178" i="509" s="1"/>
  <c r="M178" i="509" s="1"/>
  <c r="J178" i="509" a="1"/>
  <c r="J178" i="509" s="1"/>
  <c r="H178" i="509"/>
  <c r="V177" i="509"/>
  <c r="W177" i="509" s="1"/>
  <c r="N177" i="509"/>
  <c r="K177" i="509"/>
  <c r="M177" i="509" s="1"/>
  <c r="K177" i="509" a="1"/>
  <c r="J177" i="509"/>
  <c r="J177" i="509" a="1"/>
  <c r="H177" i="509"/>
  <c r="V176" i="509"/>
  <c r="W176" i="509" s="1"/>
  <c r="N176" i="509"/>
  <c r="K176" i="509" a="1"/>
  <c r="K176" i="509" s="1"/>
  <c r="M176" i="509" s="1"/>
  <c r="J176" i="509" a="1"/>
  <c r="J176" i="509" s="1"/>
  <c r="H176" i="509"/>
  <c r="W175" i="509"/>
  <c r="V175" i="509"/>
  <c r="V196" i="509" s="1"/>
  <c r="N175" i="509"/>
  <c r="N196" i="509" s="1"/>
  <c r="K175" i="509" a="1"/>
  <c r="K175" i="509" s="1"/>
  <c r="M175" i="509" s="1"/>
  <c r="J175" i="509" a="1"/>
  <c r="J175" i="509" s="1"/>
  <c r="H175" i="509"/>
  <c r="H196" i="509" s="1"/>
  <c r="X168" i="509"/>
  <c r="Q520" i="509" s="1"/>
  <c r="X167" i="509"/>
  <c r="Q519" i="509" s="1"/>
  <c r="G167" i="509"/>
  <c r="C167" i="509"/>
  <c r="X166" i="509"/>
  <c r="Q518" i="509" s="1"/>
  <c r="I166" i="509"/>
  <c r="E166" i="509"/>
  <c r="K166" i="509" s="1"/>
  <c r="M166" i="509" s="1"/>
  <c r="I165" i="509"/>
  <c r="E165" i="509"/>
  <c r="K165" i="509" s="1"/>
  <c r="M165" i="509" s="1"/>
  <c r="I164" i="509"/>
  <c r="E164" i="509"/>
  <c r="K164" i="509" s="1"/>
  <c r="M164" i="509" s="1"/>
  <c r="X163" i="509"/>
  <c r="I163" i="509"/>
  <c r="I167" i="509" s="1"/>
  <c r="E163" i="509"/>
  <c r="E167" i="509" s="1"/>
  <c r="AA160" i="509"/>
  <c r="Z160" i="509"/>
  <c r="Y160" i="509"/>
  <c r="X160" i="509"/>
  <c r="U160" i="509"/>
  <c r="T160" i="509"/>
  <c r="S160" i="509"/>
  <c r="R160" i="509"/>
  <c r="Q160" i="509"/>
  <c r="P160" i="509"/>
  <c r="O160" i="509"/>
  <c r="I160" i="509"/>
  <c r="G160" i="509"/>
  <c r="C520" i="509" s="1"/>
  <c r="H159" i="509"/>
  <c r="H158" i="509"/>
  <c r="H157" i="509"/>
  <c r="V156" i="509"/>
  <c r="W156" i="509" s="1"/>
  <c r="N156" i="509"/>
  <c r="K156" i="509"/>
  <c r="K156" i="509" a="1"/>
  <c r="J156" i="509" a="1"/>
  <c r="J156" i="509" s="1"/>
  <c r="H156" i="509"/>
  <c r="D156" i="509"/>
  <c r="V155" i="509"/>
  <c r="W155" i="509" s="1"/>
  <c r="N155" i="509"/>
  <c r="K155" i="509" a="1"/>
  <c r="K155" i="509" s="1"/>
  <c r="M155" i="509" s="1"/>
  <c r="J155" i="509" a="1"/>
  <c r="J155" i="509" s="1"/>
  <c r="H155" i="509"/>
  <c r="H154" i="509"/>
  <c r="H153" i="509"/>
  <c r="V152" i="509"/>
  <c r="W152" i="509" s="1"/>
  <c r="N152" i="509"/>
  <c r="K152" i="509" a="1"/>
  <c r="K152" i="509" s="1"/>
  <c r="M152" i="509" s="1"/>
  <c r="J152" i="509" a="1"/>
  <c r="J152" i="509" s="1"/>
  <c r="H152" i="509"/>
  <c r="V151" i="509"/>
  <c r="W151" i="509" s="1"/>
  <c r="N151" i="509"/>
  <c r="K151" i="509"/>
  <c r="M151" i="509" s="1"/>
  <c r="K151" i="509" a="1"/>
  <c r="J151" i="509"/>
  <c r="J151" i="509" a="1"/>
  <c r="H151" i="509"/>
  <c r="H150" i="509"/>
  <c r="V149" i="509"/>
  <c r="W149" i="509" s="1"/>
  <c r="N149" i="509"/>
  <c r="K149" i="509" a="1"/>
  <c r="K149" i="509" s="1"/>
  <c r="M149" i="509" s="1"/>
  <c r="J149" i="509" a="1"/>
  <c r="J149" i="509" s="1"/>
  <c r="H149" i="509"/>
  <c r="V148" i="509"/>
  <c r="W148" i="509" s="1"/>
  <c r="N148" i="509"/>
  <c r="K148" i="509" a="1"/>
  <c r="K148" i="509" s="1"/>
  <c r="M148" i="509" s="1"/>
  <c r="J148" i="509" a="1"/>
  <c r="J148" i="509" s="1"/>
  <c r="H148" i="509"/>
  <c r="V147" i="509"/>
  <c r="W147" i="509" s="1"/>
  <c r="N147" i="509"/>
  <c r="K147" i="509"/>
  <c r="M147" i="509" s="1"/>
  <c r="K147" i="509" a="1"/>
  <c r="J147" i="509"/>
  <c r="J147" i="509" a="1"/>
  <c r="H147" i="509"/>
  <c r="V146" i="509"/>
  <c r="W146" i="509" s="1"/>
  <c r="N146" i="509"/>
  <c r="N160" i="509" s="1"/>
  <c r="K146" i="509" a="1"/>
  <c r="K146" i="509" s="1"/>
  <c r="J146" i="509" a="1"/>
  <c r="J146" i="509" s="1"/>
  <c r="H146" i="509"/>
  <c r="H160" i="509" s="1"/>
  <c r="AA145" i="509"/>
  <c r="Z145" i="509"/>
  <c r="Y145" i="509"/>
  <c r="X145" i="509"/>
  <c r="U145" i="509"/>
  <c r="T145" i="509"/>
  <c r="S145" i="509"/>
  <c r="Q145" i="509"/>
  <c r="P145" i="509"/>
  <c r="O145" i="509"/>
  <c r="I145" i="509"/>
  <c r="G145" i="509"/>
  <c r="C519" i="509" s="1"/>
  <c r="V144" i="509"/>
  <c r="W144" i="509" s="1"/>
  <c r="N144" i="509"/>
  <c r="K144" i="509"/>
  <c r="M144" i="509" s="1"/>
  <c r="K144" i="509" a="1"/>
  <c r="J144" i="509"/>
  <c r="J144" i="509" a="1"/>
  <c r="H144" i="509"/>
  <c r="H143" i="509"/>
  <c r="V142" i="509"/>
  <c r="W142" i="509" s="1"/>
  <c r="N142" i="509"/>
  <c r="K142" i="509" a="1"/>
  <c r="K142" i="509" s="1"/>
  <c r="M142" i="509" s="1"/>
  <c r="J142" i="509" a="1"/>
  <c r="J142" i="509" s="1"/>
  <c r="H142" i="509"/>
  <c r="V141" i="509"/>
  <c r="W141" i="509" s="1"/>
  <c r="N141" i="509"/>
  <c r="K141" i="509"/>
  <c r="M141" i="509" s="1"/>
  <c r="K141" i="509" a="1"/>
  <c r="J141" i="509"/>
  <c r="J141" i="509" a="1"/>
  <c r="H141" i="509"/>
  <c r="V140" i="509"/>
  <c r="W140" i="509" s="1"/>
  <c r="N140" i="509"/>
  <c r="K140" i="509" a="1"/>
  <c r="K140" i="509" s="1"/>
  <c r="M140" i="509" s="1"/>
  <c r="J140" i="509" a="1"/>
  <c r="J140" i="509" s="1"/>
  <c r="H140" i="509"/>
  <c r="V139" i="509"/>
  <c r="W139" i="509" s="1"/>
  <c r="N139" i="509"/>
  <c r="K139" i="509" a="1"/>
  <c r="K139" i="509" s="1"/>
  <c r="M139" i="509" s="1"/>
  <c r="J139" i="509" a="1"/>
  <c r="J139" i="509" s="1"/>
  <c r="H139" i="509"/>
  <c r="V138" i="509"/>
  <c r="V145" i="509" s="1"/>
  <c r="W145" i="509" s="1"/>
  <c r="N138" i="509"/>
  <c r="N145" i="509" s="1"/>
  <c r="K138" i="509" a="1"/>
  <c r="K138" i="509" s="1"/>
  <c r="J138" i="509" a="1"/>
  <c r="J138" i="509" s="1"/>
  <c r="H138" i="509"/>
  <c r="H145" i="509" s="1"/>
  <c r="AA137" i="509"/>
  <c r="Z137" i="509"/>
  <c r="Y137" i="509"/>
  <c r="X137" i="509"/>
  <c r="U137" i="509"/>
  <c r="T137" i="509"/>
  <c r="S137" i="509"/>
  <c r="Q137" i="509"/>
  <c r="P137" i="509"/>
  <c r="O137" i="509"/>
  <c r="R166" i="509" s="1"/>
  <c r="I137" i="509"/>
  <c r="G137" i="509"/>
  <c r="C518" i="509" s="1"/>
  <c r="V136" i="509"/>
  <c r="W136" i="509" s="1"/>
  <c r="N136" i="509"/>
  <c r="K136" i="509" a="1"/>
  <c r="K136" i="509" s="1"/>
  <c r="M136" i="509" s="1"/>
  <c r="J136" i="509" a="1"/>
  <c r="J136" i="509" s="1"/>
  <c r="H136" i="509"/>
  <c r="W135" i="509"/>
  <c r="V135" i="509"/>
  <c r="N135" i="509"/>
  <c r="K135" i="509" a="1"/>
  <c r="K135" i="509" s="1"/>
  <c r="M135" i="509" s="1"/>
  <c r="J135" i="509" a="1"/>
  <c r="J135" i="509" s="1"/>
  <c r="H135" i="509"/>
  <c r="V134" i="509"/>
  <c r="W134" i="509" s="1"/>
  <c r="N134" i="509"/>
  <c r="K134" i="509" a="1"/>
  <c r="K134" i="509" s="1"/>
  <c r="M134" i="509" s="1"/>
  <c r="J134" i="509" a="1"/>
  <c r="J134" i="509" s="1"/>
  <c r="H134" i="509"/>
  <c r="V133" i="509"/>
  <c r="W133" i="509" s="1"/>
  <c r="N133" i="509"/>
  <c r="K133" i="509"/>
  <c r="M133" i="509" s="1"/>
  <c r="K133" i="509" a="1"/>
  <c r="J133" i="509"/>
  <c r="J133" i="509" a="1"/>
  <c r="H133" i="509"/>
  <c r="V132" i="509"/>
  <c r="W132" i="509" s="1"/>
  <c r="N132" i="509"/>
  <c r="K132" i="509" a="1"/>
  <c r="K132" i="509" s="1"/>
  <c r="M132" i="509" s="1"/>
  <c r="J132" i="509" a="1"/>
  <c r="J132" i="509" s="1"/>
  <c r="H132" i="509"/>
  <c r="W131" i="509"/>
  <c r="V131" i="509"/>
  <c r="N131" i="509"/>
  <c r="K131" i="509" a="1"/>
  <c r="K131" i="509" s="1"/>
  <c r="M131" i="509" s="1"/>
  <c r="J131" i="509" a="1"/>
  <c r="J131" i="509" s="1"/>
  <c r="H131" i="509"/>
  <c r="V130" i="509"/>
  <c r="W130" i="509" s="1"/>
  <c r="N130" i="509"/>
  <c r="K130" i="509" a="1"/>
  <c r="K130" i="509" s="1"/>
  <c r="M130" i="509" s="1"/>
  <c r="J130" i="509" a="1"/>
  <c r="J130" i="509" s="1"/>
  <c r="H130" i="509"/>
  <c r="V129" i="509"/>
  <c r="W129" i="509" s="1"/>
  <c r="N129" i="509"/>
  <c r="K129" i="509"/>
  <c r="M129" i="509" s="1"/>
  <c r="K129" i="509" a="1"/>
  <c r="J129" i="509"/>
  <c r="J129" i="509" a="1"/>
  <c r="H129" i="509"/>
  <c r="V128" i="509"/>
  <c r="W128" i="509" s="1"/>
  <c r="N128" i="509"/>
  <c r="K128" i="509" a="1"/>
  <c r="K128" i="509" s="1"/>
  <c r="M128" i="509" s="1"/>
  <c r="J128" i="509" a="1"/>
  <c r="J128" i="509" s="1"/>
  <c r="H128" i="509"/>
  <c r="W127" i="509"/>
  <c r="V127" i="509"/>
  <c r="N127" i="509"/>
  <c r="K127" i="509" a="1"/>
  <c r="K127" i="509" s="1"/>
  <c r="M127" i="509" s="1"/>
  <c r="J127" i="509" a="1"/>
  <c r="J127" i="509" s="1"/>
  <c r="H127" i="509"/>
  <c r="V126" i="509"/>
  <c r="W126" i="509" s="1"/>
  <c r="N126" i="509"/>
  <c r="K126" i="509" a="1"/>
  <c r="K126" i="509" s="1"/>
  <c r="M126" i="509" s="1"/>
  <c r="J126" i="509" a="1"/>
  <c r="J126" i="509" s="1"/>
  <c r="H126" i="509"/>
  <c r="V125" i="509"/>
  <c r="W125" i="509" s="1"/>
  <c r="N125" i="509"/>
  <c r="K125" i="509"/>
  <c r="M125" i="509" s="1"/>
  <c r="K125" i="509" a="1"/>
  <c r="J125" i="509"/>
  <c r="J125" i="509" a="1"/>
  <c r="H125" i="509"/>
  <c r="V124" i="509"/>
  <c r="W124" i="509" s="1"/>
  <c r="N124" i="509"/>
  <c r="K124" i="509" a="1"/>
  <c r="K124" i="509" s="1"/>
  <c r="M124" i="509" s="1"/>
  <c r="J124" i="509" a="1"/>
  <c r="J124" i="509" s="1"/>
  <c r="H124" i="509"/>
  <c r="W123" i="509"/>
  <c r="V123" i="509"/>
  <c r="N123" i="509"/>
  <c r="K123" i="509" a="1"/>
  <c r="K123" i="509" s="1"/>
  <c r="M123" i="509" s="1"/>
  <c r="J123" i="509" a="1"/>
  <c r="J123" i="509" s="1"/>
  <c r="H123" i="509"/>
  <c r="V122" i="509"/>
  <c r="W122" i="509" s="1"/>
  <c r="N122" i="509"/>
  <c r="K122" i="509" a="1"/>
  <c r="K122" i="509" s="1"/>
  <c r="J122" i="509" a="1"/>
  <c r="J122" i="509" s="1"/>
  <c r="H122" i="509"/>
  <c r="H137" i="509" s="1"/>
  <c r="AA121" i="509"/>
  <c r="Z121" i="509"/>
  <c r="Y121" i="509"/>
  <c r="X121" i="509"/>
  <c r="U121" i="509"/>
  <c r="T121" i="509"/>
  <c r="S121" i="509"/>
  <c r="R121" i="509"/>
  <c r="Q121" i="509"/>
  <c r="P121" i="509"/>
  <c r="O121" i="509"/>
  <c r="I121" i="509"/>
  <c r="G121" i="509"/>
  <c r="C517" i="509" s="1"/>
  <c r="V120" i="509"/>
  <c r="W120" i="509" s="1"/>
  <c r="N120" i="509"/>
  <c r="K120" i="509" a="1"/>
  <c r="K120" i="509" s="1"/>
  <c r="M120" i="509" s="1"/>
  <c r="J120" i="509" a="1"/>
  <c r="J120" i="509" s="1"/>
  <c r="H120" i="509"/>
  <c r="V119" i="509"/>
  <c r="W119" i="509" s="1"/>
  <c r="N119" i="509"/>
  <c r="K119" i="509"/>
  <c r="M119" i="509" s="1"/>
  <c r="K119" i="509" a="1"/>
  <c r="J119" i="509"/>
  <c r="J119" i="509" a="1"/>
  <c r="H119" i="509"/>
  <c r="V118" i="509"/>
  <c r="W118" i="509" s="1"/>
  <c r="N118" i="509"/>
  <c r="K118" i="509" a="1"/>
  <c r="K118" i="509" s="1"/>
  <c r="M118" i="509" s="1"/>
  <c r="J118" i="509" a="1"/>
  <c r="J118" i="509" s="1"/>
  <c r="H118" i="509"/>
  <c r="K117" i="509"/>
  <c r="K117" i="509" a="1"/>
  <c r="H117" i="509"/>
  <c r="K116" i="509" a="1"/>
  <c r="K116" i="509" s="1"/>
  <c r="H116" i="509"/>
  <c r="K115" i="509" a="1"/>
  <c r="K115" i="509" s="1"/>
  <c r="H115" i="509"/>
  <c r="V114" i="509"/>
  <c r="W114" i="509" s="1"/>
  <c r="N114" i="509"/>
  <c r="K114" i="509" a="1"/>
  <c r="K114" i="509" s="1"/>
  <c r="M114" i="509" s="1"/>
  <c r="J114" i="509" a="1"/>
  <c r="J114" i="509" s="1"/>
  <c r="H114" i="509"/>
  <c r="V113" i="509"/>
  <c r="W113" i="509" s="1"/>
  <c r="N113" i="509"/>
  <c r="K113" i="509"/>
  <c r="M113" i="509" s="1"/>
  <c r="K113" i="509" a="1"/>
  <c r="J113" i="509"/>
  <c r="J113" i="509" a="1"/>
  <c r="H113" i="509"/>
  <c r="N112" i="509"/>
  <c r="K112" i="509" a="1"/>
  <c r="K112" i="509" s="1"/>
  <c r="M112" i="509" s="1"/>
  <c r="H112" i="509"/>
  <c r="N111" i="509"/>
  <c r="K111" i="509" a="1"/>
  <c r="K111" i="509" s="1"/>
  <c r="M111" i="509" s="1"/>
  <c r="H111" i="509"/>
  <c r="N110" i="509"/>
  <c r="K110" i="509" a="1"/>
  <c r="K110" i="509" s="1"/>
  <c r="M110" i="509" s="1"/>
  <c r="H110" i="509"/>
  <c r="N109" i="509"/>
  <c r="K109" i="509" a="1"/>
  <c r="K109" i="509" s="1"/>
  <c r="M109" i="509" s="1"/>
  <c r="H109" i="509"/>
  <c r="N108" i="509"/>
  <c r="K108" i="509" a="1"/>
  <c r="K108" i="509" s="1"/>
  <c r="M108" i="509" s="1"/>
  <c r="H108" i="509"/>
  <c r="N107" i="509"/>
  <c r="K107" i="509" a="1"/>
  <c r="K107" i="509" s="1"/>
  <c r="M107" i="509" s="1"/>
  <c r="H107" i="509"/>
  <c r="V106" i="509"/>
  <c r="W106" i="509" s="1"/>
  <c r="N106" i="509"/>
  <c r="K106" i="509" a="1"/>
  <c r="K106" i="509" s="1"/>
  <c r="M106" i="509" s="1"/>
  <c r="J106" i="509" a="1"/>
  <c r="J106" i="509" s="1"/>
  <c r="H106" i="509"/>
  <c r="V105" i="509"/>
  <c r="W105" i="509" s="1"/>
  <c r="N105" i="509"/>
  <c r="K105" i="509"/>
  <c r="M105" i="509" s="1"/>
  <c r="K105" i="509" a="1"/>
  <c r="J105" i="509"/>
  <c r="J105" i="509" a="1"/>
  <c r="H105" i="509"/>
  <c r="V104" i="509"/>
  <c r="W104" i="509" s="1"/>
  <c r="N104" i="509"/>
  <c r="K104" i="509" a="1"/>
  <c r="K104" i="509" s="1"/>
  <c r="M104" i="509" s="1"/>
  <c r="J104" i="509" a="1"/>
  <c r="J104" i="509" s="1"/>
  <c r="H104" i="509"/>
  <c r="V103" i="509"/>
  <c r="W103" i="509" s="1"/>
  <c r="N103" i="509"/>
  <c r="K103" i="509" a="1"/>
  <c r="K103" i="509" s="1"/>
  <c r="M103" i="509" s="1"/>
  <c r="J103" i="509" a="1"/>
  <c r="J103" i="509" s="1"/>
  <c r="H103" i="509"/>
  <c r="V102" i="509"/>
  <c r="W102" i="509" s="1"/>
  <c r="N102" i="509"/>
  <c r="K102" i="509" a="1"/>
  <c r="K102" i="509" s="1"/>
  <c r="M102" i="509" s="1"/>
  <c r="J102" i="509" a="1"/>
  <c r="J102" i="509" s="1"/>
  <c r="H102" i="509"/>
  <c r="V101" i="509"/>
  <c r="W101" i="509" s="1"/>
  <c r="N101" i="509"/>
  <c r="K101" i="509"/>
  <c r="M101" i="509" s="1"/>
  <c r="K101" i="509" a="1"/>
  <c r="J101" i="509"/>
  <c r="J101" i="509" a="1"/>
  <c r="H101" i="509"/>
  <c r="V100" i="509"/>
  <c r="W100" i="509" s="1"/>
  <c r="N100" i="509"/>
  <c r="K100" i="509" a="1"/>
  <c r="K100" i="509" s="1"/>
  <c r="M100" i="509" s="1"/>
  <c r="J100" i="509" a="1"/>
  <c r="J100" i="509" s="1"/>
  <c r="H100" i="509"/>
  <c r="W99" i="509"/>
  <c r="V99" i="509"/>
  <c r="N99" i="509"/>
  <c r="K99" i="509" a="1"/>
  <c r="K99" i="509" s="1"/>
  <c r="M99" i="509" s="1"/>
  <c r="J99" i="509" a="1"/>
  <c r="J99" i="509" s="1"/>
  <c r="H99" i="509"/>
  <c r="V98" i="509"/>
  <c r="W98" i="509" s="1"/>
  <c r="N98" i="509"/>
  <c r="K98" i="509" a="1"/>
  <c r="K98" i="509" s="1"/>
  <c r="M98" i="509" s="1"/>
  <c r="J98" i="509" a="1"/>
  <c r="J98" i="509" s="1"/>
  <c r="H98" i="509"/>
  <c r="V97" i="509"/>
  <c r="W97" i="509" s="1"/>
  <c r="N97" i="509"/>
  <c r="K97" i="509"/>
  <c r="M97" i="509" s="1"/>
  <c r="K97" i="509" a="1"/>
  <c r="J97" i="509"/>
  <c r="J97" i="509" a="1"/>
  <c r="H97" i="509"/>
  <c r="V96" i="509"/>
  <c r="W96" i="509" s="1"/>
  <c r="N96" i="509"/>
  <c r="K96" i="509" a="1"/>
  <c r="K96" i="509" s="1"/>
  <c r="M96" i="509" s="1"/>
  <c r="J96" i="509" a="1"/>
  <c r="J96" i="509" s="1"/>
  <c r="H96" i="509"/>
  <c r="W95" i="509"/>
  <c r="V95" i="509"/>
  <c r="N95" i="509"/>
  <c r="K95" i="509" a="1"/>
  <c r="K95" i="509" s="1"/>
  <c r="M95" i="509" s="1"/>
  <c r="J95" i="509" a="1"/>
  <c r="J95" i="509" s="1"/>
  <c r="H95" i="509"/>
  <c r="K94" i="509"/>
  <c r="M94" i="509" s="1"/>
  <c r="K94" i="509" a="1"/>
  <c r="H94" i="509"/>
  <c r="V93" i="509"/>
  <c r="W93" i="509" s="1"/>
  <c r="N93" i="509"/>
  <c r="K93" i="509" a="1"/>
  <c r="K93" i="509" s="1"/>
  <c r="M93" i="509" s="1"/>
  <c r="J93" i="509" a="1"/>
  <c r="J93" i="509" s="1"/>
  <c r="H93" i="509"/>
  <c r="W92" i="509"/>
  <c r="V92" i="509"/>
  <c r="N92" i="509"/>
  <c r="K92" i="509" a="1"/>
  <c r="K92" i="509" s="1"/>
  <c r="M92" i="509" s="1"/>
  <c r="J92" i="509" a="1"/>
  <c r="J92" i="509" s="1"/>
  <c r="H92" i="509"/>
  <c r="V91" i="509"/>
  <c r="W91" i="509" s="1"/>
  <c r="N91" i="509"/>
  <c r="K91" i="509" a="1"/>
  <c r="K91" i="509" s="1"/>
  <c r="M91" i="509" s="1"/>
  <c r="J91" i="509" a="1"/>
  <c r="J91" i="509" s="1"/>
  <c r="H91" i="509"/>
  <c r="V90" i="509"/>
  <c r="W90" i="509" s="1"/>
  <c r="N90" i="509"/>
  <c r="K90" i="509"/>
  <c r="M90" i="509" s="1"/>
  <c r="K90" i="509" a="1"/>
  <c r="J90" i="509"/>
  <c r="J90" i="509" a="1"/>
  <c r="H90" i="509"/>
  <c r="V89" i="509"/>
  <c r="W89" i="509" s="1"/>
  <c r="N89" i="509"/>
  <c r="K89" i="509" a="1"/>
  <c r="K89" i="509" s="1"/>
  <c r="M89" i="509" s="1"/>
  <c r="J89" i="509" a="1"/>
  <c r="J89" i="509" s="1"/>
  <c r="H89" i="509"/>
  <c r="W88" i="509"/>
  <c r="V88" i="509"/>
  <c r="N88" i="509"/>
  <c r="K88" i="509" a="1"/>
  <c r="K88" i="509" s="1"/>
  <c r="M88" i="509" s="1"/>
  <c r="J88" i="509" a="1"/>
  <c r="J88" i="509" s="1"/>
  <c r="H88" i="509"/>
  <c r="V87" i="509"/>
  <c r="V121" i="509" s="1"/>
  <c r="W121" i="509" s="1"/>
  <c r="N87" i="509"/>
  <c r="N121" i="509" s="1"/>
  <c r="K87" i="509" a="1"/>
  <c r="K87" i="509" s="1"/>
  <c r="J87" i="509" a="1"/>
  <c r="J87" i="509" s="1"/>
  <c r="H87" i="509"/>
  <c r="H121" i="509" s="1"/>
  <c r="AA86" i="509"/>
  <c r="Z86" i="509"/>
  <c r="Y86" i="509"/>
  <c r="X86" i="509"/>
  <c r="U86" i="509"/>
  <c r="T86" i="509"/>
  <c r="S86" i="509"/>
  <c r="R86" i="509"/>
  <c r="Q86" i="509"/>
  <c r="P86" i="509"/>
  <c r="O86" i="509"/>
  <c r="R164" i="509" s="1"/>
  <c r="I86" i="509"/>
  <c r="G86" i="509"/>
  <c r="C516" i="509" s="1"/>
  <c r="K85" i="509" a="1"/>
  <c r="K85" i="509" s="1"/>
  <c r="H85" i="509"/>
  <c r="K84" i="509"/>
  <c r="K84" i="509" a="1"/>
  <c r="H84" i="509"/>
  <c r="K83" i="509" a="1"/>
  <c r="K83" i="509" s="1"/>
  <c r="H83" i="509"/>
  <c r="K82" i="509" a="1"/>
  <c r="K82" i="509" s="1"/>
  <c r="H82" i="509"/>
  <c r="K81" i="509" a="1"/>
  <c r="K81" i="509" s="1"/>
  <c r="H81" i="509"/>
  <c r="K80" i="509" a="1"/>
  <c r="K80" i="509" s="1"/>
  <c r="H80" i="509"/>
  <c r="K79" i="509" a="1"/>
  <c r="K79" i="509" s="1"/>
  <c r="M79" i="509" s="1"/>
  <c r="H79" i="509"/>
  <c r="K78" i="509" a="1"/>
  <c r="K78" i="509" s="1"/>
  <c r="M78" i="509" s="1"/>
  <c r="H78" i="509"/>
  <c r="K77" i="509" a="1"/>
  <c r="K77" i="509" s="1"/>
  <c r="M77" i="509" s="1"/>
  <c r="H77" i="509"/>
  <c r="K76" i="509" a="1"/>
  <c r="K76" i="509" s="1"/>
  <c r="M76" i="509" s="1"/>
  <c r="H76" i="509"/>
  <c r="V75" i="509"/>
  <c r="W75" i="509" s="1"/>
  <c r="N75" i="509"/>
  <c r="K75" i="509" a="1"/>
  <c r="K75" i="509" s="1"/>
  <c r="M75" i="509" s="1"/>
  <c r="J75" i="509" a="1"/>
  <c r="J75" i="509" s="1"/>
  <c r="H75" i="509"/>
  <c r="V74" i="509"/>
  <c r="W74" i="509" s="1"/>
  <c r="N74" i="509"/>
  <c r="K74" i="509"/>
  <c r="M74" i="509" s="1"/>
  <c r="K74" i="509" a="1"/>
  <c r="J74" i="509"/>
  <c r="J74" i="509" a="1"/>
  <c r="H74" i="509"/>
  <c r="V73" i="509"/>
  <c r="W73" i="509" s="1"/>
  <c r="N73" i="509"/>
  <c r="K73" i="509" a="1"/>
  <c r="K73" i="509" s="1"/>
  <c r="M73" i="509" s="1"/>
  <c r="J73" i="509" a="1"/>
  <c r="J73" i="509" s="1"/>
  <c r="H73" i="509"/>
  <c r="W72" i="509"/>
  <c r="V72" i="509"/>
  <c r="N72" i="509"/>
  <c r="K72" i="509" a="1"/>
  <c r="K72" i="509" s="1"/>
  <c r="M72" i="509" s="1"/>
  <c r="J72" i="509" a="1"/>
  <c r="J72" i="509" s="1"/>
  <c r="H72" i="509"/>
  <c r="H71" i="509"/>
  <c r="V70" i="509"/>
  <c r="W70" i="509" s="1"/>
  <c r="N70" i="509"/>
  <c r="K70" i="509"/>
  <c r="M70" i="509" s="1"/>
  <c r="K70" i="509" a="1"/>
  <c r="J70" i="509"/>
  <c r="J70" i="509" a="1"/>
  <c r="H70" i="509"/>
  <c r="V69" i="509"/>
  <c r="W69" i="509" s="1"/>
  <c r="N69" i="509"/>
  <c r="K69" i="509" a="1"/>
  <c r="K69" i="509" s="1"/>
  <c r="M69" i="509" s="1"/>
  <c r="J69" i="509" a="1"/>
  <c r="J69" i="509" s="1"/>
  <c r="H69" i="509"/>
  <c r="K68" i="509"/>
  <c r="K68" i="509" a="1"/>
  <c r="H68" i="509"/>
  <c r="K67" i="509" a="1"/>
  <c r="K67" i="509" s="1"/>
  <c r="H67" i="509"/>
  <c r="V66" i="509"/>
  <c r="W66" i="509" s="1"/>
  <c r="N66" i="509"/>
  <c r="K66" i="509"/>
  <c r="M66" i="509" s="1"/>
  <c r="K66" i="509" a="1"/>
  <c r="J66" i="509"/>
  <c r="J66" i="509" a="1"/>
  <c r="H66" i="509"/>
  <c r="V65" i="509"/>
  <c r="W65" i="509" s="1"/>
  <c r="N65" i="509"/>
  <c r="K65" i="509" a="1"/>
  <c r="K65" i="509" s="1"/>
  <c r="M65" i="509" s="1"/>
  <c r="J65" i="509" a="1"/>
  <c r="J65" i="509" s="1"/>
  <c r="H65" i="509"/>
  <c r="W64" i="509"/>
  <c r="V64" i="509"/>
  <c r="N64" i="509"/>
  <c r="K64" i="509" a="1"/>
  <c r="K64" i="509" s="1"/>
  <c r="M64" i="509" s="1"/>
  <c r="J64" i="509" a="1"/>
  <c r="J64" i="509" s="1"/>
  <c r="H64" i="509"/>
  <c r="V63" i="509"/>
  <c r="W63" i="509" s="1"/>
  <c r="N63" i="509"/>
  <c r="K63" i="509" a="1"/>
  <c r="K63" i="509" s="1"/>
  <c r="M63" i="509" s="1"/>
  <c r="J63" i="509" a="1"/>
  <c r="J63" i="509" s="1"/>
  <c r="H63" i="509"/>
  <c r="V62" i="509"/>
  <c r="W62" i="509" s="1"/>
  <c r="N62" i="509"/>
  <c r="K62" i="509"/>
  <c r="M62" i="509" s="1"/>
  <c r="K62" i="509" a="1"/>
  <c r="J62" i="509"/>
  <c r="J62" i="509" a="1"/>
  <c r="H62" i="509"/>
  <c r="V61" i="509"/>
  <c r="W61" i="509" s="1"/>
  <c r="N61" i="509"/>
  <c r="K61" i="509" a="1"/>
  <c r="K61" i="509" s="1"/>
  <c r="M61" i="509" s="1"/>
  <c r="J61" i="509" a="1"/>
  <c r="J61" i="509" s="1"/>
  <c r="H61" i="509"/>
  <c r="W60" i="509"/>
  <c r="V60" i="509"/>
  <c r="N60" i="509"/>
  <c r="K60" i="509" a="1"/>
  <c r="K60" i="509" s="1"/>
  <c r="M60" i="509" s="1"/>
  <c r="J60" i="509" a="1"/>
  <c r="J60" i="509" s="1"/>
  <c r="H60" i="509"/>
  <c r="V59" i="509"/>
  <c r="W59" i="509" s="1"/>
  <c r="N59" i="509"/>
  <c r="K59" i="509" a="1"/>
  <c r="K59" i="509" s="1"/>
  <c r="M59" i="509" s="1"/>
  <c r="J59" i="509" a="1"/>
  <c r="J59" i="509" s="1"/>
  <c r="H59" i="509"/>
  <c r="V58" i="509"/>
  <c r="W58" i="509" s="1"/>
  <c r="N58" i="509"/>
  <c r="K58" i="509"/>
  <c r="M58" i="509" s="1"/>
  <c r="K58" i="509" a="1"/>
  <c r="J58" i="509"/>
  <c r="J58" i="509" a="1"/>
  <c r="H58" i="509"/>
  <c r="V57" i="509"/>
  <c r="W57" i="509" s="1"/>
  <c r="N57" i="509"/>
  <c r="K57" i="509" a="1"/>
  <c r="K57" i="509" s="1"/>
  <c r="M57" i="509" s="1"/>
  <c r="J57" i="509" a="1"/>
  <c r="J57" i="509" s="1"/>
  <c r="H57" i="509"/>
  <c r="K56" i="509" a="1"/>
  <c r="K56" i="509" s="1"/>
  <c r="M56" i="509" s="1"/>
  <c r="H56" i="509"/>
  <c r="K55" i="509" a="1"/>
  <c r="K55" i="509" s="1"/>
  <c r="M55" i="509" s="1"/>
  <c r="H55" i="509"/>
  <c r="K54" i="509" a="1"/>
  <c r="K54" i="509" s="1"/>
  <c r="M54" i="509" s="1"/>
  <c r="H54" i="509"/>
  <c r="K53" i="509" a="1"/>
  <c r="K53" i="509" s="1"/>
  <c r="M53" i="509" s="1"/>
  <c r="H53" i="509"/>
  <c r="N52" i="509"/>
  <c r="K52" i="509" a="1"/>
  <c r="K52" i="509" s="1"/>
  <c r="M52" i="509" s="1"/>
  <c r="H52" i="509"/>
  <c r="N51" i="509"/>
  <c r="K51" i="509" a="1"/>
  <c r="K51" i="509" s="1"/>
  <c r="M51" i="509" s="1"/>
  <c r="H51" i="509"/>
  <c r="N50" i="509"/>
  <c r="K50" i="509"/>
  <c r="M50" i="509" s="1"/>
  <c r="K50" i="509" a="1"/>
  <c r="H50" i="509"/>
  <c r="N49" i="509"/>
  <c r="K49" i="509" a="1"/>
  <c r="K49" i="509" s="1"/>
  <c r="M49" i="509" s="1"/>
  <c r="H49" i="509"/>
  <c r="W48" i="509"/>
  <c r="V48" i="509"/>
  <c r="N48" i="509"/>
  <c r="K48" i="509" a="1"/>
  <c r="K48" i="509" s="1"/>
  <c r="M48" i="509" s="1"/>
  <c r="J48" i="509" a="1"/>
  <c r="J48" i="509" s="1"/>
  <c r="H48" i="509"/>
  <c r="V47" i="509"/>
  <c r="W47" i="509" s="1"/>
  <c r="N47" i="509"/>
  <c r="K47" i="509" a="1"/>
  <c r="K47" i="509" s="1"/>
  <c r="M47" i="509" s="1"/>
  <c r="J47" i="509" a="1"/>
  <c r="J47" i="509" s="1"/>
  <c r="H47" i="509"/>
  <c r="W46" i="509"/>
  <c r="V46" i="509"/>
  <c r="N46" i="509"/>
  <c r="K46" i="509" a="1"/>
  <c r="K46" i="509" s="1"/>
  <c r="M46" i="509" s="1"/>
  <c r="J46" i="509" a="1"/>
  <c r="J46" i="509" s="1"/>
  <c r="H46" i="509"/>
  <c r="V45" i="509"/>
  <c r="W45" i="509" s="1"/>
  <c r="N45" i="509"/>
  <c r="K45" i="509" a="1"/>
  <c r="K45" i="509" s="1"/>
  <c r="M45" i="509" s="1"/>
  <c r="J45" i="509" a="1"/>
  <c r="J45" i="509" s="1"/>
  <c r="H45" i="509"/>
  <c r="V44" i="509"/>
  <c r="W44" i="509" s="1"/>
  <c r="N44" i="509"/>
  <c r="K44" i="509"/>
  <c r="M44" i="509" s="1"/>
  <c r="K44" i="509" a="1"/>
  <c r="J44" i="509"/>
  <c r="J44" i="509" a="1"/>
  <c r="H44" i="509"/>
  <c r="V43" i="509"/>
  <c r="W43" i="509" s="1"/>
  <c r="N43" i="509"/>
  <c r="K43" i="509" a="1"/>
  <c r="K43" i="509" s="1"/>
  <c r="M43" i="509" s="1"/>
  <c r="J43" i="509" a="1"/>
  <c r="J43" i="509" s="1"/>
  <c r="H43" i="509"/>
  <c r="V42" i="509"/>
  <c r="W42" i="509" s="1"/>
  <c r="N42" i="509"/>
  <c r="K42" i="509" a="1"/>
  <c r="K42" i="509" s="1"/>
  <c r="M42" i="509" s="1"/>
  <c r="J42" i="509" a="1"/>
  <c r="J42" i="509" s="1"/>
  <c r="H42" i="509"/>
  <c r="V41" i="509"/>
  <c r="W41" i="509" s="1"/>
  <c r="N41" i="509"/>
  <c r="K41" i="509" a="1"/>
  <c r="K41" i="509" s="1"/>
  <c r="M41" i="509" s="1"/>
  <c r="J41" i="509" a="1"/>
  <c r="J41" i="509" s="1"/>
  <c r="H41" i="509"/>
  <c r="W40" i="509"/>
  <c r="V40" i="509"/>
  <c r="N40" i="509"/>
  <c r="K40" i="509" a="1"/>
  <c r="K40" i="509" s="1"/>
  <c r="M40" i="509" s="1"/>
  <c r="J40" i="509" a="1"/>
  <c r="J40" i="509" s="1"/>
  <c r="H40" i="509"/>
  <c r="V39" i="509"/>
  <c r="W39" i="509" s="1"/>
  <c r="N39" i="509"/>
  <c r="K39" i="509" a="1"/>
  <c r="K39" i="509" s="1"/>
  <c r="M39" i="509" s="1"/>
  <c r="J39" i="509" a="1"/>
  <c r="J39" i="509" s="1"/>
  <c r="H39" i="509"/>
  <c r="V38" i="509"/>
  <c r="W38" i="509" s="1"/>
  <c r="N38" i="509"/>
  <c r="K38" i="509"/>
  <c r="M38" i="509" s="1"/>
  <c r="K38" i="509" a="1"/>
  <c r="J38" i="509"/>
  <c r="J38" i="509" a="1"/>
  <c r="H38" i="509"/>
  <c r="V37" i="509"/>
  <c r="W37" i="509" s="1"/>
  <c r="N37" i="509"/>
  <c r="K37" i="509" a="1"/>
  <c r="K37" i="509" s="1"/>
  <c r="M37" i="509" s="1"/>
  <c r="J37" i="509" a="1"/>
  <c r="J37" i="509" s="1"/>
  <c r="H37" i="509"/>
  <c r="H36" i="509"/>
  <c r="H35" i="509"/>
  <c r="H34" i="509"/>
  <c r="V33" i="509"/>
  <c r="W33" i="509" s="1"/>
  <c r="N33" i="509"/>
  <c r="K33" i="509" a="1"/>
  <c r="K33" i="509" s="1"/>
  <c r="M33" i="509" s="1"/>
  <c r="J33" i="509" a="1"/>
  <c r="J33" i="509" s="1"/>
  <c r="H33" i="509"/>
  <c r="W32" i="509"/>
  <c r="V32" i="509"/>
  <c r="N32" i="509"/>
  <c r="K32" i="509" a="1"/>
  <c r="K32" i="509" s="1"/>
  <c r="M32" i="509" s="1"/>
  <c r="J32" i="509" a="1"/>
  <c r="J32" i="509" s="1"/>
  <c r="H32" i="509"/>
  <c r="V31" i="509"/>
  <c r="W31" i="509" s="1"/>
  <c r="N31" i="509"/>
  <c r="K31" i="509" a="1"/>
  <c r="K31" i="509" s="1"/>
  <c r="M31" i="509" s="1"/>
  <c r="J31" i="509" a="1"/>
  <c r="J31" i="509" s="1"/>
  <c r="H31" i="509"/>
  <c r="K30" i="509" a="1"/>
  <c r="K30" i="509" s="1"/>
  <c r="H30" i="509"/>
  <c r="V29" i="509"/>
  <c r="V86" i="509" s="1"/>
  <c r="W86" i="509" s="1"/>
  <c r="N29" i="509"/>
  <c r="N86" i="509" s="1"/>
  <c r="K29" i="509" a="1"/>
  <c r="K29" i="509" s="1"/>
  <c r="J29" i="509" a="1"/>
  <c r="J29" i="509" s="1"/>
  <c r="H29" i="509"/>
  <c r="AA28" i="509"/>
  <c r="AA161" i="509" s="1"/>
  <c r="Z28" i="509"/>
  <c r="Z161" i="509" s="1"/>
  <c r="Y28" i="509"/>
  <c r="Y161" i="509" s="1"/>
  <c r="X28" i="509"/>
  <c r="X161" i="509" s="1"/>
  <c r="U28" i="509"/>
  <c r="U161" i="509" s="1"/>
  <c r="T28" i="509"/>
  <c r="T161" i="509" s="1"/>
  <c r="S28" i="509"/>
  <c r="S161" i="509" s="1"/>
  <c r="R28" i="509"/>
  <c r="R161" i="509" s="1"/>
  <c r="Q28" i="509"/>
  <c r="Q161" i="509" s="1"/>
  <c r="P28" i="509"/>
  <c r="X164" i="509" s="1"/>
  <c r="O28" i="509"/>
  <c r="O161" i="509" s="1"/>
  <c r="I28" i="509"/>
  <c r="I161" i="509" s="1"/>
  <c r="B169" i="509" s="1"/>
  <c r="G28" i="509"/>
  <c r="C515" i="509" s="1"/>
  <c r="V27" i="509"/>
  <c r="W27" i="509" s="1"/>
  <c r="N27" i="509"/>
  <c r="K27" i="509" a="1"/>
  <c r="K27" i="509" s="1"/>
  <c r="M27" i="509" s="1"/>
  <c r="J27" i="509" a="1"/>
  <c r="J27" i="509" s="1"/>
  <c r="H27" i="509"/>
  <c r="V26" i="509"/>
  <c r="W26" i="509" s="1"/>
  <c r="N26" i="509"/>
  <c r="K26" i="509"/>
  <c r="M26" i="509" s="1"/>
  <c r="K26" i="509" a="1"/>
  <c r="J26" i="509"/>
  <c r="J26" i="509" a="1"/>
  <c r="H26" i="509"/>
  <c r="K25" i="509" a="1"/>
  <c r="K25" i="509" s="1"/>
  <c r="M25" i="509" s="1"/>
  <c r="J25" i="509" a="1"/>
  <c r="J25" i="509" s="1"/>
  <c r="H25" i="509"/>
  <c r="K24" i="509"/>
  <c r="M24" i="509" s="1"/>
  <c r="K24" i="509" a="1"/>
  <c r="J24" i="509"/>
  <c r="J24" i="509" a="1"/>
  <c r="H24" i="509"/>
  <c r="K23" i="509" a="1"/>
  <c r="K23" i="509" s="1"/>
  <c r="M23" i="509" s="1"/>
  <c r="J23" i="509" a="1"/>
  <c r="J23" i="509" s="1"/>
  <c r="H23" i="509"/>
  <c r="K22" i="509"/>
  <c r="M22" i="509" s="1"/>
  <c r="K22" i="509" a="1"/>
  <c r="J22" i="509"/>
  <c r="J22" i="509" a="1"/>
  <c r="H22" i="509"/>
  <c r="V21" i="509"/>
  <c r="W21" i="509" s="1"/>
  <c r="N21" i="509"/>
  <c r="K21" i="509" a="1"/>
  <c r="K21" i="509" s="1"/>
  <c r="M21" i="509" s="1"/>
  <c r="J21" i="509" a="1"/>
  <c r="J21" i="509" s="1"/>
  <c r="H21" i="509"/>
  <c r="V20" i="509"/>
  <c r="W20" i="509" s="1"/>
  <c r="N20" i="509"/>
  <c r="K20" i="509" a="1"/>
  <c r="K20" i="509" s="1"/>
  <c r="M20" i="509" s="1"/>
  <c r="J20" i="509" a="1"/>
  <c r="J20" i="509" s="1"/>
  <c r="H20" i="509"/>
  <c r="V19" i="509"/>
  <c r="W19" i="509" s="1"/>
  <c r="N19" i="509"/>
  <c r="K19" i="509" a="1"/>
  <c r="K19" i="509" s="1"/>
  <c r="M19" i="509" s="1"/>
  <c r="J19" i="509" a="1"/>
  <c r="J19" i="509" s="1"/>
  <c r="H19" i="509"/>
  <c r="N18" i="509"/>
  <c r="K18" i="509"/>
  <c r="M18" i="509" s="1"/>
  <c r="K18" i="509" a="1"/>
  <c r="J18" i="509"/>
  <c r="J18" i="509" a="1"/>
  <c r="H18" i="509"/>
  <c r="N17" i="509"/>
  <c r="K17" i="509" a="1"/>
  <c r="K17" i="509" s="1"/>
  <c r="M17" i="509" s="1"/>
  <c r="J17" i="509" a="1"/>
  <c r="J17" i="509" s="1"/>
  <c r="H17" i="509"/>
  <c r="V16" i="509"/>
  <c r="W16" i="509" s="1"/>
  <c r="N16" i="509"/>
  <c r="K16" i="509"/>
  <c r="M16" i="509" s="1"/>
  <c r="K16" i="509" a="1"/>
  <c r="J16" i="509" a="1"/>
  <c r="J16" i="509" s="1"/>
  <c r="H16" i="509"/>
  <c r="V15" i="509"/>
  <c r="W15" i="509" s="1"/>
  <c r="N15" i="509"/>
  <c r="K15" i="509" a="1"/>
  <c r="K15" i="509" s="1"/>
  <c r="M15" i="509" s="1"/>
  <c r="J15" i="509" a="1"/>
  <c r="J15" i="509" s="1"/>
  <c r="H15" i="509"/>
  <c r="N14" i="509"/>
  <c r="K14" i="509" a="1"/>
  <c r="K14" i="509" s="1"/>
  <c r="M14" i="509" s="1"/>
  <c r="H14" i="509"/>
  <c r="N13" i="509"/>
  <c r="K13" i="509" a="1"/>
  <c r="K13" i="509" s="1"/>
  <c r="M13" i="509" s="1"/>
  <c r="H13" i="509"/>
  <c r="W12" i="509"/>
  <c r="V12" i="509"/>
  <c r="N12" i="509"/>
  <c r="K12" i="509" a="1"/>
  <c r="K12" i="509" s="1"/>
  <c r="M12" i="509" s="1"/>
  <c r="J12" i="509" a="1"/>
  <c r="J12" i="509" s="1"/>
  <c r="H12" i="509"/>
  <c r="V11" i="509"/>
  <c r="W11" i="509" s="1"/>
  <c r="N11" i="509"/>
  <c r="K11" i="509" a="1"/>
  <c r="K11" i="509" s="1"/>
  <c r="M11" i="509" s="1"/>
  <c r="J11" i="509" a="1"/>
  <c r="J11" i="509" s="1"/>
  <c r="H11" i="509"/>
  <c r="V10" i="509"/>
  <c r="W10" i="509" s="1"/>
  <c r="N10" i="509"/>
  <c r="K10" i="509"/>
  <c r="M10" i="509" s="1"/>
  <c r="K10" i="509" a="1"/>
  <c r="J10" i="509"/>
  <c r="J10" i="509" a="1"/>
  <c r="H10" i="509"/>
  <c r="V9" i="509"/>
  <c r="W9" i="509" s="1"/>
  <c r="N9" i="509"/>
  <c r="K9" i="509" a="1"/>
  <c r="K9" i="509" s="1"/>
  <c r="M9" i="509" s="1"/>
  <c r="J9" i="509" a="1"/>
  <c r="J9" i="509" s="1"/>
  <c r="H9" i="509"/>
  <c r="W8" i="509"/>
  <c r="V8" i="509"/>
  <c r="N8" i="509"/>
  <c r="K8" i="509" a="1"/>
  <c r="K8" i="509" s="1"/>
  <c r="M8" i="509" s="1"/>
  <c r="J8" i="509" a="1"/>
  <c r="J8" i="509" s="1"/>
  <c r="H8" i="509"/>
  <c r="V7" i="509"/>
  <c r="V28" i="509" s="1"/>
  <c r="N7" i="509"/>
  <c r="N28" i="509" s="1"/>
  <c r="K7" i="509" a="1"/>
  <c r="K7" i="509" s="1"/>
  <c r="J7" i="509" a="1"/>
  <c r="J7" i="509" s="1"/>
  <c r="H7" i="509"/>
  <c r="H28" i="509" s="1"/>
  <c r="S521" i="512" l="1"/>
  <c r="E521" i="511"/>
  <c r="M517" i="512"/>
  <c r="M518" i="512"/>
  <c r="M520" i="512"/>
  <c r="M519" i="512"/>
  <c r="M516" i="512"/>
  <c r="M507" i="512" a="1"/>
  <c r="M507" i="512" s="1"/>
  <c r="K512" i="512"/>
  <c r="O512" i="512" s="1" a="1"/>
  <c r="O512" i="512" s="1"/>
  <c r="K510" i="512"/>
  <c r="M515" i="512" a="1"/>
  <c r="M515" i="512" s="1"/>
  <c r="S519" i="511"/>
  <c r="S515" i="511" a="1"/>
  <c r="S515" i="511" s="1"/>
  <c r="S518" i="511"/>
  <c r="S520" i="511"/>
  <c r="M520" i="511"/>
  <c r="M517" i="511"/>
  <c r="M518" i="511"/>
  <c r="M519" i="511"/>
  <c r="M516" i="511"/>
  <c r="K510" i="511"/>
  <c r="S516" i="511"/>
  <c r="K512" i="511"/>
  <c r="O512" i="511" s="1" a="1"/>
  <c r="O512" i="511" s="1"/>
  <c r="Z336" i="510"/>
  <c r="V329" i="510"/>
  <c r="I338" i="510" s="1"/>
  <c r="M338" i="510" s="1" a="1"/>
  <c r="M338" i="510" s="1"/>
  <c r="M498" i="510"/>
  <c r="M329" i="510"/>
  <c r="G510" i="510"/>
  <c r="C512" i="510"/>
  <c r="G512" i="510" s="1"/>
  <c r="E170" i="510"/>
  <c r="X507" i="510"/>
  <c r="R507" i="510"/>
  <c r="T504" i="510" s="1"/>
  <c r="T500" i="510" a="1"/>
  <c r="T500" i="510" s="1"/>
  <c r="M331" i="510"/>
  <c r="K335" i="510"/>
  <c r="M335" i="510" s="1"/>
  <c r="R338" i="510"/>
  <c r="Z163" i="510" a="1"/>
  <c r="Z163" i="510" s="1"/>
  <c r="Z169" i="510"/>
  <c r="Z337" i="510"/>
  <c r="Z331" i="510" a="1"/>
  <c r="Z331" i="510" s="1"/>
  <c r="T335" i="510"/>
  <c r="T334" i="510"/>
  <c r="T333" i="510"/>
  <c r="Z332" i="510"/>
  <c r="Z167" i="510"/>
  <c r="Z166" i="510"/>
  <c r="M167" i="510"/>
  <c r="Q517" i="510"/>
  <c r="Z165" i="510"/>
  <c r="B168" i="510"/>
  <c r="C510" i="510" s="1"/>
  <c r="J161" i="510" a="1"/>
  <c r="J161" i="510" s="1"/>
  <c r="M168" i="510" s="1"/>
  <c r="W161" i="510"/>
  <c r="M161" i="510"/>
  <c r="Z501" i="510"/>
  <c r="K498" i="510"/>
  <c r="V498" i="510"/>
  <c r="Z333" i="510"/>
  <c r="K329" i="510"/>
  <c r="Z168" i="510"/>
  <c r="Q516" i="510"/>
  <c r="Z164" i="510"/>
  <c r="K515" i="510"/>
  <c r="R170" i="510"/>
  <c r="T163" i="510" s="1" a="1"/>
  <c r="T163" i="510" s="1"/>
  <c r="C521" i="510"/>
  <c r="V161" i="510"/>
  <c r="I170" i="510" s="1"/>
  <c r="K161" i="510"/>
  <c r="E169" i="510" s="1"/>
  <c r="J527" i="509"/>
  <c r="N305" i="509"/>
  <c r="W290" i="509"/>
  <c r="K305" i="509"/>
  <c r="H289" i="509"/>
  <c r="V289" i="509"/>
  <c r="W289" i="509" s="1"/>
  <c r="M196" i="509"/>
  <c r="J313" i="509" a="1"/>
  <c r="J313" i="509" s="1"/>
  <c r="W313" i="509"/>
  <c r="W497" i="509"/>
  <c r="K481" i="509"/>
  <c r="N473" i="509"/>
  <c r="W458" i="509"/>
  <c r="H422" i="509"/>
  <c r="H498" i="509" s="1"/>
  <c r="E505" i="509" s="1"/>
  <c r="R165" i="509"/>
  <c r="N137" i="509"/>
  <c r="N161" i="509" s="1"/>
  <c r="B170" i="509" s="1"/>
  <c r="E170" i="509" s="1"/>
  <c r="J145" i="509" a="1"/>
  <c r="J145" i="509" s="1"/>
  <c r="J160" i="509" a="1"/>
  <c r="J160" i="509" s="1"/>
  <c r="J254" i="509" a="1"/>
  <c r="J254" i="509" s="1"/>
  <c r="J196" i="509" a="1"/>
  <c r="J196" i="509" s="1"/>
  <c r="J457" i="509" a="1"/>
  <c r="J457" i="509" s="1"/>
  <c r="J481" i="509" a="1"/>
  <c r="J481" i="509" s="1"/>
  <c r="M474" i="509"/>
  <c r="M481" i="509" s="1"/>
  <c r="H86" i="509"/>
  <c r="H161" i="509" s="1"/>
  <c r="E168" i="509" s="1"/>
  <c r="K28" i="509"/>
  <c r="M7" i="509"/>
  <c r="M28" i="509" s="1"/>
  <c r="W28" i="509"/>
  <c r="K121" i="509"/>
  <c r="M87" i="509"/>
  <c r="M121" i="509" s="1"/>
  <c r="K137" i="509"/>
  <c r="M122" i="509"/>
  <c r="M137" i="509" s="1"/>
  <c r="K518" i="509"/>
  <c r="M138" i="509"/>
  <c r="M145" i="509" s="1"/>
  <c r="K145" i="509"/>
  <c r="C511" i="509"/>
  <c r="Q516" i="509"/>
  <c r="K86" i="509"/>
  <c r="M29" i="509"/>
  <c r="M86" i="509" s="1"/>
  <c r="K516" i="509"/>
  <c r="K517" i="509"/>
  <c r="K160" i="509"/>
  <c r="M146" i="509"/>
  <c r="M160" i="509" s="1"/>
  <c r="C521" i="509"/>
  <c r="E515" i="509" s="1"/>
  <c r="V137" i="509"/>
  <c r="W137" i="509" s="1"/>
  <c r="W138" i="509"/>
  <c r="V160" i="509"/>
  <c r="W160" i="509" s="1"/>
  <c r="G161" i="509"/>
  <c r="P161" i="509"/>
  <c r="X165" i="509" s="1"/>
  <c r="X170" i="509" s="1"/>
  <c r="Z166" i="509" s="1"/>
  <c r="K163" i="509"/>
  <c r="R163" i="509"/>
  <c r="K313" i="509"/>
  <c r="M306" i="509"/>
  <c r="M313" i="509" s="1"/>
  <c r="K328" i="509"/>
  <c r="M314" i="509"/>
  <c r="M328" i="509" s="1"/>
  <c r="W7" i="509"/>
  <c r="J28" i="509" a="1"/>
  <c r="J28" i="509" s="1"/>
  <c r="W29" i="509"/>
  <c r="J86" i="509" a="1"/>
  <c r="J86" i="509" s="1"/>
  <c r="W87" i="509"/>
  <c r="J121" i="509" a="1"/>
  <c r="J121" i="509" s="1"/>
  <c r="J137" i="509" a="1"/>
  <c r="J137" i="509" s="1"/>
  <c r="R167" i="509"/>
  <c r="R168" i="509"/>
  <c r="Q515" i="509"/>
  <c r="W196" i="509"/>
  <c r="M254" i="509"/>
  <c r="K196" i="509"/>
  <c r="X332" i="509"/>
  <c r="P329" i="509"/>
  <c r="X333" i="509" s="1"/>
  <c r="X338" i="509" s="1"/>
  <c r="K254" i="509"/>
  <c r="M290" i="509"/>
  <c r="M305" i="509" s="1"/>
  <c r="R334" i="509"/>
  <c r="W306" i="509"/>
  <c r="R335" i="509"/>
  <c r="H328" i="509"/>
  <c r="H329" i="509" s="1"/>
  <c r="E336" i="509" s="1"/>
  <c r="N328" i="509"/>
  <c r="N329" i="509" s="1"/>
  <c r="B338" i="509" s="1"/>
  <c r="W314" i="509"/>
  <c r="W328" i="509" s="1"/>
  <c r="I335" i="509"/>
  <c r="K333" i="509"/>
  <c r="M333" i="509" s="1"/>
  <c r="K364" i="509"/>
  <c r="M343" i="509"/>
  <c r="M364" i="509" s="1"/>
  <c r="K422" i="509"/>
  <c r="M365" i="509"/>
  <c r="M422" i="509" s="1"/>
  <c r="B336" i="509"/>
  <c r="R331" i="509"/>
  <c r="R332" i="509"/>
  <c r="M255" i="509"/>
  <c r="M289" i="509" s="1"/>
  <c r="J329" i="509" a="1"/>
  <c r="J329" i="509" s="1"/>
  <c r="M336" i="509" s="1"/>
  <c r="K335" i="509"/>
  <c r="M335" i="509" s="1"/>
  <c r="M331" i="509"/>
  <c r="B505" i="509"/>
  <c r="R500" i="509"/>
  <c r="O498" i="509"/>
  <c r="X501" i="509" s="1"/>
  <c r="V422" i="509"/>
  <c r="W422" i="509" s="1"/>
  <c r="K457" i="509"/>
  <c r="M473" i="509"/>
  <c r="K473" i="509"/>
  <c r="V481" i="509"/>
  <c r="W481" i="509" s="1"/>
  <c r="M500" i="509"/>
  <c r="R525" i="509"/>
  <c r="S525" i="509" a="1"/>
  <c r="S525" i="509" s="1"/>
  <c r="W343" i="509"/>
  <c r="W364" i="509" s="1"/>
  <c r="J364" i="509" a="1"/>
  <c r="J364" i="509" s="1"/>
  <c r="M457" i="509"/>
  <c r="V457" i="509"/>
  <c r="W457" i="509" s="1"/>
  <c r="N481" i="509"/>
  <c r="N498" i="509" s="1"/>
  <c r="B507" i="509" s="1"/>
  <c r="E507" i="509" s="1"/>
  <c r="K497" i="509"/>
  <c r="M482" i="509"/>
  <c r="M497" i="509" s="1"/>
  <c r="J498" i="509" a="1"/>
  <c r="J498" i="509" s="1"/>
  <c r="M505" i="509" s="1"/>
  <c r="X500" i="509"/>
  <c r="R526" i="509"/>
  <c r="S526" i="509" a="1"/>
  <c r="S526" i="509" s="1"/>
  <c r="Q524" i="509"/>
  <c r="T524" i="509" a="1"/>
  <c r="T524" i="509" s="1"/>
  <c r="T525" i="509" a="1"/>
  <c r="T525" i="509" s="1"/>
  <c r="T526" i="509" a="1"/>
  <c r="T526" i="509" s="1"/>
  <c r="R501" i="509"/>
  <c r="R502" i="509"/>
  <c r="R503" i="509"/>
  <c r="V497" i="509"/>
  <c r="J497" i="509" a="1"/>
  <c r="J497" i="509" s="1"/>
  <c r="K502" i="509"/>
  <c r="M502" i="509" s="1"/>
  <c r="K503" i="509"/>
  <c r="M503" i="509" s="1"/>
  <c r="C527" i="509"/>
  <c r="T527" i="509" s="1" a="1"/>
  <c r="T527" i="509" s="1"/>
  <c r="E548" i="508"/>
  <c r="E549" i="508"/>
  <c r="G204" i="508"/>
  <c r="G308" i="508"/>
  <c r="G427" i="508"/>
  <c r="G35" i="508"/>
  <c r="K35" i="508" s="1" a="1"/>
  <c r="K35" i="508" s="1"/>
  <c r="G40" i="508"/>
  <c r="G36" i="508"/>
  <c r="K202" i="508" a="1"/>
  <c r="K202" i="508" s="1"/>
  <c r="K203" i="508" a="1"/>
  <c r="K203" i="508" s="1"/>
  <c r="K204" i="508" a="1"/>
  <c r="K204" i="508" s="1"/>
  <c r="I212" i="508"/>
  <c r="I209" i="508"/>
  <c r="I449" i="508"/>
  <c r="I476" i="508"/>
  <c r="G476" i="508"/>
  <c r="I474" i="508"/>
  <c r="G474" i="508"/>
  <c r="I40" i="508"/>
  <c r="I42" i="508"/>
  <c r="K34" i="508" a="1"/>
  <c r="K34" i="508" s="1"/>
  <c r="K36" i="508" a="1"/>
  <c r="K36" i="508" s="1"/>
  <c r="P527" i="508"/>
  <c r="O527" i="508"/>
  <c r="N527" i="508"/>
  <c r="M527" i="508"/>
  <c r="L527" i="508"/>
  <c r="K527" i="508"/>
  <c r="I527" i="508"/>
  <c r="H527" i="508"/>
  <c r="G527" i="508"/>
  <c r="F527" i="508"/>
  <c r="E527" i="508"/>
  <c r="D527" i="508"/>
  <c r="C526" i="508"/>
  <c r="J526" i="508" s="1"/>
  <c r="Q526" i="508" s="1"/>
  <c r="C525" i="508"/>
  <c r="J525" i="508" s="1"/>
  <c r="Q525" i="508" s="1"/>
  <c r="C524" i="508"/>
  <c r="J524" i="508" s="1"/>
  <c r="G508" i="508"/>
  <c r="N508" i="508" s="1"/>
  <c r="X506" i="508"/>
  <c r="X505" i="508"/>
  <c r="X504" i="508"/>
  <c r="G504" i="508"/>
  <c r="C504" i="508"/>
  <c r="X503" i="508"/>
  <c r="I503" i="508"/>
  <c r="E503" i="508"/>
  <c r="K503" i="508" s="1"/>
  <c r="M503" i="508" s="1"/>
  <c r="X502" i="508"/>
  <c r="I502" i="508"/>
  <c r="E502" i="508"/>
  <c r="I501" i="508"/>
  <c r="E501" i="508"/>
  <c r="I500" i="508"/>
  <c r="I504" i="508" s="1"/>
  <c r="E500" i="508"/>
  <c r="E504" i="508" s="1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J497" i="508" s="1" a="1"/>
  <c r="J497" i="508" s="1"/>
  <c r="H496" i="508"/>
  <c r="H495" i="508"/>
  <c r="H494" i="508"/>
  <c r="D493" i="508"/>
  <c r="H493" i="508" s="1"/>
  <c r="V492" i="508"/>
  <c r="W492" i="508" s="1"/>
  <c r="N492" i="508"/>
  <c r="K492" i="508" a="1"/>
  <c r="K492" i="508" s="1"/>
  <c r="M492" i="508" s="1"/>
  <c r="J492" i="508" a="1"/>
  <c r="J492" i="508" s="1"/>
  <c r="H492" i="508"/>
  <c r="H491" i="508"/>
  <c r="H490" i="508"/>
  <c r="V489" i="508"/>
  <c r="W489" i="508" s="1"/>
  <c r="N489" i="508"/>
  <c r="K489" i="508" a="1"/>
  <c r="K489" i="508" s="1"/>
  <c r="M489" i="508" s="1"/>
  <c r="J489" i="508" a="1"/>
  <c r="J489" i="508" s="1"/>
  <c r="H489" i="508"/>
  <c r="V488" i="508"/>
  <c r="W488" i="508" s="1"/>
  <c r="N488" i="508"/>
  <c r="K488" i="508" a="1"/>
  <c r="K488" i="508" s="1"/>
  <c r="M488" i="508" s="1"/>
  <c r="J488" i="508" a="1"/>
  <c r="J488" i="508" s="1"/>
  <c r="H488" i="508"/>
  <c r="H487" i="508"/>
  <c r="H486" i="508"/>
  <c r="V485" i="508"/>
  <c r="W485" i="508" s="1"/>
  <c r="N485" i="508"/>
  <c r="K485" i="508" a="1"/>
  <c r="K485" i="508" s="1"/>
  <c r="M485" i="508" s="1"/>
  <c r="J485" i="508" a="1"/>
  <c r="J485" i="508" s="1"/>
  <c r="H485" i="508"/>
  <c r="V484" i="508"/>
  <c r="W484" i="508" s="1"/>
  <c r="N484" i="508"/>
  <c r="K484" i="508" a="1"/>
  <c r="K484" i="508" s="1"/>
  <c r="M484" i="508" s="1"/>
  <c r="J484" i="508" a="1"/>
  <c r="J484" i="508" s="1"/>
  <c r="H484" i="508"/>
  <c r="V483" i="508"/>
  <c r="W483" i="508" s="1"/>
  <c r="N483" i="508"/>
  <c r="K483" i="508" a="1"/>
  <c r="K483" i="508" s="1"/>
  <c r="M483" i="508" s="1"/>
  <c r="J483" i="508" a="1"/>
  <c r="J483" i="508" s="1"/>
  <c r="H483" i="508"/>
  <c r="V482" i="508"/>
  <c r="V497" i="508" s="1"/>
  <c r="N482" i="508"/>
  <c r="N497" i="508" s="1"/>
  <c r="K482" i="508" a="1"/>
  <c r="K482" i="508" s="1"/>
  <c r="J482" i="508" a="1"/>
  <c r="J482" i="508" s="1"/>
  <c r="H482" i="508"/>
  <c r="H497" i="508" s="1"/>
  <c r="AA481" i="508"/>
  <c r="Z481" i="508"/>
  <c r="Y481" i="508"/>
  <c r="X481" i="508"/>
  <c r="U481" i="508"/>
  <c r="T481" i="508"/>
  <c r="S481" i="508"/>
  <c r="Q481" i="508"/>
  <c r="P481" i="508"/>
  <c r="O481" i="508"/>
  <c r="I481" i="508"/>
  <c r="G481" i="508"/>
  <c r="W480" i="508"/>
  <c r="V480" i="508"/>
  <c r="N480" i="508"/>
  <c r="K480" i="508" a="1"/>
  <c r="K480" i="508" s="1"/>
  <c r="M480" i="508" s="1"/>
  <c r="J480" i="508" a="1"/>
  <c r="J480" i="508" s="1"/>
  <c r="H480" i="508"/>
  <c r="H479" i="508"/>
  <c r="V478" i="508"/>
  <c r="W478" i="508" s="1"/>
  <c r="N478" i="508"/>
  <c r="K478" i="508"/>
  <c r="M478" i="508" s="1"/>
  <c r="K478" i="508" a="1"/>
  <c r="J478" i="508"/>
  <c r="J478" i="508" a="1"/>
  <c r="H478" i="508"/>
  <c r="V477" i="508"/>
  <c r="W477" i="508" s="1"/>
  <c r="N477" i="508"/>
  <c r="K477" i="508" a="1"/>
  <c r="K477" i="508" s="1"/>
  <c r="M477" i="508" s="1"/>
  <c r="J477" i="508" a="1"/>
  <c r="J477" i="508" s="1"/>
  <c r="H477" i="508"/>
  <c r="W476" i="508"/>
  <c r="V476" i="508"/>
  <c r="N476" i="508"/>
  <c r="K476" i="508" a="1"/>
  <c r="K476" i="508" s="1"/>
  <c r="M476" i="508" s="1"/>
  <c r="J476" i="508" a="1"/>
  <c r="J476" i="508" s="1"/>
  <c r="H476" i="508"/>
  <c r="V475" i="508"/>
  <c r="W475" i="508" s="1"/>
  <c r="N475" i="508"/>
  <c r="K475" i="508" a="1"/>
  <c r="K475" i="508" s="1"/>
  <c r="M475" i="508" s="1"/>
  <c r="J475" i="508" a="1"/>
  <c r="J475" i="508" s="1"/>
  <c r="H475" i="508"/>
  <c r="W474" i="508"/>
  <c r="V474" i="508"/>
  <c r="V481" i="508" s="1"/>
  <c r="N474" i="508"/>
  <c r="N481" i="508" s="1"/>
  <c r="K474" i="508" a="1"/>
  <c r="K474" i="508" s="1"/>
  <c r="M474" i="508" s="1"/>
  <c r="J474" i="508" a="1"/>
  <c r="J474" i="508" s="1"/>
  <c r="H474" i="508"/>
  <c r="AA473" i="508"/>
  <c r="Z473" i="508"/>
  <c r="Y473" i="508"/>
  <c r="X473" i="508"/>
  <c r="U473" i="508"/>
  <c r="T473" i="508"/>
  <c r="S473" i="508"/>
  <c r="Q473" i="508"/>
  <c r="P473" i="508"/>
  <c r="O473" i="508"/>
  <c r="R503" i="508" s="1"/>
  <c r="I473" i="508"/>
  <c r="G473" i="508"/>
  <c r="J473" i="508" s="1" a="1"/>
  <c r="J473" i="508" s="1"/>
  <c r="V472" i="508"/>
  <c r="W472" i="508" s="1"/>
  <c r="N472" i="508"/>
  <c r="K472" i="508" a="1"/>
  <c r="K472" i="508" s="1"/>
  <c r="M472" i="508" s="1"/>
  <c r="J472" i="508" a="1"/>
  <c r="J472" i="508" s="1"/>
  <c r="H472" i="508"/>
  <c r="W471" i="508"/>
  <c r="V471" i="508"/>
  <c r="N471" i="508"/>
  <c r="K471" i="508" a="1"/>
  <c r="K471" i="508" s="1"/>
  <c r="M471" i="508" s="1"/>
  <c r="J471" i="508" a="1"/>
  <c r="J471" i="508" s="1"/>
  <c r="H471" i="508"/>
  <c r="V470" i="508"/>
  <c r="W470" i="508" s="1"/>
  <c r="N470" i="508"/>
  <c r="K470" i="508" a="1"/>
  <c r="K470" i="508" s="1"/>
  <c r="M470" i="508" s="1"/>
  <c r="J470" i="508" a="1"/>
  <c r="J470" i="508" s="1"/>
  <c r="H470" i="508"/>
  <c r="V469" i="508"/>
  <c r="W469" i="508" s="1"/>
  <c r="N469" i="508"/>
  <c r="K469" i="508"/>
  <c r="M469" i="508" s="1"/>
  <c r="K469" i="508" a="1"/>
  <c r="J469" i="508"/>
  <c r="J469" i="508" a="1"/>
  <c r="H469" i="508"/>
  <c r="V468" i="508"/>
  <c r="W468" i="508" s="1"/>
  <c r="N468" i="508"/>
  <c r="K468" i="508" a="1"/>
  <c r="K468" i="508" s="1"/>
  <c r="M468" i="508" s="1"/>
  <c r="J468" i="508" a="1"/>
  <c r="J468" i="508" s="1"/>
  <c r="H468" i="508"/>
  <c r="W467" i="508"/>
  <c r="V467" i="508"/>
  <c r="N467" i="508"/>
  <c r="K467" i="508" a="1"/>
  <c r="K467" i="508" s="1"/>
  <c r="M467" i="508" s="1"/>
  <c r="J467" i="508" a="1"/>
  <c r="J467" i="508" s="1"/>
  <c r="H467" i="508"/>
  <c r="V466" i="508"/>
  <c r="W466" i="508" s="1"/>
  <c r="N466" i="508"/>
  <c r="K466" i="508" a="1"/>
  <c r="K466" i="508" s="1"/>
  <c r="M466" i="508" s="1"/>
  <c r="J466" i="508" a="1"/>
  <c r="J466" i="508" s="1"/>
  <c r="H466" i="508"/>
  <c r="V465" i="508"/>
  <c r="W465" i="508" s="1"/>
  <c r="N465" i="508"/>
  <c r="K465" i="508"/>
  <c r="M465" i="508" s="1"/>
  <c r="K465" i="508" a="1"/>
  <c r="J465" i="508"/>
  <c r="J465" i="508" a="1"/>
  <c r="H465" i="508"/>
  <c r="V464" i="508"/>
  <c r="W464" i="508" s="1"/>
  <c r="N464" i="508"/>
  <c r="K464" i="508" a="1"/>
  <c r="K464" i="508" s="1"/>
  <c r="M464" i="508" s="1"/>
  <c r="J464" i="508" a="1"/>
  <c r="J464" i="508" s="1"/>
  <c r="H464" i="508"/>
  <c r="W463" i="508"/>
  <c r="V463" i="508"/>
  <c r="N463" i="508"/>
  <c r="K463" i="508" a="1"/>
  <c r="K463" i="508" s="1"/>
  <c r="M463" i="508" s="1"/>
  <c r="J463" i="508" a="1"/>
  <c r="J463" i="508" s="1"/>
  <c r="H463" i="508"/>
  <c r="V462" i="508"/>
  <c r="W462" i="508" s="1"/>
  <c r="N462" i="508"/>
  <c r="M462" i="508"/>
  <c r="K462" i="508" a="1"/>
  <c r="K462" i="508" s="1"/>
  <c r="J462" i="508" a="1"/>
  <c r="J462" i="508" s="1"/>
  <c r="H462" i="508"/>
  <c r="W461" i="508"/>
  <c r="V461" i="508"/>
  <c r="N461" i="508"/>
  <c r="K461" i="508" a="1"/>
  <c r="K461" i="508" s="1"/>
  <c r="M461" i="508" s="1"/>
  <c r="J461" i="508" a="1"/>
  <c r="J461" i="508" s="1"/>
  <c r="H461" i="508"/>
  <c r="V460" i="508"/>
  <c r="W460" i="508" s="1"/>
  <c r="N460" i="508"/>
  <c r="M460" i="508"/>
  <c r="K460" i="508" a="1"/>
  <c r="K460" i="508" s="1"/>
  <c r="J460" i="508" a="1"/>
  <c r="J460" i="508" s="1"/>
  <c r="H460" i="508"/>
  <c r="W459" i="508"/>
  <c r="V459" i="508"/>
  <c r="N459" i="508"/>
  <c r="K459" i="508" a="1"/>
  <c r="K459" i="508" s="1"/>
  <c r="M459" i="508" s="1"/>
  <c r="J459" i="508" a="1"/>
  <c r="J459" i="508" s="1"/>
  <c r="H459" i="508"/>
  <c r="V458" i="508"/>
  <c r="N458" i="508"/>
  <c r="M458" i="508"/>
  <c r="K458" i="508" a="1"/>
  <c r="K458" i="508" s="1"/>
  <c r="J458" i="508" a="1"/>
  <c r="J458" i="508" s="1"/>
  <c r="H458" i="508"/>
  <c r="H473" i="508" s="1"/>
  <c r="AA457" i="508"/>
  <c r="Z457" i="508"/>
  <c r="Y457" i="508"/>
  <c r="X457" i="508"/>
  <c r="U457" i="508"/>
  <c r="T457" i="508"/>
  <c r="S457" i="508"/>
  <c r="R457" i="508"/>
  <c r="Q457" i="508"/>
  <c r="P457" i="508"/>
  <c r="O457" i="508"/>
  <c r="R502" i="508" s="1"/>
  <c r="I457" i="508"/>
  <c r="G457" i="508"/>
  <c r="V456" i="508"/>
  <c r="W456" i="508" s="1"/>
  <c r="N456" i="508"/>
  <c r="M456" i="508"/>
  <c r="K456" i="508" a="1"/>
  <c r="K456" i="508" s="1"/>
  <c r="J456" i="508"/>
  <c r="J456" i="508" a="1"/>
  <c r="H456" i="508"/>
  <c r="V455" i="508"/>
  <c r="W455" i="508" s="1"/>
  <c r="N455" i="508"/>
  <c r="K455" i="508" a="1"/>
  <c r="K455" i="508" s="1"/>
  <c r="M455" i="508" s="1"/>
  <c r="J455" i="508" a="1"/>
  <c r="J455" i="508" s="1"/>
  <c r="H455" i="508"/>
  <c r="W454" i="508"/>
  <c r="V454" i="508"/>
  <c r="N454" i="508"/>
  <c r="K454" i="508" a="1"/>
  <c r="K454" i="508" s="1"/>
  <c r="M454" i="508" s="1"/>
  <c r="J454" i="508" a="1"/>
  <c r="J454" i="508" s="1"/>
  <c r="H454" i="508"/>
  <c r="K453" i="508"/>
  <c r="M453" i="508" s="1"/>
  <c r="K453" i="508" a="1"/>
  <c r="H453" i="508"/>
  <c r="K452" i="508" a="1"/>
  <c r="K452" i="508" s="1"/>
  <c r="M452" i="508" s="1"/>
  <c r="H452" i="508"/>
  <c r="K451" i="508"/>
  <c r="M451" i="508" s="1"/>
  <c r="K451" i="508" a="1"/>
  <c r="H451" i="508"/>
  <c r="V450" i="508"/>
  <c r="W450" i="508" s="1"/>
  <c r="N450" i="508"/>
  <c r="K450" i="508" a="1"/>
  <c r="K450" i="508" s="1"/>
  <c r="M450" i="508" s="1"/>
  <c r="J450" i="508" a="1"/>
  <c r="J450" i="508" s="1"/>
  <c r="H450" i="508"/>
  <c r="W449" i="508"/>
  <c r="V449" i="508"/>
  <c r="N449" i="508"/>
  <c r="K449" i="508" a="1"/>
  <c r="K449" i="508" s="1"/>
  <c r="M449" i="508" s="1"/>
  <c r="J449" i="508" a="1"/>
  <c r="J449" i="508" s="1"/>
  <c r="H449" i="508"/>
  <c r="N448" i="508"/>
  <c r="K448" i="508" a="1"/>
  <c r="K448" i="508" s="1"/>
  <c r="M448" i="508" s="1"/>
  <c r="H448" i="508"/>
  <c r="N447" i="508"/>
  <c r="K447" i="508" a="1"/>
  <c r="K447" i="508" s="1"/>
  <c r="M447" i="508" s="1"/>
  <c r="H447" i="508"/>
  <c r="N446" i="508"/>
  <c r="K446" i="508" a="1"/>
  <c r="K446" i="508" s="1"/>
  <c r="M446" i="508" s="1"/>
  <c r="H446" i="508"/>
  <c r="N445" i="508"/>
  <c r="K445" i="508"/>
  <c r="M445" i="508" s="1"/>
  <c r="K445" i="508" a="1"/>
  <c r="H445" i="508"/>
  <c r="N444" i="508"/>
  <c r="K444" i="508" a="1"/>
  <c r="K444" i="508" s="1"/>
  <c r="M444" i="508" s="1"/>
  <c r="H444" i="508"/>
  <c r="N443" i="508"/>
  <c r="K443" i="508" a="1"/>
  <c r="K443" i="508" s="1"/>
  <c r="M443" i="508" s="1"/>
  <c r="H443" i="508"/>
  <c r="V442" i="508"/>
  <c r="W442" i="508" s="1"/>
  <c r="N442" i="508"/>
  <c r="K442" i="508" a="1"/>
  <c r="K442" i="508" s="1"/>
  <c r="M442" i="508" s="1"/>
  <c r="J442" i="508" a="1"/>
  <c r="J442" i="508" s="1"/>
  <c r="H442" i="508"/>
  <c r="V441" i="508"/>
  <c r="W441" i="508" s="1"/>
  <c r="N441" i="508"/>
  <c r="K441" i="508"/>
  <c r="M441" i="508" s="1"/>
  <c r="K441" i="508" a="1"/>
  <c r="J441" i="508" a="1"/>
  <c r="J441" i="508" s="1"/>
  <c r="H441" i="508"/>
  <c r="V440" i="508"/>
  <c r="W440" i="508" s="1"/>
  <c r="N440" i="508"/>
  <c r="K440" i="508" a="1"/>
  <c r="K440" i="508" s="1"/>
  <c r="M440" i="508" s="1"/>
  <c r="J440" i="508" a="1"/>
  <c r="J440" i="508" s="1"/>
  <c r="H440" i="508"/>
  <c r="V439" i="508"/>
  <c r="W439" i="508" s="1"/>
  <c r="N439" i="508"/>
  <c r="K439" i="508" a="1"/>
  <c r="K439" i="508" s="1"/>
  <c r="M439" i="508" s="1"/>
  <c r="J439" i="508" a="1"/>
  <c r="J439" i="508" s="1"/>
  <c r="H439" i="508"/>
  <c r="V438" i="508"/>
  <c r="W438" i="508" s="1"/>
  <c r="N438" i="508"/>
  <c r="K438" i="508" a="1"/>
  <c r="K438" i="508" s="1"/>
  <c r="M438" i="508" s="1"/>
  <c r="J438" i="508" a="1"/>
  <c r="J438" i="508" s="1"/>
  <c r="H438" i="508"/>
  <c r="V437" i="508"/>
  <c r="W437" i="508" s="1"/>
  <c r="N437" i="508"/>
  <c r="K437" i="508"/>
  <c r="M437" i="508" s="1"/>
  <c r="K437" i="508" a="1"/>
  <c r="J437" i="508"/>
  <c r="J437" i="508" a="1"/>
  <c r="H437" i="508"/>
  <c r="V436" i="508"/>
  <c r="W436" i="508" s="1"/>
  <c r="N436" i="508"/>
  <c r="K436" i="508" a="1"/>
  <c r="K436" i="508" s="1"/>
  <c r="M436" i="508" s="1"/>
  <c r="J436" i="508" a="1"/>
  <c r="J436" i="508" s="1"/>
  <c r="H436" i="508"/>
  <c r="W435" i="508"/>
  <c r="V435" i="508"/>
  <c r="N435" i="508"/>
  <c r="K435" i="508" a="1"/>
  <c r="K435" i="508" s="1"/>
  <c r="M435" i="508" s="1"/>
  <c r="J435" i="508" a="1"/>
  <c r="J435" i="508" s="1"/>
  <c r="H435" i="508"/>
  <c r="V434" i="508"/>
  <c r="W434" i="508" s="1"/>
  <c r="N434" i="508"/>
  <c r="K434" i="508" a="1"/>
  <c r="K434" i="508" s="1"/>
  <c r="M434" i="508" s="1"/>
  <c r="J434" i="508" a="1"/>
  <c r="J434" i="508" s="1"/>
  <c r="H434" i="508"/>
  <c r="V433" i="508"/>
  <c r="W433" i="508" s="1"/>
  <c r="N433" i="508"/>
  <c r="K433" i="508"/>
  <c r="M433" i="508" s="1"/>
  <c r="K433" i="508" a="1"/>
  <c r="J433" i="508"/>
  <c r="J433" i="508" a="1"/>
  <c r="H433" i="508"/>
  <c r="V432" i="508"/>
  <c r="W432" i="508" s="1"/>
  <c r="N432" i="508"/>
  <c r="K432" i="508" a="1"/>
  <c r="K432" i="508" s="1"/>
  <c r="M432" i="508" s="1"/>
  <c r="J432" i="508" a="1"/>
  <c r="J432" i="508" s="1"/>
  <c r="H432" i="508"/>
  <c r="W431" i="508"/>
  <c r="V431" i="508"/>
  <c r="N431" i="508"/>
  <c r="K431" i="508" a="1"/>
  <c r="K431" i="508" s="1"/>
  <c r="M431" i="508" s="1"/>
  <c r="J431" i="508" a="1"/>
  <c r="J431" i="508" s="1"/>
  <c r="H431" i="508"/>
  <c r="N430" i="508"/>
  <c r="K430" i="508" a="1"/>
  <c r="K430" i="508" s="1"/>
  <c r="M430" i="508" s="1"/>
  <c r="H430" i="508"/>
  <c r="V429" i="508"/>
  <c r="W429" i="508" s="1"/>
  <c r="N429" i="508"/>
  <c r="K429" i="508"/>
  <c r="M429" i="508" s="1"/>
  <c r="K429" i="508" a="1"/>
  <c r="J429" i="508"/>
  <c r="J429" i="508" a="1"/>
  <c r="H429" i="508"/>
  <c r="V428" i="508"/>
  <c r="W428" i="508" s="1"/>
  <c r="N428" i="508"/>
  <c r="K428" i="508" a="1"/>
  <c r="K428" i="508" s="1"/>
  <c r="M428" i="508" s="1"/>
  <c r="J428" i="508" a="1"/>
  <c r="J428" i="508" s="1"/>
  <c r="H428" i="508"/>
  <c r="W427" i="508"/>
  <c r="V427" i="508"/>
  <c r="N427" i="508"/>
  <c r="K427" i="508" a="1"/>
  <c r="K427" i="508" s="1"/>
  <c r="M427" i="508" s="1"/>
  <c r="J427" i="508" a="1"/>
  <c r="J427" i="508" s="1"/>
  <c r="H427" i="508"/>
  <c r="V426" i="508"/>
  <c r="W426" i="508" s="1"/>
  <c r="N426" i="508"/>
  <c r="K426" i="508" a="1"/>
  <c r="K426" i="508" s="1"/>
  <c r="M426" i="508" s="1"/>
  <c r="J426" i="508" a="1"/>
  <c r="J426" i="508" s="1"/>
  <c r="H426" i="508"/>
  <c r="V425" i="508"/>
  <c r="W425" i="508" s="1"/>
  <c r="N425" i="508"/>
  <c r="K425" i="508" a="1"/>
  <c r="K425" i="508" s="1"/>
  <c r="M425" i="508" s="1"/>
  <c r="J425" i="508" a="1"/>
  <c r="J425" i="508" s="1"/>
  <c r="H425" i="508"/>
  <c r="V424" i="508"/>
  <c r="W424" i="508" s="1"/>
  <c r="N424" i="508"/>
  <c r="K424" i="508" a="1"/>
  <c r="K424" i="508" s="1"/>
  <c r="M424" i="508" s="1"/>
  <c r="J424" i="508" a="1"/>
  <c r="J424" i="508" s="1"/>
  <c r="H424" i="508"/>
  <c r="V423" i="508"/>
  <c r="W423" i="508" s="1"/>
  <c r="N423" i="508"/>
  <c r="N457" i="508" s="1"/>
  <c r="K423" i="508"/>
  <c r="M423" i="508" s="1"/>
  <c r="K423" i="508" a="1"/>
  <c r="J423" i="508"/>
  <c r="J423" i="508" a="1"/>
  <c r="H423" i="508"/>
  <c r="H457" i="508" s="1"/>
  <c r="AA422" i="508"/>
  <c r="Z422" i="508"/>
  <c r="Y422" i="508"/>
  <c r="X422" i="508"/>
  <c r="U422" i="508"/>
  <c r="T422" i="508"/>
  <c r="S422" i="508"/>
  <c r="R422" i="508"/>
  <c r="Q422" i="508"/>
  <c r="P422" i="508"/>
  <c r="O422" i="508"/>
  <c r="I422" i="508"/>
  <c r="G422" i="508"/>
  <c r="J422" i="508" s="1" a="1"/>
  <c r="J422" i="508" s="1"/>
  <c r="K421" i="508" a="1"/>
  <c r="K421" i="508" s="1"/>
  <c r="M421" i="508" s="1"/>
  <c r="H421" i="508"/>
  <c r="K420" i="508" a="1"/>
  <c r="K420" i="508" s="1"/>
  <c r="M420" i="508" s="1"/>
  <c r="H420" i="508"/>
  <c r="K419" i="508" a="1"/>
  <c r="K419" i="508" s="1"/>
  <c r="M419" i="508" s="1"/>
  <c r="H419" i="508"/>
  <c r="K418" i="508" a="1"/>
  <c r="K418" i="508" s="1"/>
  <c r="M418" i="508" s="1"/>
  <c r="H418" i="508"/>
  <c r="K417" i="508" a="1"/>
  <c r="K417" i="508" s="1"/>
  <c r="M417" i="508" s="1"/>
  <c r="H417" i="508"/>
  <c r="K416" i="508" a="1"/>
  <c r="K416" i="508" s="1"/>
  <c r="M416" i="508" s="1"/>
  <c r="H416" i="508"/>
  <c r="K415" i="508" a="1"/>
  <c r="K415" i="508" s="1"/>
  <c r="M415" i="508" s="1"/>
  <c r="H415" i="508"/>
  <c r="K414" i="508" a="1"/>
  <c r="K414" i="508" s="1"/>
  <c r="M414" i="508" s="1"/>
  <c r="H414" i="508"/>
  <c r="K413" i="508" a="1"/>
  <c r="K413" i="508" s="1"/>
  <c r="M413" i="508" s="1"/>
  <c r="H413" i="508"/>
  <c r="K412" i="508" a="1"/>
  <c r="K412" i="508" s="1"/>
  <c r="M412" i="508" s="1"/>
  <c r="H412" i="508"/>
  <c r="W411" i="508"/>
  <c r="V411" i="508"/>
  <c r="N411" i="508"/>
  <c r="K411" i="508" a="1"/>
  <c r="K411" i="508" s="1"/>
  <c r="M411" i="508" s="1"/>
  <c r="J411" i="508" a="1"/>
  <c r="J411" i="508" s="1"/>
  <c r="H411" i="508"/>
  <c r="V410" i="508"/>
  <c r="W410" i="508" s="1"/>
  <c r="N410" i="508"/>
  <c r="K410" i="508" a="1"/>
  <c r="K410" i="508" s="1"/>
  <c r="M410" i="508" s="1"/>
  <c r="J410" i="508" a="1"/>
  <c r="J410" i="508" s="1"/>
  <c r="H410" i="508"/>
  <c r="V409" i="508"/>
  <c r="W409" i="508" s="1"/>
  <c r="N409" i="508"/>
  <c r="K409" i="508"/>
  <c r="M409" i="508" s="1"/>
  <c r="K409" i="508" a="1"/>
  <c r="J409" i="508"/>
  <c r="J409" i="508" a="1"/>
  <c r="H409" i="508"/>
  <c r="V408" i="508"/>
  <c r="W408" i="508" s="1"/>
  <c r="N408" i="508"/>
  <c r="K408" i="508" a="1"/>
  <c r="K408" i="508" s="1"/>
  <c r="M408" i="508" s="1"/>
  <c r="J408" i="508" a="1"/>
  <c r="J408" i="508" s="1"/>
  <c r="H408" i="508"/>
  <c r="H407" i="508"/>
  <c r="V406" i="508"/>
  <c r="W406" i="508" s="1"/>
  <c r="N406" i="508"/>
  <c r="K406" i="508" a="1"/>
  <c r="K406" i="508" s="1"/>
  <c r="M406" i="508" s="1"/>
  <c r="J406" i="508" a="1"/>
  <c r="J406" i="508" s="1"/>
  <c r="H406" i="508"/>
  <c r="W405" i="508"/>
  <c r="V405" i="508"/>
  <c r="N405" i="508"/>
  <c r="K405" i="508" a="1"/>
  <c r="K405" i="508" s="1"/>
  <c r="M405" i="508" s="1"/>
  <c r="J405" i="508" a="1"/>
  <c r="J405" i="508" s="1"/>
  <c r="H405" i="508"/>
  <c r="H404" i="508"/>
  <c r="K403" i="508" a="1"/>
  <c r="K403" i="508" s="1"/>
  <c r="H403" i="508"/>
  <c r="V402" i="508"/>
  <c r="W402" i="508" s="1"/>
  <c r="N402" i="508"/>
  <c r="K402" i="508" a="1"/>
  <c r="K402" i="508" s="1"/>
  <c r="M402" i="508" s="1"/>
  <c r="J402" i="508" a="1"/>
  <c r="J402" i="508" s="1"/>
  <c r="H402" i="508"/>
  <c r="V401" i="508"/>
  <c r="W401" i="508" s="1"/>
  <c r="N401" i="508"/>
  <c r="K401" i="508"/>
  <c r="M401" i="508" s="1"/>
  <c r="K401" i="508" a="1"/>
  <c r="J401" i="508"/>
  <c r="J401" i="508" a="1"/>
  <c r="H401" i="508"/>
  <c r="V400" i="508"/>
  <c r="W400" i="508" s="1"/>
  <c r="N400" i="508"/>
  <c r="K400" i="508" a="1"/>
  <c r="K400" i="508" s="1"/>
  <c r="M400" i="508" s="1"/>
  <c r="J400" i="508" a="1"/>
  <c r="J400" i="508" s="1"/>
  <c r="H400" i="508"/>
  <c r="W399" i="508"/>
  <c r="V399" i="508"/>
  <c r="N399" i="508"/>
  <c r="K399" i="508" a="1"/>
  <c r="K399" i="508" s="1"/>
  <c r="M399" i="508" s="1"/>
  <c r="J399" i="508" a="1"/>
  <c r="J399" i="508" s="1"/>
  <c r="H399" i="508"/>
  <c r="V398" i="508"/>
  <c r="W398" i="508" s="1"/>
  <c r="N398" i="508"/>
  <c r="K398" i="508" a="1"/>
  <c r="K398" i="508" s="1"/>
  <c r="M398" i="508" s="1"/>
  <c r="J398" i="508" a="1"/>
  <c r="J398" i="508" s="1"/>
  <c r="H398" i="508"/>
  <c r="V397" i="508"/>
  <c r="W397" i="508" s="1"/>
  <c r="N397" i="508"/>
  <c r="K397" i="508"/>
  <c r="M397" i="508" s="1"/>
  <c r="K397" i="508" a="1"/>
  <c r="J397" i="508"/>
  <c r="J397" i="508" a="1"/>
  <c r="H397" i="508"/>
  <c r="V396" i="508"/>
  <c r="W396" i="508" s="1"/>
  <c r="N396" i="508"/>
  <c r="K396" i="508" a="1"/>
  <c r="K396" i="508" s="1"/>
  <c r="M396" i="508" s="1"/>
  <c r="J396" i="508" a="1"/>
  <c r="J396" i="508" s="1"/>
  <c r="H396" i="508"/>
  <c r="W395" i="508"/>
  <c r="V395" i="508"/>
  <c r="N395" i="508"/>
  <c r="K395" i="508" a="1"/>
  <c r="K395" i="508" s="1"/>
  <c r="M395" i="508" s="1"/>
  <c r="J395" i="508" a="1"/>
  <c r="J395" i="508" s="1"/>
  <c r="H395" i="508"/>
  <c r="V394" i="508"/>
  <c r="W394" i="508" s="1"/>
  <c r="N394" i="508"/>
  <c r="K394" i="508" a="1"/>
  <c r="K394" i="508" s="1"/>
  <c r="M394" i="508" s="1"/>
  <c r="J394" i="508" a="1"/>
  <c r="J394" i="508" s="1"/>
  <c r="H394" i="508"/>
  <c r="V393" i="508"/>
  <c r="W393" i="508" s="1"/>
  <c r="N393" i="508"/>
  <c r="K393" i="508"/>
  <c r="M393" i="508" s="1"/>
  <c r="K393" i="508" a="1"/>
  <c r="J393" i="508"/>
  <c r="J393" i="508" a="1"/>
  <c r="H393" i="508"/>
  <c r="K392" i="508" a="1"/>
  <c r="K392" i="508" s="1"/>
  <c r="M392" i="508" s="1"/>
  <c r="H392" i="508"/>
  <c r="K391" i="508"/>
  <c r="M391" i="508" s="1"/>
  <c r="K391" i="508" a="1"/>
  <c r="H391" i="508"/>
  <c r="K390" i="508" a="1"/>
  <c r="K390" i="508" s="1"/>
  <c r="M390" i="508" s="1"/>
  <c r="H390" i="508"/>
  <c r="K389" i="508" a="1"/>
  <c r="K389" i="508" s="1"/>
  <c r="M389" i="508" s="1"/>
  <c r="H389" i="508"/>
  <c r="N388" i="508"/>
  <c r="K388" i="508" a="1"/>
  <c r="K388" i="508" s="1"/>
  <c r="M388" i="508" s="1"/>
  <c r="H388" i="508"/>
  <c r="N387" i="508"/>
  <c r="K387" i="508" a="1"/>
  <c r="K387" i="508" s="1"/>
  <c r="M387" i="508" s="1"/>
  <c r="H387" i="508"/>
  <c r="N386" i="508"/>
  <c r="K386" i="508" a="1"/>
  <c r="K386" i="508" s="1"/>
  <c r="M386" i="508" s="1"/>
  <c r="H386" i="508"/>
  <c r="N385" i="508"/>
  <c r="K385" i="508" a="1"/>
  <c r="K385" i="508" s="1"/>
  <c r="M385" i="508" s="1"/>
  <c r="H385" i="508"/>
  <c r="W384" i="508"/>
  <c r="V384" i="508"/>
  <c r="N384" i="508"/>
  <c r="K384" i="508" a="1"/>
  <c r="K384" i="508" s="1"/>
  <c r="M384" i="508" s="1"/>
  <c r="J384" i="508" a="1"/>
  <c r="J384" i="508" s="1"/>
  <c r="H384" i="508"/>
  <c r="V383" i="508"/>
  <c r="W383" i="508" s="1"/>
  <c r="N383" i="508"/>
  <c r="K383" i="508" a="1"/>
  <c r="K383" i="508" s="1"/>
  <c r="M383" i="508" s="1"/>
  <c r="J383" i="508" a="1"/>
  <c r="J383" i="508" s="1"/>
  <c r="H383" i="508"/>
  <c r="V382" i="508"/>
  <c r="W382" i="508" s="1"/>
  <c r="N382" i="508"/>
  <c r="K382" i="508"/>
  <c r="M382" i="508" s="1"/>
  <c r="K382" i="508" a="1"/>
  <c r="J382" i="508"/>
  <c r="J382" i="508" a="1"/>
  <c r="H382" i="508"/>
  <c r="V381" i="508"/>
  <c r="W381" i="508" s="1"/>
  <c r="N381" i="508"/>
  <c r="K381" i="508" a="1"/>
  <c r="K381" i="508" s="1"/>
  <c r="M381" i="508" s="1"/>
  <c r="J381" i="508" a="1"/>
  <c r="J381" i="508" s="1"/>
  <c r="H381" i="508"/>
  <c r="W380" i="508"/>
  <c r="V380" i="508"/>
  <c r="N380" i="508"/>
  <c r="K380" i="508" a="1"/>
  <c r="K380" i="508" s="1"/>
  <c r="M380" i="508" s="1"/>
  <c r="J380" i="508" a="1"/>
  <c r="J380" i="508" s="1"/>
  <c r="H380" i="508"/>
  <c r="V379" i="508"/>
  <c r="W379" i="508" s="1"/>
  <c r="N379" i="508"/>
  <c r="K379" i="508" a="1"/>
  <c r="K379" i="508" s="1"/>
  <c r="M379" i="508" s="1"/>
  <c r="J379" i="508" a="1"/>
  <c r="J379" i="508" s="1"/>
  <c r="H379" i="508"/>
  <c r="V378" i="508"/>
  <c r="W378" i="508" s="1"/>
  <c r="N378" i="508"/>
  <c r="K378" i="508"/>
  <c r="M378" i="508" s="1"/>
  <c r="K378" i="508" a="1"/>
  <c r="J378" i="508"/>
  <c r="J378" i="508" a="1"/>
  <c r="H378" i="508"/>
  <c r="V377" i="508"/>
  <c r="W377" i="508" s="1"/>
  <c r="N377" i="508"/>
  <c r="K377" i="508" a="1"/>
  <c r="K377" i="508" s="1"/>
  <c r="M377" i="508" s="1"/>
  <c r="J377" i="508" a="1"/>
  <c r="J377" i="508" s="1"/>
  <c r="H377" i="508"/>
  <c r="W376" i="508"/>
  <c r="V376" i="508"/>
  <c r="N376" i="508"/>
  <c r="K376" i="508" a="1"/>
  <c r="K376" i="508" s="1"/>
  <c r="M376" i="508" s="1"/>
  <c r="J376" i="508" a="1"/>
  <c r="J376" i="508" s="1"/>
  <c r="H376" i="508"/>
  <c r="V375" i="508"/>
  <c r="W375" i="508" s="1"/>
  <c r="N375" i="508"/>
  <c r="K375" i="508" a="1"/>
  <c r="K375" i="508" s="1"/>
  <c r="M375" i="508" s="1"/>
  <c r="J375" i="508" a="1"/>
  <c r="J375" i="508" s="1"/>
  <c r="H375" i="508"/>
  <c r="V374" i="508"/>
  <c r="W374" i="508" s="1"/>
  <c r="N374" i="508"/>
  <c r="K374" i="508"/>
  <c r="M374" i="508" s="1"/>
  <c r="K374" i="508" a="1"/>
  <c r="J374" i="508"/>
  <c r="J374" i="508" a="1"/>
  <c r="H374" i="508"/>
  <c r="V373" i="508"/>
  <c r="W373" i="508" s="1"/>
  <c r="N373" i="508"/>
  <c r="K373" i="508" a="1"/>
  <c r="K373" i="508" s="1"/>
  <c r="M373" i="508" s="1"/>
  <c r="J373" i="508" a="1"/>
  <c r="J373" i="508" s="1"/>
  <c r="H373" i="508"/>
  <c r="K372" i="508" a="1"/>
  <c r="K372" i="508" s="1"/>
  <c r="M372" i="508" s="1"/>
  <c r="H372" i="508"/>
  <c r="K371" i="508" a="1"/>
  <c r="K371" i="508" s="1"/>
  <c r="M371" i="508" s="1"/>
  <c r="H371" i="508"/>
  <c r="K370" i="508" a="1"/>
  <c r="K370" i="508" s="1"/>
  <c r="M370" i="508" s="1"/>
  <c r="H370" i="508"/>
  <c r="W369" i="508"/>
  <c r="V369" i="508"/>
  <c r="N369" i="508"/>
  <c r="K369" i="508" a="1"/>
  <c r="K369" i="508" s="1"/>
  <c r="M369" i="508" s="1"/>
  <c r="J369" i="508" a="1"/>
  <c r="J369" i="508" s="1"/>
  <c r="H369" i="508"/>
  <c r="V368" i="508"/>
  <c r="W368" i="508" s="1"/>
  <c r="N368" i="508"/>
  <c r="K368" i="508" a="1"/>
  <c r="K368" i="508" s="1"/>
  <c r="M368" i="508" s="1"/>
  <c r="J368" i="508" a="1"/>
  <c r="J368" i="508" s="1"/>
  <c r="H368" i="508"/>
  <c r="V367" i="508"/>
  <c r="W367" i="508" s="1"/>
  <c r="N367" i="508"/>
  <c r="K367" i="508"/>
  <c r="M367" i="508" s="1"/>
  <c r="K367" i="508" a="1"/>
  <c r="J367" i="508"/>
  <c r="J367" i="508" a="1"/>
  <c r="H367" i="508"/>
  <c r="K366" i="508" a="1"/>
  <c r="K366" i="508" s="1"/>
  <c r="H366" i="508"/>
  <c r="V365" i="508"/>
  <c r="V422" i="508" s="1"/>
  <c r="W422" i="508" s="1"/>
  <c r="N365" i="508"/>
  <c r="N422" i="508" s="1"/>
  <c r="K365" i="508"/>
  <c r="K365" i="508" a="1"/>
  <c r="J365" i="508"/>
  <c r="J365" i="508" a="1"/>
  <c r="H365" i="508"/>
  <c r="H422" i="508" s="1"/>
  <c r="AA364" i="508"/>
  <c r="AA498" i="508" s="1"/>
  <c r="Z364" i="508"/>
  <c r="Z498" i="508" s="1"/>
  <c r="Y364" i="508"/>
  <c r="Y498" i="508" s="1"/>
  <c r="X364" i="508"/>
  <c r="X498" i="508" s="1"/>
  <c r="U364" i="508"/>
  <c r="U498" i="508" s="1"/>
  <c r="T364" i="508"/>
  <c r="T498" i="508" s="1"/>
  <c r="S364" i="508"/>
  <c r="S498" i="508" s="1"/>
  <c r="R364" i="508"/>
  <c r="R498" i="508" s="1"/>
  <c r="Q364" i="508"/>
  <c r="Q498" i="508" s="1"/>
  <c r="P364" i="508"/>
  <c r="P498" i="508" s="1"/>
  <c r="O364" i="508"/>
  <c r="I364" i="508"/>
  <c r="I498" i="508" s="1"/>
  <c r="B506" i="508" s="1"/>
  <c r="G364" i="508"/>
  <c r="G498" i="508" s="1"/>
  <c r="V363" i="508"/>
  <c r="W363" i="508" s="1"/>
  <c r="N363" i="508"/>
  <c r="K363" i="508" a="1"/>
  <c r="K363" i="508" s="1"/>
  <c r="M363" i="508" s="1"/>
  <c r="J363" i="508" a="1"/>
  <c r="J363" i="508" s="1"/>
  <c r="H363" i="508"/>
  <c r="V362" i="508"/>
  <c r="W362" i="508" s="1"/>
  <c r="N362" i="508"/>
  <c r="K362" i="508"/>
  <c r="M362" i="508" s="1"/>
  <c r="K362" i="508" a="1"/>
  <c r="J362" i="508"/>
  <c r="J362" i="508" a="1"/>
  <c r="H362" i="508"/>
  <c r="K361" i="508" a="1"/>
  <c r="K361" i="508" s="1"/>
  <c r="M361" i="508" s="1"/>
  <c r="H361" i="508"/>
  <c r="K360" i="508" a="1"/>
  <c r="K360" i="508" s="1"/>
  <c r="M360" i="508" s="1"/>
  <c r="H360" i="508"/>
  <c r="K359" i="508" a="1"/>
  <c r="K359" i="508" s="1"/>
  <c r="M359" i="508" s="1"/>
  <c r="H359" i="508"/>
  <c r="K358" i="508" a="1"/>
  <c r="K358" i="508" s="1"/>
  <c r="M358" i="508" s="1"/>
  <c r="H358" i="508"/>
  <c r="W357" i="508"/>
  <c r="V357" i="508"/>
  <c r="N357" i="508"/>
  <c r="K357" i="508" a="1"/>
  <c r="K357" i="508" s="1"/>
  <c r="M357" i="508" s="1"/>
  <c r="J357" i="508" a="1"/>
  <c r="J357" i="508" s="1"/>
  <c r="H357" i="508"/>
  <c r="V356" i="508"/>
  <c r="W356" i="508" s="1"/>
  <c r="N356" i="508"/>
  <c r="K356" i="508" a="1"/>
  <c r="K356" i="508" s="1"/>
  <c r="M356" i="508" s="1"/>
  <c r="J356" i="508" a="1"/>
  <c r="J356" i="508" s="1"/>
  <c r="H356" i="508"/>
  <c r="V355" i="508"/>
  <c r="W355" i="508" s="1"/>
  <c r="N355" i="508"/>
  <c r="K355" i="508"/>
  <c r="M355" i="508" s="1"/>
  <c r="K355" i="508" a="1"/>
  <c r="J355" i="508"/>
  <c r="J355" i="508" a="1"/>
  <c r="H355" i="508"/>
  <c r="H354" i="508"/>
  <c r="H353" i="508"/>
  <c r="V352" i="508"/>
  <c r="W352" i="508" s="1"/>
  <c r="N352" i="508"/>
  <c r="K352" i="508" a="1"/>
  <c r="K352" i="508" s="1"/>
  <c r="M352" i="508" s="1"/>
  <c r="J352" i="508" a="1"/>
  <c r="J352" i="508" s="1"/>
  <c r="H352" i="508"/>
  <c r="W351" i="508"/>
  <c r="V351" i="508"/>
  <c r="N351" i="508"/>
  <c r="K351" i="508" a="1"/>
  <c r="K351" i="508" s="1"/>
  <c r="M351" i="508" s="1"/>
  <c r="J351" i="508" a="1"/>
  <c r="J351" i="508" s="1"/>
  <c r="H351" i="508"/>
  <c r="K350" i="508"/>
  <c r="M350" i="508" s="1"/>
  <c r="K350" i="508" a="1"/>
  <c r="H350" i="508"/>
  <c r="K349" i="508" a="1"/>
  <c r="K349" i="508" s="1"/>
  <c r="M349" i="508" s="1"/>
  <c r="H349" i="508"/>
  <c r="V348" i="508"/>
  <c r="W348" i="508" s="1"/>
  <c r="N348" i="508"/>
  <c r="K348" i="508" a="1"/>
  <c r="K348" i="508" s="1"/>
  <c r="M348" i="508" s="1"/>
  <c r="J348" i="508" a="1"/>
  <c r="J348" i="508" s="1"/>
  <c r="H348" i="508"/>
  <c r="W347" i="508"/>
  <c r="V347" i="508"/>
  <c r="N347" i="508"/>
  <c r="K347" i="508" a="1"/>
  <c r="K347" i="508" s="1"/>
  <c r="M347" i="508" s="1"/>
  <c r="J347" i="508" a="1"/>
  <c r="J347" i="508" s="1"/>
  <c r="H347" i="508"/>
  <c r="V346" i="508"/>
  <c r="W346" i="508" s="1"/>
  <c r="N346" i="508"/>
  <c r="K346" i="508" a="1"/>
  <c r="K346" i="508" s="1"/>
  <c r="M346" i="508" s="1"/>
  <c r="J346" i="508" a="1"/>
  <c r="J346" i="508" s="1"/>
  <c r="H346" i="508"/>
  <c r="V345" i="508"/>
  <c r="W345" i="508" s="1"/>
  <c r="N345" i="508"/>
  <c r="K345" i="508"/>
  <c r="M345" i="508" s="1"/>
  <c r="K345" i="508" a="1"/>
  <c r="J345" i="508"/>
  <c r="J345" i="508" a="1"/>
  <c r="H345" i="508"/>
  <c r="V344" i="508"/>
  <c r="W344" i="508" s="1"/>
  <c r="N344" i="508"/>
  <c r="K344" i="508" a="1"/>
  <c r="K344" i="508" s="1"/>
  <c r="M344" i="508" s="1"/>
  <c r="J344" i="508" a="1"/>
  <c r="J344" i="508" s="1"/>
  <c r="H344" i="508"/>
  <c r="V343" i="508"/>
  <c r="V364" i="508" s="1"/>
  <c r="N343" i="508"/>
  <c r="N364" i="508" s="1"/>
  <c r="K343" i="508" a="1"/>
  <c r="K343" i="508" s="1"/>
  <c r="M343" i="508" s="1"/>
  <c r="J343" i="508" a="1"/>
  <c r="J343" i="508" s="1"/>
  <c r="H343" i="508"/>
  <c r="H364" i="508" s="1"/>
  <c r="X337" i="508"/>
  <c r="X336" i="508"/>
  <c r="X335" i="508"/>
  <c r="G335" i="508"/>
  <c r="C335" i="508"/>
  <c r="X334" i="508"/>
  <c r="I334" i="508"/>
  <c r="E334" i="508"/>
  <c r="K334" i="508" s="1"/>
  <c r="M334" i="508" s="1"/>
  <c r="I333" i="508"/>
  <c r="E333" i="508"/>
  <c r="K333" i="508" s="1"/>
  <c r="M333" i="508" s="1"/>
  <c r="I332" i="508"/>
  <c r="E332" i="508"/>
  <c r="K332" i="508" s="1"/>
  <c r="M332" i="508" s="1"/>
  <c r="X331" i="508"/>
  <c r="I331" i="508"/>
  <c r="I335" i="508" s="1"/>
  <c r="E331" i="508"/>
  <c r="E335" i="508" s="1"/>
  <c r="AA328" i="508"/>
  <c r="Z328" i="508"/>
  <c r="Y328" i="508"/>
  <c r="X328" i="508"/>
  <c r="U328" i="508"/>
  <c r="T328" i="508"/>
  <c r="S328" i="508"/>
  <c r="R328" i="508"/>
  <c r="Q328" i="508"/>
  <c r="P328" i="508"/>
  <c r="O328" i="508"/>
  <c r="R336" i="508" s="1"/>
  <c r="I328" i="508"/>
  <c r="G328" i="508"/>
  <c r="K327" i="508" a="1"/>
  <c r="K327" i="508" s="1"/>
  <c r="H327" i="508"/>
  <c r="K326" i="508"/>
  <c r="K326" i="508" a="1"/>
  <c r="H326" i="508"/>
  <c r="K325" i="508" a="1"/>
  <c r="K325" i="508" s="1"/>
  <c r="H325" i="508"/>
  <c r="V324" i="508"/>
  <c r="W324" i="508" s="1"/>
  <c r="N324" i="508"/>
  <c r="K324" i="508" a="1"/>
  <c r="K324" i="508" s="1"/>
  <c r="D324" i="508"/>
  <c r="H324" i="508" s="1"/>
  <c r="H323" i="508"/>
  <c r="K322" i="508" a="1"/>
  <c r="K322" i="508" s="1"/>
  <c r="H322" i="508"/>
  <c r="H321" i="508"/>
  <c r="V320" i="508"/>
  <c r="W320" i="508" s="1"/>
  <c r="N320" i="508"/>
  <c r="K320" i="508" a="1"/>
  <c r="K320" i="508" s="1"/>
  <c r="M320" i="508" s="1"/>
  <c r="J320" i="508" a="1"/>
  <c r="J320" i="508" s="1"/>
  <c r="H320" i="508"/>
  <c r="V319" i="508"/>
  <c r="W319" i="508" s="1"/>
  <c r="N319" i="508"/>
  <c r="K319" i="508" a="1"/>
  <c r="K319" i="508" s="1"/>
  <c r="M319" i="508" s="1"/>
  <c r="J319" i="508" a="1"/>
  <c r="J319" i="508" s="1"/>
  <c r="H319" i="508"/>
  <c r="H318" i="508"/>
  <c r="V317" i="508"/>
  <c r="W317" i="508" s="1"/>
  <c r="N317" i="508"/>
  <c r="K317" i="508" a="1"/>
  <c r="K317" i="508" s="1"/>
  <c r="M317" i="508" s="1"/>
  <c r="J317" i="508" a="1"/>
  <c r="J317" i="508" s="1"/>
  <c r="H317" i="508"/>
  <c r="V316" i="508"/>
  <c r="W316" i="508" s="1"/>
  <c r="N316" i="508"/>
  <c r="K316" i="508"/>
  <c r="M316" i="508" s="1"/>
  <c r="K316" i="508" a="1"/>
  <c r="J316" i="508"/>
  <c r="J316" i="508" a="1"/>
  <c r="H316" i="508"/>
  <c r="V315" i="508"/>
  <c r="W315" i="508" s="1"/>
  <c r="N315" i="508"/>
  <c r="K315" i="508" a="1"/>
  <c r="K315" i="508" s="1"/>
  <c r="M315" i="508" s="1"/>
  <c r="J315" i="508" a="1"/>
  <c r="J315" i="508" s="1"/>
  <c r="H315" i="508"/>
  <c r="V314" i="508"/>
  <c r="V328" i="508" s="1"/>
  <c r="N314" i="508"/>
  <c r="N328" i="508" s="1"/>
  <c r="K314" i="508" a="1"/>
  <c r="K314" i="508" s="1"/>
  <c r="K328" i="508" s="1"/>
  <c r="J314" i="508" a="1"/>
  <c r="J314" i="508" s="1"/>
  <c r="H314" i="508"/>
  <c r="H328" i="508" s="1"/>
  <c r="AA313" i="508"/>
  <c r="Z313" i="508"/>
  <c r="Y313" i="508"/>
  <c r="X313" i="508"/>
  <c r="U313" i="508"/>
  <c r="T313" i="508"/>
  <c r="S313" i="508"/>
  <c r="Q313" i="508"/>
  <c r="P313" i="508"/>
  <c r="O313" i="508"/>
  <c r="R335" i="508" s="1"/>
  <c r="I313" i="508"/>
  <c r="G313" i="508"/>
  <c r="V312" i="508"/>
  <c r="W312" i="508" s="1"/>
  <c r="N312" i="508"/>
  <c r="K312" i="508" a="1"/>
  <c r="K312" i="508" s="1"/>
  <c r="M312" i="508" s="1"/>
  <c r="J312" i="508" a="1"/>
  <c r="J312" i="508" s="1"/>
  <c r="H312" i="508"/>
  <c r="V310" i="508"/>
  <c r="W310" i="508" s="1"/>
  <c r="N310" i="508"/>
  <c r="K310" i="508" a="1"/>
  <c r="K310" i="508" s="1"/>
  <c r="M310" i="508" s="1"/>
  <c r="J310" i="508" a="1"/>
  <c r="J310" i="508" s="1"/>
  <c r="H310" i="508"/>
  <c r="V309" i="508"/>
  <c r="W309" i="508" s="1"/>
  <c r="N309" i="508"/>
  <c r="K309" i="508" a="1"/>
  <c r="K309" i="508" s="1"/>
  <c r="M309" i="508" s="1"/>
  <c r="J309" i="508" a="1"/>
  <c r="J309" i="508" s="1"/>
  <c r="H309" i="508"/>
  <c r="W308" i="508"/>
  <c r="V308" i="508"/>
  <c r="N308" i="508"/>
  <c r="K308" i="508"/>
  <c r="M308" i="508" s="1"/>
  <c r="K308" i="508" a="1"/>
  <c r="J308" i="508" a="1"/>
  <c r="J308" i="508" s="1"/>
  <c r="H308" i="508"/>
  <c r="V307" i="508"/>
  <c r="W307" i="508" s="1"/>
  <c r="N307" i="508"/>
  <c r="K307" i="508" a="1"/>
  <c r="K307" i="508" s="1"/>
  <c r="M307" i="508" s="1"/>
  <c r="J307" i="508" a="1"/>
  <c r="J307" i="508" s="1"/>
  <c r="H307" i="508"/>
  <c r="V306" i="508"/>
  <c r="V313" i="508" s="1"/>
  <c r="W313" i="508" s="1"/>
  <c r="N306" i="508"/>
  <c r="N313" i="508" s="1"/>
  <c r="K306" i="508"/>
  <c r="K306" i="508" a="1"/>
  <c r="J306" i="508"/>
  <c r="J306" i="508" a="1"/>
  <c r="H306" i="508"/>
  <c r="H313" i="508" s="1"/>
  <c r="AA305" i="508"/>
  <c r="Z305" i="508"/>
  <c r="Y305" i="508"/>
  <c r="X305" i="508"/>
  <c r="U305" i="508"/>
  <c r="T305" i="508"/>
  <c r="S305" i="508"/>
  <c r="Q305" i="508"/>
  <c r="P305" i="508"/>
  <c r="O305" i="508"/>
  <c r="R334" i="508" s="1"/>
  <c r="I305" i="508"/>
  <c r="G305" i="508"/>
  <c r="J305" i="508" s="1" a="1"/>
  <c r="J305" i="508" s="1"/>
  <c r="V304" i="508"/>
  <c r="W304" i="508" s="1"/>
  <c r="N304" i="508"/>
  <c r="K304" i="508" a="1"/>
  <c r="K304" i="508" s="1"/>
  <c r="M304" i="508" s="1"/>
  <c r="J304" i="508" a="1"/>
  <c r="J304" i="508" s="1"/>
  <c r="H304" i="508"/>
  <c r="W303" i="508"/>
  <c r="V303" i="508"/>
  <c r="N303" i="508"/>
  <c r="K303" i="508" a="1"/>
  <c r="K303" i="508" s="1"/>
  <c r="M303" i="508" s="1"/>
  <c r="J303" i="508" a="1"/>
  <c r="J303" i="508" s="1"/>
  <c r="H303" i="508"/>
  <c r="V302" i="508"/>
  <c r="W302" i="508" s="1"/>
  <c r="N302" i="508"/>
  <c r="K302" i="508" a="1"/>
  <c r="K302" i="508" s="1"/>
  <c r="M302" i="508" s="1"/>
  <c r="J302" i="508" a="1"/>
  <c r="J302" i="508" s="1"/>
  <c r="H302" i="508"/>
  <c r="V301" i="508"/>
  <c r="W301" i="508" s="1"/>
  <c r="N301" i="508"/>
  <c r="K301" i="508"/>
  <c r="M301" i="508" s="1"/>
  <c r="K301" i="508" a="1"/>
  <c r="J301" i="508"/>
  <c r="J301" i="508" a="1"/>
  <c r="H301" i="508"/>
  <c r="V300" i="508"/>
  <c r="W300" i="508" s="1"/>
  <c r="N300" i="508"/>
  <c r="K300" i="508" a="1"/>
  <c r="K300" i="508" s="1"/>
  <c r="M300" i="508" s="1"/>
  <c r="J300" i="508" a="1"/>
  <c r="J300" i="508" s="1"/>
  <c r="H300" i="508"/>
  <c r="W299" i="508"/>
  <c r="V299" i="508"/>
  <c r="N299" i="508"/>
  <c r="K299" i="508" a="1"/>
  <c r="K299" i="508" s="1"/>
  <c r="M299" i="508" s="1"/>
  <c r="J299" i="508" a="1"/>
  <c r="J299" i="508" s="1"/>
  <c r="H299" i="508"/>
  <c r="V298" i="508"/>
  <c r="W298" i="508" s="1"/>
  <c r="N298" i="508"/>
  <c r="K298" i="508" a="1"/>
  <c r="K298" i="508" s="1"/>
  <c r="M298" i="508" s="1"/>
  <c r="J298" i="508" a="1"/>
  <c r="J298" i="508" s="1"/>
  <c r="H298" i="508"/>
  <c r="V297" i="508"/>
  <c r="W297" i="508" s="1"/>
  <c r="N297" i="508"/>
  <c r="K297" i="508"/>
  <c r="M297" i="508" s="1"/>
  <c r="K297" i="508" a="1"/>
  <c r="J297" i="508"/>
  <c r="J297" i="508" a="1"/>
  <c r="H297" i="508"/>
  <c r="V296" i="508"/>
  <c r="W296" i="508" s="1"/>
  <c r="N296" i="508"/>
  <c r="K296" i="508" a="1"/>
  <c r="K296" i="508" s="1"/>
  <c r="M296" i="508" s="1"/>
  <c r="J296" i="508" a="1"/>
  <c r="J296" i="508" s="1"/>
  <c r="H296" i="508"/>
  <c r="W295" i="508"/>
  <c r="V295" i="508"/>
  <c r="N295" i="508"/>
  <c r="K295" i="508" a="1"/>
  <c r="K295" i="508" s="1"/>
  <c r="M295" i="508" s="1"/>
  <c r="J295" i="508" a="1"/>
  <c r="J295" i="508" s="1"/>
  <c r="H295" i="508"/>
  <c r="V294" i="508"/>
  <c r="W294" i="508" s="1"/>
  <c r="N294" i="508"/>
  <c r="K294" i="508" a="1"/>
  <c r="K294" i="508" s="1"/>
  <c r="M294" i="508" s="1"/>
  <c r="J294" i="508" a="1"/>
  <c r="J294" i="508" s="1"/>
  <c r="H294" i="508"/>
  <c r="V293" i="508"/>
  <c r="W293" i="508" s="1"/>
  <c r="N293" i="508"/>
  <c r="K293" i="508"/>
  <c r="M293" i="508" s="1"/>
  <c r="K293" i="508" a="1"/>
  <c r="J293" i="508"/>
  <c r="J293" i="508" a="1"/>
  <c r="H293" i="508"/>
  <c r="V292" i="508"/>
  <c r="W292" i="508" s="1"/>
  <c r="N292" i="508"/>
  <c r="K292" i="508" a="1"/>
  <c r="K292" i="508" s="1"/>
  <c r="M292" i="508" s="1"/>
  <c r="J292" i="508" a="1"/>
  <c r="J292" i="508" s="1"/>
  <c r="H292" i="508"/>
  <c r="W291" i="508"/>
  <c r="V291" i="508"/>
  <c r="N291" i="508"/>
  <c r="K291" i="508" a="1"/>
  <c r="K291" i="508" s="1"/>
  <c r="M291" i="508" s="1"/>
  <c r="J291" i="508" a="1"/>
  <c r="J291" i="508" s="1"/>
  <c r="H291" i="508"/>
  <c r="V290" i="508"/>
  <c r="W290" i="508" s="1"/>
  <c r="N290" i="508"/>
  <c r="K290" i="508" a="1"/>
  <c r="K290" i="508" s="1"/>
  <c r="J290" i="508" a="1"/>
  <c r="J290" i="508" s="1"/>
  <c r="H290" i="508"/>
  <c r="H305" i="508" s="1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V288" i="508"/>
  <c r="W288" i="508" s="1"/>
  <c r="N288" i="508"/>
  <c r="K288" i="508" a="1"/>
  <c r="K288" i="508" s="1"/>
  <c r="M288" i="508" s="1"/>
  <c r="J288" i="508" a="1"/>
  <c r="J288" i="508" s="1"/>
  <c r="H288" i="508"/>
  <c r="V287" i="508"/>
  <c r="W287" i="508" s="1"/>
  <c r="N287" i="508"/>
  <c r="K287" i="508"/>
  <c r="M287" i="508" s="1"/>
  <c r="K287" i="508" a="1"/>
  <c r="J287" i="508"/>
  <c r="J287" i="508" a="1"/>
  <c r="H287" i="508"/>
  <c r="V286" i="508"/>
  <c r="W286" i="508" s="1"/>
  <c r="N286" i="508"/>
  <c r="K286" i="508" a="1"/>
  <c r="K286" i="508" s="1"/>
  <c r="M286" i="508" s="1"/>
  <c r="J286" i="508" a="1"/>
  <c r="J286" i="508" s="1"/>
  <c r="H286" i="508"/>
  <c r="H285" i="508"/>
  <c r="H284" i="508"/>
  <c r="H283" i="508"/>
  <c r="V282" i="508"/>
  <c r="W282" i="508" s="1"/>
  <c r="N282" i="508"/>
  <c r="K282" i="508" a="1"/>
  <c r="K282" i="508" s="1"/>
  <c r="M282" i="508" s="1"/>
  <c r="J282" i="508" a="1"/>
  <c r="J282" i="508" s="1"/>
  <c r="H282" i="508"/>
  <c r="W281" i="508"/>
  <c r="V281" i="508"/>
  <c r="N281" i="508"/>
  <c r="K281" i="508" a="1"/>
  <c r="K281" i="508" s="1"/>
  <c r="M281" i="508" s="1"/>
  <c r="J281" i="508" a="1"/>
  <c r="J281" i="508" s="1"/>
  <c r="H281" i="508"/>
  <c r="N280" i="508"/>
  <c r="K280" i="508" a="1"/>
  <c r="K280" i="508" s="1"/>
  <c r="M280" i="508" s="1"/>
  <c r="H280" i="508"/>
  <c r="N279" i="508"/>
  <c r="K279" i="508"/>
  <c r="M279" i="508" s="1"/>
  <c r="K279" i="508" a="1"/>
  <c r="H279" i="508"/>
  <c r="N278" i="508"/>
  <c r="K278" i="508" a="1"/>
  <c r="K278" i="508" s="1"/>
  <c r="M278" i="508" s="1"/>
  <c r="H278" i="508"/>
  <c r="N277" i="508"/>
  <c r="K277" i="508" a="1"/>
  <c r="K277" i="508" s="1"/>
  <c r="M277" i="508" s="1"/>
  <c r="H277" i="508"/>
  <c r="N276" i="508"/>
  <c r="K276" i="508" a="1"/>
  <c r="K276" i="508" s="1"/>
  <c r="M276" i="508" s="1"/>
  <c r="H276" i="508"/>
  <c r="N275" i="508"/>
  <c r="K275" i="508"/>
  <c r="M275" i="508" s="1"/>
  <c r="K275" i="508" a="1"/>
  <c r="H275" i="508"/>
  <c r="V274" i="508"/>
  <c r="W274" i="508" s="1"/>
  <c r="N274" i="508"/>
  <c r="K274" i="508" a="1"/>
  <c r="K274" i="508" s="1"/>
  <c r="M274" i="508" s="1"/>
  <c r="J274" i="508" a="1"/>
  <c r="J274" i="508" s="1"/>
  <c r="H274" i="508"/>
  <c r="W273" i="508"/>
  <c r="V273" i="508"/>
  <c r="N273" i="508"/>
  <c r="K273" i="508" a="1"/>
  <c r="K273" i="508" s="1"/>
  <c r="M273" i="508" s="1"/>
  <c r="J273" i="508" a="1"/>
  <c r="J273" i="508" s="1"/>
  <c r="H273" i="508"/>
  <c r="V272" i="508"/>
  <c r="W272" i="508" s="1"/>
  <c r="N272" i="508"/>
  <c r="K272" i="508" a="1"/>
  <c r="K272" i="508" s="1"/>
  <c r="M272" i="508" s="1"/>
  <c r="J272" i="508" a="1"/>
  <c r="J272" i="508" s="1"/>
  <c r="H272" i="508"/>
  <c r="V271" i="508"/>
  <c r="W271" i="508" s="1"/>
  <c r="N271" i="508"/>
  <c r="K271" i="508"/>
  <c r="M271" i="508" s="1"/>
  <c r="K271" i="508" a="1"/>
  <c r="J271" i="508"/>
  <c r="J271" i="508" a="1"/>
  <c r="H271" i="508"/>
  <c r="V270" i="508"/>
  <c r="W270" i="508" s="1"/>
  <c r="N270" i="508"/>
  <c r="K270" i="508" a="1"/>
  <c r="K270" i="508" s="1"/>
  <c r="M270" i="508" s="1"/>
  <c r="J270" i="508" a="1"/>
  <c r="J270" i="508" s="1"/>
  <c r="H270" i="508"/>
  <c r="V269" i="508"/>
  <c r="W269" i="508" s="1"/>
  <c r="N269" i="508"/>
  <c r="K269" i="508" a="1"/>
  <c r="K269" i="508" s="1"/>
  <c r="M269" i="508" s="1"/>
  <c r="J269" i="508" a="1"/>
  <c r="J269" i="508" s="1"/>
  <c r="H269" i="508"/>
  <c r="V268" i="508"/>
  <c r="W268" i="508" s="1"/>
  <c r="N268" i="508"/>
  <c r="K268" i="508" a="1"/>
  <c r="K268" i="508" s="1"/>
  <c r="M268" i="508" s="1"/>
  <c r="J268" i="508" a="1"/>
  <c r="J268" i="508" s="1"/>
  <c r="H268" i="508"/>
  <c r="V267" i="508"/>
  <c r="W267" i="508" s="1"/>
  <c r="N267" i="508"/>
  <c r="K267" i="508"/>
  <c r="M267" i="508" s="1"/>
  <c r="K267" i="508" a="1"/>
  <c r="J267" i="508"/>
  <c r="J267" i="508" a="1"/>
  <c r="H267" i="508"/>
  <c r="V266" i="508"/>
  <c r="W266" i="508" s="1"/>
  <c r="N266" i="508"/>
  <c r="K266" i="508" a="1"/>
  <c r="K266" i="508" s="1"/>
  <c r="M266" i="508" s="1"/>
  <c r="J266" i="508" a="1"/>
  <c r="J266" i="508" s="1"/>
  <c r="H266" i="508"/>
  <c r="W265" i="508"/>
  <c r="V265" i="508"/>
  <c r="N265" i="508"/>
  <c r="K265" i="508" a="1"/>
  <c r="K265" i="508" s="1"/>
  <c r="M265" i="508" s="1"/>
  <c r="J265" i="508" a="1"/>
  <c r="J265" i="508" s="1"/>
  <c r="H265" i="508"/>
  <c r="V264" i="508"/>
  <c r="W264" i="508" s="1"/>
  <c r="N264" i="508"/>
  <c r="K264" i="508" a="1"/>
  <c r="K264" i="508" s="1"/>
  <c r="M264" i="508" s="1"/>
  <c r="J264" i="508" a="1"/>
  <c r="J264" i="508" s="1"/>
  <c r="H264" i="508"/>
  <c r="V263" i="508"/>
  <c r="W263" i="508" s="1"/>
  <c r="N263" i="508"/>
  <c r="K263" i="508"/>
  <c r="M263" i="508" s="1"/>
  <c r="K263" i="508" a="1"/>
  <c r="J263" i="508"/>
  <c r="J263" i="508" a="1"/>
  <c r="H263" i="508"/>
  <c r="N262" i="508"/>
  <c r="K262" i="508" a="1"/>
  <c r="K262" i="508" s="1"/>
  <c r="M262" i="508" s="1"/>
  <c r="H262" i="508"/>
  <c r="W261" i="508"/>
  <c r="V261" i="508"/>
  <c r="N261" i="508"/>
  <c r="K261" i="508" a="1"/>
  <c r="K261" i="508" s="1"/>
  <c r="M261" i="508" s="1"/>
  <c r="J261" i="508" a="1"/>
  <c r="J261" i="508" s="1"/>
  <c r="H261" i="508"/>
  <c r="V260" i="508"/>
  <c r="W260" i="508" s="1"/>
  <c r="N260" i="508"/>
  <c r="K260" i="508" a="1"/>
  <c r="K260" i="508" s="1"/>
  <c r="M260" i="508" s="1"/>
  <c r="J260" i="508" a="1"/>
  <c r="J260" i="508" s="1"/>
  <c r="H260" i="508"/>
  <c r="V259" i="508"/>
  <c r="W259" i="508" s="1"/>
  <c r="N259" i="508"/>
  <c r="K259" i="508"/>
  <c r="M259" i="508" s="1"/>
  <c r="K259" i="508" a="1"/>
  <c r="J259" i="508"/>
  <c r="J259" i="508" a="1"/>
  <c r="H259" i="508"/>
  <c r="V258" i="508"/>
  <c r="W258" i="508" s="1"/>
  <c r="N258" i="508"/>
  <c r="K258" i="508" a="1"/>
  <c r="K258" i="508" s="1"/>
  <c r="M258" i="508" s="1"/>
  <c r="J258" i="508" a="1"/>
  <c r="J258" i="508" s="1"/>
  <c r="H258" i="508"/>
  <c r="W257" i="508"/>
  <c r="V257" i="508"/>
  <c r="N257" i="508"/>
  <c r="K257" i="508" a="1"/>
  <c r="K257" i="508" s="1"/>
  <c r="M257" i="508" s="1"/>
  <c r="J257" i="508" a="1"/>
  <c r="J257" i="508" s="1"/>
  <c r="H257" i="508"/>
  <c r="V256" i="508"/>
  <c r="W256" i="508" s="1"/>
  <c r="N256" i="508"/>
  <c r="K256" i="508" a="1"/>
  <c r="K256" i="508" s="1"/>
  <c r="M256" i="508" s="1"/>
  <c r="J256" i="508" a="1"/>
  <c r="J256" i="508" s="1"/>
  <c r="H256" i="508"/>
  <c r="V255" i="508"/>
  <c r="V289" i="508" s="1"/>
  <c r="W289" i="508" s="1"/>
  <c r="N255" i="508"/>
  <c r="K255" i="508"/>
  <c r="K255" i="508" a="1"/>
  <c r="J255" i="508"/>
  <c r="J255" i="508" a="1"/>
  <c r="H255" i="508"/>
  <c r="H289" i="508" s="1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H253" i="508"/>
  <c r="H252" i="508"/>
  <c r="H251" i="508"/>
  <c r="H250" i="508"/>
  <c r="H249" i="508"/>
  <c r="H248" i="508"/>
  <c r="K247" i="508" a="1"/>
  <c r="K247" i="508" s="1"/>
  <c r="M247" i="508" s="1"/>
  <c r="H247" i="508"/>
  <c r="K246" i="508" a="1"/>
  <c r="K246" i="508" s="1"/>
  <c r="M246" i="508" s="1"/>
  <c r="H246" i="508"/>
  <c r="K245" i="508" a="1"/>
  <c r="K245" i="508" s="1"/>
  <c r="M245" i="508" s="1"/>
  <c r="H245" i="508"/>
  <c r="K244" i="508" a="1"/>
  <c r="K244" i="508" s="1"/>
  <c r="M244" i="508" s="1"/>
  <c r="H244" i="508"/>
  <c r="W243" i="508"/>
  <c r="V243" i="508"/>
  <c r="N243" i="508"/>
  <c r="K243" i="508" a="1"/>
  <c r="K243" i="508" s="1"/>
  <c r="M243" i="508" s="1"/>
  <c r="J243" i="508" a="1"/>
  <c r="J243" i="508" s="1"/>
  <c r="H243" i="508"/>
  <c r="V242" i="508"/>
  <c r="W242" i="508" s="1"/>
  <c r="N242" i="508"/>
  <c r="K242" i="508" a="1"/>
  <c r="K242" i="508" s="1"/>
  <c r="M242" i="508" s="1"/>
  <c r="J242" i="508" a="1"/>
  <c r="J242" i="508" s="1"/>
  <c r="H242" i="508"/>
  <c r="V241" i="508"/>
  <c r="W241" i="508" s="1"/>
  <c r="N241" i="508"/>
  <c r="K241" i="508"/>
  <c r="M241" i="508" s="1"/>
  <c r="K241" i="508" a="1"/>
  <c r="J241" i="508"/>
  <c r="J241" i="508" a="1"/>
  <c r="H241" i="508"/>
  <c r="V240" i="508"/>
  <c r="W240" i="508" s="1"/>
  <c r="N240" i="508"/>
  <c r="K240" i="508" a="1"/>
  <c r="K240" i="508" s="1"/>
  <c r="M240" i="508" s="1"/>
  <c r="J240" i="508" a="1"/>
  <c r="J240" i="508" s="1"/>
  <c r="H240" i="508"/>
  <c r="M239" i="508"/>
  <c r="H239" i="508"/>
  <c r="W238" i="508"/>
  <c r="V238" i="508"/>
  <c r="N238" i="508"/>
  <c r="K238" i="508" a="1"/>
  <c r="K238" i="508" s="1"/>
  <c r="M238" i="508" s="1"/>
  <c r="J238" i="508" a="1"/>
  <c r="J238" i="508" s="1"/>
  <c r="H238" i="508"/>
  <c r="V237" i="508"/>
  <c r="W237" i="508" s="1"/>
  <c r="N237" i="508"/>
  <c r="K237" i="508" a="1"/>
  <c r="K237" i="508" s="1"/>
  <c r="M237" i="508" s="1"/>
  <c r="J237" i="508" a="1"/>
  <c r="J237" i="508" s="1"/>
  <c r="H237" i="508"/>
  <c r="K236" i="508" a="1"/>
  <c r="K236" i="508" s="1"/>
  <c r="M236" i="508" s="1"/>
  <c r="H236" i="508"/>
  <c r="H235" i="508"/>
  <c r="V234" i="508"/>
  <c r="W234" i="508" s="1"/>
  <c r="N234" i="508"/>
  <c r="K234" i="508" a="1"/>
  <c r="K234" i="508" s="1"/>
  <c r="M234" i="508" s="1"/>
  <c r="J234" i="508" a="1"/>
  <c r="J234" i="508" s="1"/>
  <c r="H234" i="508"/>
  <c r="V233" i="508"/>
  <c r="W233" i="508" s="1"/>
  <c r="N233" i="508"/>
  <c r="K233" i="508"/>
  <c r="M233" i="508" s="1"/>
  <c r="K233" i="508" a="1"/>
  <c r="J233" i="508"/>
  <c r="J233" i="508" a="1"/>
  <c r="H233" i="508"/>
  <c r="V232" i="508"/>
  <c r="W232" i="508" s="1"/>
  <c r="N232" i="508"/>
  <c r="K232" i="508" a="1"/>
  <c r="K232" i="508" s="1"/>
  <c r="M232" i="508" s="1"/>
  <c r="J232" i="508" a="1"/>
  <c r="J232" i="508" s="1"/>
  <c r="H232" i="508"/>
  <c r="V231" i="508"/>
  <c r="W231" i="508" s="1"/>
  <c r="N231" i="508"/>
  <c r="K231" i="508" a="1"/>
  <c r="K231" i="508" s="1"/>
  <c r="M231" i="508" s="1"/>
  <c r="J231" i="508" a="1"/>
  <c r="J231" i="508" s="1"/>
  <c r="H231" i="508"/>
  <c r="V230" i="508"/>
  <c r="W230" i="508" s="1"/>
  <c r="N230" i="508"/>
  <c r="K230" i="508"/>
  <c r="M230" i="508" s="1"/>
  <c r="K230" i="508" a="1"/>
  <c r="J230" i="508"/>
  <c r="J230" i="508" a="1"/>
  <c r="H230" i="508"/>
  <c r="V229" i="508"/>
  <c r="W229" i="508" s="1"/>
  <c r="N229" i="508"/>
  <c r="K229" i="508" a="1"/>
  <c r="K229" i="508" s="1"/>
  <c r="M229" i="508" s="1"/>
  <c r="J229" i="508" a="1"/>
  <c r="J229" i="508" s="1"/>
  <c r="H229" i="508"/>
  <c r="W228" i="508"/>
  <c r="V228" i="508"/>
  <c r="N228" i="508"/>
  <c r="K228" i="508" a="1"/>
  <c r="K228" i="508" s="1"/>
  <c r="M228" i="508" s="1"/>
  <c r="J228" i="508" a="1"/>
  <c r="J228" i="508" s="1"/>
  <c r="H228" i="508"/>
  <c r="V227" i="508"/>
  <c r="W227" i="508" s="1"/>
  <c r="N227" i="508"/>
  <c r="K227" i="508" a="1"/>
  <c r="K227" i="508" s="1"/>
  <c r="M227" i="508" s="1"/>
  <c r="J227" i="508" a="1"/>
  <c r="J227" i="508" s="1"/>
  <c r="H227" i="508"/>
  <c r="V226" i="508"/>
  <c r="W226" i="508" s="1"/>
  <c r="N226" i="508"/>
  <c r="K226" i="508"/>
  <c r="M226" i="508" s="1"/>
  <c r="K226" i="508" a="1"/>
  <c r="J226" i="508"/>
  <c r="J226" i="508" a="1"/>
  <c r="H226" i="508"/>
  <c r="V225" i="508"/>
  <c r="W225" i="508" s="1"/>
  <c r="N225" i="508"/>
  <c r="K225" i="508" a="1"/>
  <c r="K225" i="508" s="1"/>
  <c r="M225" i="508" s="1"/>
  <c r="J225" i="508" a="1"/>
  <c r="J225" i="508" s="1"/>
  <c r="H225" i="508"/>
  <c r="N224" i="508"/>
  <c r="K224" i="508" a="1"/>
  <c r="K224" i="508" s="1"/>
  <c r="M224" i="508" s="1"/>
  <c r="H224" i="508"/>
  <c r="N223" i="508"/>
  <c r="K223" i="508" a="1"/>
  <c r="K223" i="508" s="1"/>
  <c r="M223" i="508" s="1"/>
  <c r="H223" i="508"/>
  <c r="N222" i="508"/>
  <c r="K222" i="508"/>
  <c r="M222" i="508" s="1"/>
  <c r="K222" i="508" a="1"/>
  <c r="H222" i="508"/>
  <c r="N221" i="508"/>
  <c r="K221" i="508" a="1"/>
  <c r="K221" i="508" s="1"/>
  <c r="M221" i="508" s="1"/>
  <c r="H221" i="508"/>
  <c r="N220" i="508"/>
  <c r="K220" i="508" a="1"/>
  <c r="K220" i="508" s="1"/>
  <c r="M220" i="508" s="1"/>
  <c r="H220" i="508"/>
  <c r="N219" i="508"/>
  <c r="K219" i="508" a="1"/>
  <c r="K219" i="508" s="1"/>
  <c r="M219" i="508" s="1"/>
  <c r="H219" i="508"/>
  <c r="N218" i="508"/>
  <c r="K218" i="508"/>
  <c r="M218" i="508" s="1"/>
  <c r="K218" i="508" a="1"/>
  <c r="H218" i="508"/>
  <c r="N217" i="508"/>
  <c r="K217" i="508" a="1"/>
  <c r="K217" i="508" s="1"/>
  <c r="M217" i="508" s="1"/>
  <c r="H217" i="508"/>
  <c r="W216" i="508"/>
  <c r="V216" i="508"/>
  <c r="N216" i="508"/>
  <c r="K216" i="508" a="1"/>
  <c r="K216" i="508" s="1"/>
  <c r="M216" i="508" s="1"/>
  <c r="J216" i="508" a="1"/>
  <c r="J216" i="508" s="1"/>
  <c r="H216" i="508"/>
  <c r="V215" i="508"/>
  <c r="W215" i="508" s="1"/>
  <c r="N215" i="508"/>
  <c r="K215" i="508" a="1"/>
  <c r="K215" i="508" s="1"/>
  <c r="M215" i="508" s="1"/>
  <c r="J215" i="508" a="1"/>
  <c r="J215" i="508" s="1"/>
  <c r="H215" i="508"/>
  <c r="V214" i="508"/>
  <c r="W214" i="508" s="1"/>
  <c r="N214" i="508"/>
  <c r="K214" i="508"/>
  <c r="M214" i="508" s="1"/>
  <c r="K214" i="508" a="1"/>
  <c r="J214" i="508"/>
  <c r="J214" i="508" a="1"/>
  <c r="H214" i="508"/>
  <c r="V213" i="508"/>
  <c r="W213" i="508" s="1"/>
  <c r="N213" i="508"/>
  <c r="K213" i="508" a="1"/>
  <c r="K213" i="508" s="1"/>
  <c r="M213" i="508" s="1"/>
  <c r="J213" i="508" a="1"/>
  <c r="J213" i="508" s="1"/>
  <c r="H213" i="508"/>
  <c r="W212" i="508"/>
  <c r="V212" i="508"/>
  <c r="N212" i="508"/>
  <c r="K212" i="508" a="1"/>
  <c r="K212" i="508" s="1"/>
  <c r="M212" i="508" s="1"/>
  <c r="J212" i="508" a="1"/>
  <c r="J212" i="508" s="1"/>
  <c r="H212" i="508"/>
  <c r="V211" i="508"/>
  <c r="W211" i="508" s="1"/>
  <c r="N211" i="508"/>
  <c r="K211" i="508" a="1"/>
  <c r="K211" i="508" s="1"/>
  <c r="M211" i="508" s="1"/>
  <c r="J211" i="508" a="1"/>
  <c r="J211" i="508" s="1"/>
  <c r="H211" i="508"/>
  <c r="V210" i="508"/>
  <c r="W210" i="508" s="1"/>
  <c r="N210" i="508"/>
  <c r="K210" i="508"/>
  <c r="M210" i="508" s="1"/>
  <c r="K210" i="508" a="1"/>
  <c r="J210" i="508"/>
  <c r="J210" i="508" a="1"/>
  <c r="H210" i="508"/>
  <c r="V209" i="508"/>
  <c r="W209" i="508" s="1"/>
  <c r="N209" i="508"/>
  <c r="K209" i="508" a="1"/>
  <c r="K209" i="508" s="1"/>
  <c r="M209" i="508" s="1"/>
  <c r="J209" i="508" a="1"/>
  <c r="J209" i="508" s="1"/>
  <c r="H209" i="508"/>
  <c r="W208" i="508"/>
  <c r="V208" i="508"/>
  <c r="N208" i="508"/>
  <c r="K208" i="508" a="1"/>
  <c r="K208" i="508" s="1"/>
  <c r="M208" i="508" s="1"/>
  <c r="J208" i="508" a="1"/>
  <c r="J208" i="508" s="1"/>
  <c r="H208" i="508"/>
  <c r="V207" i="508"/>
  <c r="W207" i="508" s="1"/>
  <c r="N207" i="508"/>
  <c r="K207" i="508" a="1"/>
  <c r="K207" i="508" s="1"/>
  <c r="M207" i="508" s="1"/>
  <c r="J207" i="508" a="1"/>
  <c r="J207" i="508" s="1"/>
  <c r="H207" i="508"/>
  <c r="V206" i="508"/>
  <c r="W206" i="508" s="1"/>
  <c r="N206" i="508"/>
  <c r="K206" i="508"/>
  <c r="M206" i="508" s="1"/>
  <c r="K206" i="508" a="1"/>
  <c r="J206" i="508"/>
  <c r="J206" i="508" a="1"/>
  <c r="H206" i="508"/>
  <c r="V205" i="508"/>
  <c r="W205" i="508" s="1"/>
  <c r="N205" i="508"/>
  <c r="K205" i="508" a="1"/>
  <c r="K205" i="508" s="1"/>
  <c r="M205" i="508" s="1"/>
  <c r="J205" i="508" a="1"/>
  <c r="J205" i="508" s="1"/>
  <c r="H205" i="508"/>
  <c r="H204" i="508"/>
  <c r="H203" i="508"/>
  <c r="H202" i="508"/>
  <c r="V201" i="508"/>
  <c r="W201" i="508" s="1"/>
  <c r="N201" i="508"/>
  <c r="K201" i="508" a="1"/>
  <c r="K201" i="508" s="1"/>
  <c r="M201" i="508" s="1"/>
  <c r="J201" i="508" a="1"/>
  <c r="J201" i="508" s="1"/>
  <c r="H201" i="508"/>
  <c r="V200" i="508"/>
  <c r="W200" i="508" s="1"/>
  <c r="N200" i="508"/>
  <c r="K200" i="508" a="1"/>
  <c r="K200" i="508" s="1"/>
  <c r="M200" i="508" s="1"/>
  <c r="J200" i="508" a="1"/>
  <c r="J200" i="508" s="1"/>
  <c r="H200" i="508"/>
  <c r="V199" i="508"/>
  <c r="W199" i="508" s="1"/>
  <c r="N199" i="508"/>
  <c r="K199" i="508" a="1"/>
  <c r="K199" i="508" s="1"/>
  <c r="M199" i="508" s="1"/>
  <c r="J199" i="508" a="1"/>
  <c r="J199" i="508" s="1"/>
  <c r="H199" i="508"/>
  <c r="H198" i="508"/>
  <c r="V197" i="508"/>
  <c r="V254" i="508" s="1"/>
  <c r="W254" i="508" s="1"/>
  <c r="N197" i="508"/>
  <c r="K197" i="508" a="1"/>
  <c r="K197" i="508" s="1"/>
  <c r="J197" i="508" a="1"/>
  <c r="J197" i="508" s="1"/>
  <c r="H197" i="508"/>
  <c r="AA196" i="508"/>
  <c r="AA329" i="508" s="1"/>
  <c r="Z196" i="508"/>
  <c r="Z329" i="508" s="1"/>
  <c r="Y196" i="508"/>
  <c r="Y329" i="508" s="1"/>
  <c r="X196" i="508"/>
  <c r="X329" i="508" s="1"/>
  <c r="U196" i="508"/>
  <c r="U329" i="508" s="1"/>
  <c r="T196" i="508"/>
  <c r="T329" i="508" s="1"/>
  <c r="S196" i="508"/>
  <c r="S329" i="508" s="1"/>
  <c r="R196" i="508"/>
  <c r="R329" i="508" s="1"/>
  <c r="Q196" i="508"/>
  <c r="Q329" i="508" s="1"/>
  <c r="P196" i="508"/>
  <c r="O196" i="508"/>
  <c r="I196" i="508"/>
  <c r="I329" i="508" s="1"/>
  <c r="B337" i="508" s="1"/>
  <c r="G196" i="508"/>
  <c r="G329" i="508" s="1"/>
  <c r="V195" i="508"/>
  <c r="W195" i="508" s="1"/>
  <c r="N195" i="508"/>
  <c r="K195" i="508" a="1"/>
  <c r="K195" i="508" s="1"/>
  <c r="M195" i="508" s="1"/>
  <c r="J195" i="508" a="1"/>
  <c r="J195" i="508" s="1"/>
  <c r="H195" i="508"/>
  <c r="V194" i="508"/>
  <c r="W194" i="508" s="1"/>
  <c r="N194" i="508"/>
  <c r="K194" i="508"/>
  <c r="M194" i="508" s="1"/>
  <c r="K194" i="508" a="1"/>
  <c r="J194" i="508"/>
  <c r="J194" i="508" a="1"/>
  <c r="H194" i="508"/>
  <c r="K193" i="508" a="1"/>
  <c r="K193" i="508" s="1"/>
  <c r="M193" i="508" s="1"/>
  <c r="H193" i="508"/>
  <c r="K192" i="508" a="1"/>
  <c r="K192" i="508" s="1"/>
  <c r="M192" i="508" s="1"/>
  <c r="H192" i="508"/>
  <c r="K191" i="508" a="1"/>
  <c r="K191" i="508" s="1"/>
  <c r="M191" i="508" s="1"/>
  <c r="H191" i="508"/>
  <c r="K190" i="508" a="1"/>
  <c r="K190" i="508" s="1"/>
  <c r="M190" i="508" s="1"/>
  <c r="H190" i="508"/>
  <c r="V189" i="508"/>
  <c r="W189" i="508" s="1"/>
  <c r="N189" i="508"/>
  <c r="K189" i="508" a="1"/>
  <c r="K189" i="508" s="1"/>
  <c r="M189" i="508" s="1"/>
  <c r="J189" i="508" a="1"/>
  <c r="J189" i="508" s="1"/>
  <c r="H189" i="508"/>
  <c r="V188" i="508"/>
  <c r="W188" i="508" s="1"/>
  <c r="N188" i="508"/>
  <c r="K188" i="508"/>
  <c r="M188" i="508" s="1"/>
  <c r="K188" i="508" a="1"/>
  <c r="J188" i="508"/>
  <c r="J188" i="508" a="1"/>
  <c r="H188" i="508"/>
  <c r="V187" i="508"/>
  <c r="W187" i="508" s="1"/>
  <c r="N187" i="508"/>
  <c r="K187" i="508" a="1"/>
  <c r="K187" i="508" s="1"/>
  <c r="M187" i="508" s="1"/>
  <c r="J187" i="508" a="1"/>
  <c r="J187" i="508" s="1"/>
  <c r="H187" i="508"/>
  <c r="N186" i="508"/>
  <c r="K186" i="508" a="1"/>
  <c r="K186" i="508" s="1"/>
  <c r="M186" i="508" s="1"/>
  <c r="J186" i="508" a="1"/>
  <c r="J186" i="508" s="1"/>
  <c r="H186" i="508"/>
  <c r="N185" i="508"/>
  <c r="K185" i="508" a="1"/>
  <c r="K185" i="508" s="1"/>
  <c r="M185" i="508" s="1"/>
  <c r="J185" i="508" a="1"/>
  <c r="J185" i="508" s="1"/>
  <c r="H185" i="508"/>
  <c r="V184" i="508"/>
  <c r="W184" i="508" s="1"/>
  <c r="N184" i="508"/>
  <c r="K184" i="508" a="1"/>
  <c r="K184" i="508" s="1"/>
  <c r="M184" i="508" s="1"/>
  <c r="J184" i="508" a="1"/>
  <c r="J184" i="508" s="1"/>
  <c r="H184" i="508"/>
  <c r="V183" i="508"/>
  <c r="W183" i="508" s="1"/>
  <c r="N183" i="508"/>
  <c r="K183" i="508" a="1"/>
  <c r="K183" i="508" s="1"/>
  <c r="M183" i="508" s="1"/>
  <c r="J183" i="508" a="1"/>
  <c r="J183" i="508" s="1"/>
  <c r="H183" i="508"/>
  <c r="N182" i="508"/>
  <c r="K182" i="508"/>
  <c r="M182" i="508" s="1"/>
  <c r="K182" i="508" a="1"/>
  <c r="H182" i="508"/>
  <c r="N181" i="508"/>
  <c r="K181" i="508" a="1"/>
  <c r="K181" i="508" s="1"/>
  <c r="M181" i="508" s="1"/>
  <c r="H181" i="508"/>
  <c r="W180" i="508"/>
  <c r="V180" i="508"/>
  <c r="N180" i="508"/>
  <c r="K180" i="508" a="1"/>
  <c r="K180" i="508" s="1"/>
  <c r="M180" i="508" s="1"/>
  <c r="J180" i="508" a="1"/>
  <c r="J180" i="508" s="1"/>
  <c r="H180" i="508"/>
  <c r="V179" i="508"/>
  <c r="W179" i="508" s="1"/>
  <c r="N179" i="508"/>
  <c r="K179" i="508" a="1"/>
  <c r="K179" i="508" s="1"/>
  <c r="M179" i="508" s="1"/>
  <c r="J179" i="508" a="1"/>
  <c r="J179" i="508" s="1"/>
  <c r="H179" i="508"/>
  <c r="V178" i="508"/>
  <c r="W178" i="508" s="1"/>
  <c r="N178" i="508"/>
  <c r="K178" i="508"/>
  <c r="M178" i="508" s="1"/>
  <c r="K178" i="508" a="1"/>
  <c r="J178" i="508"/>
  <c r="J178" i="508" a="1"/>
  <c r="H178" i="508"/>
  <c r="V177" i="508"/>
  <c r="W177" i="508" s="1"/>
  <c r="N177" i="508"/>
  <c r="K177" i="508" a="1"/>
  <c r="K177" i="508" s="1"/>
  <c r="M177" i="508" s="1"/>
  <c r="J177" i="508" a="1"/>
  <c r="J177" i="508" s="1"/>
  <c r="H177" i="508"/>
  <c r="W176" i="508"/>
  <c r="V176" i="508"/>
  <c r="N176" i="508"/>
  <c r="K176" i="508" a="1"/>
  <c r="K176" i="508" s="1"/>
  <c r="M176" i="508" s="1"/>
  <c r="J176" i="508" a="1"/>
  <c r="J176" i="508" s="1"/>
  <c r="H176" i="508"/>
  <c r="V175" i="508"/>
  <c r="V196" i="508" s="1"/>
  <c r="N175" i="508"/>
  <c r="K175" i="508" a="1"/>
  <c r="K175" i="508" s="1"/>
  <c r="J175" i="508" a="1"/>
  <c r="J175" i="508" s="1"/>
  <c r="H175" i="508"/>
  <c r="H196" i="508" s="1"/>
  <c r="X168" i="508"/>
  <c r="Q520" i="508" s="1"/>
  <c r="X167" i="508"/>
  <c r="Q519" i="508" s="1"/>
  <c r="G167" i="508"/>
  <c r="C167" i="508"/>
  <c r="X166" i="508"/>
  <c r="Q518" i="508" s="1"/>
  <c r="I166" i="508"/>
  <c r="E166" i="508"/>
  <c r="K166" i="508" s="1"/>
  <c r="M166" i="508" s="1"/>
  <c r="I165" i="508"/>
  <c r="E165" i="508"/>
  <c r="K165" i="508" s="1"/>
  <c r="M165" i="508" s="1"/>
  <c r="I164" i="508"/>
  <c r="E164" i="508"/>
  <c r="K164" i="508" s="1"/>
  <c r="M164" i="508" s="1"/>
  <c r="X163" i="508"/>
  <c r="Q515" i="508" s="1"/>
  <c r="I163" i="508"/>
  <c r="I167" i="508" s="1"/>
  <c r="E163" i="508"/>
  <c r="K163" i="508" s="1"/>
  <c r="AA160" i="508"/>
  <c r="Z160" i="508"/>
  <c r="Y160" i="508"/>
  <c r="X160" i="508"/>
  <c r="U160" i="508"/>
  <c r="T160" i="508"/>
  <c r="S160" i="508"/>
  <c r="R160" i="508"/>
  <c r="Q160" i="508"/>
  <c r="P160" i="508"/>
  <c r="O160" i="508"/>
  <c r="R168" i="508" s="1"/>
  <c r="I160" i="508"/>
  <c r="G160" i="508"/>
  <c r="C520" i="508" s="1"/>
  <c r="H159" i="508"/>
  <c r="H158" i="508"/>
  <c r="H157" i="508"/>
  <c r="V156" i="508"/>
  <c r="W156" i="508" s="1"/>
  <c r="N156" i="508"/>
  <c r="K156" i="508"/>
  <c r="K156" i="508" a="1"/>
  <c r="J156" i="508" a="1"/>
  <c r="J156" i="508" s="1"/>
  <c r="H156" i="508"/>
  <c r="D156" i="508"/>
  <c r="V155" i="508"/>
  <c r="W155" i="508" s="1"/>
  <c r="N155" i="508"/>
  <c r="K155" i="508" a="1"/>
  <c r="K155" i="508" s="1"/>
  <c r="M155" i="508" s="1"/>
  <c r="J155" i="508" a="1"/>
  <c r="J155" i="508" s="1"/>
  <c r="H155" i="508"/>
  <c r="H154" i="508"/>
  <c r="H153" i="508"/>
  <c r="V152" i="508"/>
  <c r="W152" i="508" s="1"/>
  <c r="N152" i="508"/>
  <c r="K152" i="508" a="1"/>
  <c r="K152" i="508" s="1"/>
  <c r="M152" i="508" s="1"/>
  <c r="J152" i="508" a="1"/>
  <c r="J152" i="508" s="1"/>
  <c r="H152" i="508"/>
  <c r="V151" i="508"/>
  <c r="W151" i="508" s="1"/>
  <c r="N151" i="508"/>
  <c r="K151" i="508"/>
  <c r="M151" i="508" s="1"/>
  <c r="K151" i="508" a="1"/>
  <c r="J151" i="508"/>
  <c r="J151" i="508" a="1"/>
  <c r="H151" i="508"/>
  <c r="H150" i="508"/>
  <c r="W149" i="508"/>
  <c r="V149" i="508"/>
  <c r="N149" i="508"/>
  <c r="K149" i="508" a="1"/>
  <c r="K149" i="508" s="1"/>
  <c r="M149" i="508" s="1"/>
  <c r="J149" i="508" a="1"/>
  <c r="J149" i="508" s="1"/>
  <c r="H149" i="508"/>
  <c r="V148" i="508"/>
  <c r="W148" i="508" s="1"/>
  <c r="N148" i="508"/>
  <c r="K148" i="508" a="1"/>
  <c r="K148" i="508" s="1"/>
  <c r="M148" i="508" s="1"/>
  <c r="J148" i="508" a="1"/>
  <c r="J148" i="508" s="1"/>
  <c r="H148" i="508"/>
  <c r="V147" i="508"/>
  <c r="W147" i="508" s="1"/>
  <c r="N147" i="508"/>
  <c r="K147" i="508"/>
  <c r="M147" i="508" s="1"/>
  <c r="K147" i="508" a="1"/>
  <c r="J147" i="508"/>
  <c r="J147" i="508" a="1"/>
  <c r="H147" i="508"/>
  <c r="V146" i="508"/>
  <c r="N146" i="508"/>
  <c r="N160" i="508" s="1"/>
  <c r="K146" i="508" a="1"/>
  <c r="K146" i="508" s="1"/>
  <c r="J146" i="508" a="1"/>
  <c r="J146" i="508" s="1"/>
  <c r="H146" i="508"/>
  <c r="H160" i="508" s="1"/>
  <c r="AA145" i="508"/>
  <c r="Z145" i="508"/>
  <c r="Y145" i="508"/>
  <c r="X145" i="508"/>
  <c r="U145" i="508"/>
  <c r="T145" i="508"/>
  <c r="S145" i="508"/>
  <c r="Q145" i="508"/>
  <c r="P145" i="508"/>
  <c r="O145" i="508"/>
  <c r="R167" i="508" s="1"/>
  <c r="I145" i="508"/>
  <c r="G145" i="508"/>
  <c r="C519" i="508" s="1"/>
  <c r="V144" i="508"/>
  <c r="W144" i="508" s="1"/>
  <c r="N144" i="508"/>
  <c r="K144" i="508"/>
  <c r="M144" i="508" s="1"/>
  <c r="K144" i="508" a="1"/>
  <c r="J144" i="508"/>
  <c r="J144" i="508" a="1"/>
  <c r="H144" i="508"/>
  <c r="H143" i="508"/>
  <c r="V142" i="508"/>
  <c r="W142" i="508" s="1"/>
  <c r="N142" i="508"/>
  <c r="K142" i="508" a="1"/>
  <c r="K142" i="508" s="1"/>
  <c r="M142" i="508" s="1"/>
  <c r="J142" i="508" a="1"/>
  <c r="J142" i="508" s="1"/>
  <c r="H142" i="508"/>
  <c r="V141" i="508"/>
  <c r="W141" i="508" s="1"/>
  <c r="N141" i="508"/>
  <c r="K141" i="508" a="1"/>
  <c r="K141" i="508" s="1"/>
  <c r="M141" i="508" s="1"/>
  <c r="J141" i="508" a="1"/>
  <c r="J141" i="508" s="1"/>
  <c r="H141" i="508"/>
  <c r="V140" i="508"/>
  <c r="W140" i="508" s="1"/>
  <c r="N140" i="508"/>
  <c r="K140" i="508"/>
  <c r="M140" i="508" s="1"/>
  <c r="K140" i="508" a="1"/>
  <c r="J140" i="508"/>
  <c r="J140" i="508" a="1"/>
  <c r="H140" i="508"/>
  <c r="V139" i="508"/>
  <c r="W139" i="508" s="1"/>
  <c r="N139" i="508"/>
  <c r="K139" i="508" a="1"/>
  <c r="K139" i="508" s="1"/>
  <c r="M139" i="508" s="1"/>
  <c r="J139" i="508" a="1"/>
  <c r="J139" i="508" s="1"/>
  <c r="H139" i="508"/>
  <c r="W138" i="508"/>
  <c r="V138" i="508"/>
  <c r="V145" i="508" s="1"/>
  <c r="W145" i="508" s="1"/>
  <c r="N138" i="508"/>
  <c r="N145" i="508" s="1"/>
  <c r="K138" i="508" a="1"/>
  <c r="K138" i="508" s="1"/>
  <c r="K145" i="508" s="1"/>
  <c r="J138" i="508" a="1"/>
  <c r="J138" i="508" s="1"/>
  <c r="H138" i="508"/>
  <c r="H145" i="508" s="1"/>
  <c r="AA137" i="508"/>
  <c r="Z137" i="508"/>
  <c r="Y137" i="508"/>
  <c r="X137" i="508"/>
  <c r="U137" i="508"/>
  <c r="T137" i="508"/>
  <c r="S137" i="508"/>
  <c r="Q137" i="508"/>
  <c r="P137" i="508"/>
  <c r="O137" i="508"/>
  <c r="R166" i="508" s="1"/>
  <c r="I137" i="508"/>
  <c r="G137" i="508"/>
  <c r="C518" i="508" s="1"/>
  <c r="V136" i="508"/>
  <c r="W136" i="508" s="1"/>
  <c r="N136" i="508"/>
  <c r="K136" i="508" a="1"/>
  <c r="K136" i="508" s="1"/>
  <c r="M136" i="508" s="1"/>
  <c r="J136" i="508" a="1"/>
  <c r="J136" i="508" s="1"/>
  <c r="H136" i="508"/>
  <c r="V135" i="508"/>
  <c r="W135" i="508" s="1"/>
  <c r="N135" i="508"/>
  <c r="K135" i="508" a="1"/>
  <c r="K135" i="508" s="1"/>
  <c r="M135" i="508" s="1"/>
  <c r="J135" i="508" a="1"/>
  <c r="J135" i="508" s="1"/>
  <c r="H135" i="508"/>
  <c r="V134" i="508"/>
  <c r="W134" i="508" s="1"/>
  <c r="N134" i="508"/>
  <c r="K134" i="508" a="1"/>
  <c r="K134" i="508" s="1"/>
  <c r="M134" i="508" s="1"/>
  <c r="J134" i="508" a="1"/>
  <c r="J134" i="508" s="1"/>
  <c r="H134" i="508"/>
  <c r="V133" i="508"/>
  <c r="W133" i="508" s="1"/>
  <c r="N133" i="508"/>
  <c r="K133" i="508"/>
  <c r="M133" i="508" s="1"/>
  <c r="K133" i="508" a="1"/>
  <c r="J133" i="508"/>
  <c r="J133" i="508" a="1"/>
  <c r="H133" i="508"/>
  <c r="V132" i="508"/>
  <c r="W132" i="508" s="1"/>
  <c r="N132" i="508"/>
  <c r="K132" i="508" a="1"/>
  <c r="K132" i="508" s="1"/>
  <c r="M132" i="508" s="1"/>
  <c r="J132" i="508" a="1"/>
  <c r="J132" i="508" s="1"/>
  <c r="H132" i="508"/>
  <c r="W131" i="508"/>
  <c r="V131" i="508"/>
  <c r="N131" i="508"/>
  <c r="K131" i="508" a="1"/>
  <c r="K131" i="508" s="1"/>
  <c r="M131" i="508" s="1"/>
  <c r="J131" i="508" a="1"/>
  <c r="J131" i="508" s="1"/>
  <c r="H131" i="508"/>
  <c r="V130" i="508"/>
  <c r="W130" i="508" s="1"/>
  <c r="N130" i="508"/>
  <c r="K130" i="508" a="1"/>
  <c r="K130" i="508" s="1"/>
  <c r="M130" i="508" s="1"/>
  <c r="J130" i="508" a="1"/>
  <c r="J130" i="508" s="1"/>
  <c r="H130" i="508"/>
  <c r="V129" i="508"/>
  <c r="W129" i="508" s="1"/>
  <c r="N129" i="508"/>
  <c r="K129" i="508"/>
  <c r="M129" i="508" s="1"/>
  <c r="K129" i="508" a="1"/>
  <c r="J129" i="508"/>
  <c r="J129" i="508" a="1"/>
  <c r="H129" i="508"/>
  <c r="V128" i="508"/>
  <c r="W128" i="508" s="1"/>
  <c r="N128" i="508"/>
  <c r="K128" i="508" a="1"/>
  <c r="K128" i="508" s="1"/>
  <c r="M128" i="508" s="1"/>
  <c r="J128" i="508" a="1"/>
  <c r="J128" i="508" s="1"/>
  <c r="H128" i="508"/>
  <c r="W127" i="508"/>
  <c r="V127" i="508"/>
  <c r="N127" i="508"/>
  <c r="K127" i="508" a="1"/>
  <c r="K127" i="508" s="1"/>
  <c r="M127" i="508" s="1"/>
  <c r="J127" i="508" a="1"/>
  <c r="J127" i="508" s="1"/>
  <c r="H127" i="508"/>
  <c r="V126" i="508"/>
  <c r="W126" i="508" s="1"/>
  <c r="N126" i="508"/>
  <c r="K126" i="508" a="1"/>
  <c r="K126" i="508" s="1"/>
  <c r="M126" i="508" s="1"/>
  <c r="J126" i="508" a="1"/>
  <c r="J126" i="508" s="1"/>
  <c r="H126" i="508"/>
  <c r="V125" i="508"/>
  <c r="W125" i="508" s="1"/>
  <c r="N125" i="508"/>
  <c r="K125" i="508"/>
  <c r="M125" i="508" s="1"/>
  <c r="K125" i="508" a="1"/>
  <c r="J125" i="508"/>
  <c r="J125" i="508" a="1"/>
  <c r="H125" i="508"/>
  <c r="V124" i="508"/>
  <c r="W124" i="508" s="1"/>
  <c r="N124" i="508"/>
  <c r="K124" i="508" a="1"/>
  <c r="K124" i="508" s="1"/>
  <c r="M124" i="508" s="1"/>
  <c r="J124" i="508" a="1"/>
  <c r="J124" i="508" s="1"/>
  <c r="H124" i="508"/>
  <c r="W123" i="508"/>
  <c r="V123" i="508"/>
  <c r="N123" i="508"/>
  <c r="K123" i="508" a="1"/>
  <c r="K123" i="508" s="1"/>
  <c r="M123" i="508" s="1"/>
  <c r="J123" i="508" a="1"/>
  <c r="J123" i="508" s="1"/>
  <c r="H123" i="508"/>
  <c r="V122" i="508"/>
  <c r="V137" i="508" s="1"/>
  <c r="W137" i="508" s="1"/>
  <c r="N122" i="508"/>
  <c r="K122" i="508" a="1"/>
  <c r="K122" i="508" s="1"/>
  <c r="J122" i="508" a="1"/>
  <c r="J122" i="508" s="1"/>
  <c r="H122" i="508"/>
  <c r="H137" i="508" s="1"/>
  <c r="AA121" i="508"/>
  <c r="Z121" i="508"/>
  <c r="Y121" i="508"/>
  <c r="X121" i="508"/>
  <c r="U121" i="508"/>
  <c r="T121" i="508"/>
  <c r="S121" i="508"/>
  <c r="R121" i="508"/>
  <c r="Q121" i="508"/>
  <c r="P121" i="508"/>
  <c r="O121" i="508"/>
  <c r="I121" i="508"/>
  <c r="G121" i="508"/>
  <c r="C517" i="508" s="1"/>
  <c r="V120" i="508"/>
  <c r="W120" i="508" s="1"/>
  <c r="N120" i="508"/>
  <c r="K120" i="508" a="1"/>
  <c r="K120" i="508" s="1"/>
  <c r="M120" i="508" s="1"/>
  <c r="J120" i="508" a="1"/>
  <c r="J120" i="508" s="1"/>
  <c r="H120" i="508"/>
  <c r="V119" i="508"/>
  <c r="W119" i="508" s="1"/>
  <c r="N119" i="508"/>
  <c r="K119" i="508"/>
  <c r="M119" i="508" s="1"/>
  <c r="K119" i="508" a="1"/>
  <c r="J119" i="508"/>
  <c r="J119" i="508" a="1"/>
  <c r="H119" i="508"/>
  <c r="V118" i="508"/>
  <c r="W118" i="508" s="1"/>
  <c r="N118" i="508"/>
  <c r="K118" i="508" a="1"/>
  <c r="K118" i="508" s="1"/>
  <c r="M118" i="508" s="1"/>
  <c r="J118" i="508" a="1"/>
  <c r="J118" i="508" s="1"/>
  <c r="H118" i="508"/>
  <c r="K117" i="508"/>
  <c r="K117" i="508" a="1"/>
  <c r="H117" i="508"/>
  <c r="K116" i="508" a="1"/>
  <c r="K116" i="508" s="1"/>
  <c r="H116" i="508"/>
  <c r="K115" i="508" a="1"/>
  <c r="K115" i="508" s="1"/>
  <c r="H115" i="508"/>
  <c r="V114" i="508"/>
  <c r="W114" i="508" s="1"/>
  <c r="N114" i="508"/>
  <c r="K114" i="508" a="1"/>
  <c r="K114" i="508" s="1"/>
  <c r="M114" i="508" s="1"/>
  <c r="J114" i="508" a="1"/>
  <c r="J114" i="508" s="1"/>
  <c r="H114" i="508"/>
  <c r="V113" i="508"/>
  <c r="W113" i="508" s="1"/>
  <c r="N113" i="508"/>
  <c r="K113" i="508"/>
  <c r="M113" i="508" s="1"/>
  <c r="K113" i="508" a="1"/>
  <c r="J113" i="508"/>
  <c r="J113" i="508" a="1"/>
  <c r="H113" i="508"/>
  <c r="N112" i="508"/>
  <c r="K112" i="508" a="1"/>
  <c r="K112" i="508" s="1"/>
  <c r="M112" i="508" s="1"/>
  <c r="H112" i="508"/>
  <c r="N111" i="508"/>
  <c r="K111" i="508" a="1"/>
  <c r="K111" i="508" s="1"/>
  <c r="M111" i="508" s="1"/>
  <c r="H111" i="508"/>
  <c r="N110" i="508"/>
  <c r="K110" i="508" a="1"/>
  <c r="K110" i="508" s="1"/>
  <c r="M110" i="508" s="1"/>
  <c r="H110" i="508"/>
  <c r="N109" i="508"/>
  <c r="K109" i="508"/>
  <c r="M109" i="508" s="1"/>
  <c r="K109" i="508" a="1"/>
  <c r="H109" i="508"/>
  <c r="N108" i="508"/>
  <c r="K108" i="508" a="1"/>
  <c r="K108" i="508" s="1"/>
  <c r="M108" i="508" s="1"/>
  <c r="H108" i="508"/>
  <c r="N107" i="508"/>
  <c r="K107" i="508" a="1"/>
  <c r="K107" i="508" s="1"/>
  <c r="M107" i="508" s="1"/>
  <c r="H107" i="508"/>
  <c r="V106" i="508"/>
  <c r="W106" i="508" s="1"/>
  <c r="N106" i="508"/>
  <c r="K106" i="508" a="1"/>
  <c r="K106" i="508" s="1"/>
  <c r="M106" i="508" s="1"/>
  <c r="J106" i="508" a="1"/>
  <c r="J106" i="508" s="1"/>
  <c r="H106" i="508"/>
  <c r="V105" i="508"/>
  <c r="W105" i="508" s="1"/>
  <c r="N105" i="508"/>
  <c r="K105" i="508"/>
  <c r="M105" i="508" s="1"/>
  <c r="K105" i="508" a="1"/>
  <c r="J105" i="508"/>
  <c r="J105" i="508" a="1"/>
  <c r="H105" i="508"/>
  <c r="V104" i="508"/>
  <c r="W104" i="508" s="1"/>
  <c r="N104" i="508"/>
  <c r="K104" i="508" a="1"/>
  <c r="K104" i="508" s="1"/>
  <c r="M104" i="508" s="1"/>
  <c r="J104" i="508" a="1"/>
  <c r="J104" i="508" s="1"/>
  <c r="H104" i="508"/>
  <c r="W103" i="508"/>
  <c r="V103" i="508"/>
  <c r="N103" i="508"/>
  <c r="K103" i="508" a="1"/>
  <c r="K103" i="508" s="1"/>
  <c r="M103" i="508" s="1"/>
  <c r="J103" i="508" a="1"/>
  <c r="J103" i="508" s="1"/>
  <c r="H103" i="508"/>
  <c r="V102" i="508"/>
  <c r="W102" i="508" s="1"/>
  <c r="N102" i="508"/>
  <c r="K102" i="508" a="1"/>
  <c r="K102" i="508" s="1"/>
  <c r="M102" i="508" s="1"/>
  <c r="J102" i="508" a="1"/>
  <c r="J102" i="508" s="1"/>
  <c r="H102" i="508"/>
  <c r="V101" i="508"/>
  <c r="W101" i="508" s="1"/>
  <c r="N101" i="508"/>
  <c r="K101" i="508"/>
  <c r="M101" i="508" s="1"/>
  <c r="K101" i="508" a="1"/>
  <c r="J101" i="508"/>
  <c r="J101" i="508" a="1"/>
  <c r="H101" i="508"/>
  <c r="V100" i="508"/>
  <c r="W100" i="508" s="1"/>
  <c r="N100" i="508"/>
  <c r="K100" i="508" a="1"/>
  <c r="K100" i="508" s="1"/>
  <c r="M100" i="508" s="1"/>
  <c r="J100" i="508" a="1"/>
  <c r="J100" i="508" s="1"/>
  <c r="H100" i="508"/>
  <c r="W99" i="508"/>
  <c r="V99" i="508"/>
  <c r="N99" i="508"/>
  <c r="K99" i="508" a="1"/>
  <c r="K99" i="508" s="1"/>
  <c r="M99" i="508" s="1"/>
  <c r="J99" i="508" a="1"/>
  <c r="J99" i="508" s="1"/>
  <c r="H99" i="508"/>
  <c r="V98" i="508"/>
  <c r="W98" i="508" s="1"/>
  <c r="N98" i="508"/>
  <c r="K98" i="508" a="1"/>
  <c r="K98" i="508" s="1"/>
  <c r="M98" i="508" s="1"/>
  <c r="J98" i="508" a="1"/>
  <c r="J98" i="508" s="1"/>
  <c r="H98" i="508"/>
  <c r="V97" i="508"/>
  <c r="W97" i="508" s="1"/>
  <c r="N97" i="508"/>
  <c r="K97" i="508"/>
  <c r="M97" i="508" s="1"/>
  <c r="K97" i="508" a="1"/>
  <c r="J97" i="508"/>
  <c r="J97" i="508" a="1"/>
  <c r="H97" i="508"/>
  <c r="V96" i="508"/>
  <c r="W96" i="508" s="1"/>
  <c r="N96" i="508"/>
  <c r="K96" i="508" a="1"/>
  <c r="K96" i="508" s="1"/>
  <c r="M96" i="508" s="1"/>
  <c r="J96" i="508" a="1"/>
  <c r="J96" i="508" s="1"/>
  <c r="H96" i="508"/>
  <c r="W95" i="508"/>
  <c r="V95" i="508"/>
  <c r="N95" i="508"/>
  <c r="K95" i="508" a="1"/>
  <c r="K95" i="508" s="1"/>
  <c r="M95" i="508" s="1"/>
  <c r="J95" i="508" a="1"/>
  <c r="J95" i="508" s="1"/>
  <c r="H95" i="508"/>
  <c r="K94" i="508"/>
  <c r="M94" i="508" s="1"/>
  <c r="K94" i="508" a="1"/>
  <c r="H94" i="508"/>
  <c r="V93" i="508"/>
  <c r="W93" i="508" s="1"/>
  <c r="N93" i="508"/>
  <c r="K93" i="508" a="1"/>
  <c r="K93" i="508" s="1"/>
  <c r="M93" i="508" s="1"/>
  <c r="J93" i="508" a="1"/>
  <c r="J93" i="508" s="1"/>
  <c r="H93" i="508"/>
  <c r="W92" i="508"/>
  <c r="V92" i="508"/>
  <c r="N92" i="508"/>
  <c r="K92" i="508" a="1"/>
  <c r="K92" i="508" s="1"/>
  <c r="M92" i="508" s="1"/>
  <c r="J92" i="508" a="1"/>
  <c r="J92" i="508" s="1"/>
  <c r="H92" i="508"/>
  <c r="V91" i="508"/>
  <c r="W91" i="508" s="1"/>
  <c r="N91" i="508"/>
  <c r="K91" i="508" a="1"/>
  <c r="K91" i="508" s="1"/>
  <c r="M91" i="508" s="1"/>
  <c r="J91" i="508" a="1"/>
  <c r="J91" i="508" s="1"/>
  <c r="H91" i="508"/>
  <c r="V90" i="508"/>
  <c r="W90" i="508" s="1"/>
  <c r="N90" i="508"/>
  <c r="K90" i="508"/>
  <c r="M90" i="508" s="1"/>
  <c r="K90" i="508" a="1"/>
  <c r="J90" i="508"/>
  <c r="J90" i="508" a="1"/>
  <c r="H90" i="508"/>
  <c r="V89" i="508"/>
  <c r="W89" i="508" s="1"/>
  <c r="N89" i="508"/>
  <c r="K89" i="508" a="1"/>
  <c r="K89" i="508" s="1"/>
  <c r="M89" i="508" s="1"/>
  <c r="J89" i="508" a="1"/>
  <c r="J89" i="508" s="1"/>
  <c r="H89" i="508"/>
  <c r="W88" i="508"/>
  <c r="V88" i="508"/>
  <c r="N88" i="508"/>
  <c r="K88" i="508" a="1"/>
  <c r="K88" i="508" s="1"/>
  <c r="M88" i="508" s="1"/>
  <c r="J88" i="508" a="1"/>
  <c r="J88" i="508" s="1"/>
  <c r="H88" i="508"/>
  <c r="V87" i="508"/>
  <c r="V121" i="508" s="1"/>
  <c r="W121" i="508" s="1"/>
  <c r="N87" i="508"/>
  <c r="K87" i="508" a="1"/>
  <c r="K87" i="508" s="1"/>
  <c r="J87" i="508" a="1"/>
  <c r="J87" i="508" s="1"/>
  <c r="H87" i="508"/>
  <c r="H121" i="508" s="1"/>
  <c r="AA86" i="508"/>
  <c r="Z86" i="508"/>
  <c r="Y86" i="508"/>
  <c r="X86" i="508"/>
  <c r="U86" i="508"/>
  <c r="T86" i="508"/>
  <c r="S86" i="508"/>
  <c r="R86" i="508"/>
  <c r="Q86" i="508"/>
  <c r="P86" i="508"/>
  <c r="O86" i="508"/>
  <c r="R164" i="508" s="1"/>
  <c r="I86" i="508"/>
  <c r="G86" i="508"/>
  <c r="C516" i="508" s="1"/>
  <c r="K85" i="508" a="1"/>
  <c r="K85" i="508" s="1"/>
  <c r="H85" i="508"/>
  <c r="K84" i="508"/>
  <c r="K84" i="508" a="1"/>
  <c r="H84" i="508"/>
  <c r="K83" i="508" a="1"/>
  <c r="K83" i="508" s="1"/>
  <c r="H83" i="508"/>
  <c r="K82" i="508" a="1"/>
  <c r="K82" i="508" s="1"/>
  <c r="H82" i="508"/>
  <c r="K81" i="508" a="1"/>
  <c r="K81" i="508" s="1"/>
  <c r="H81" i="508"/>
  <c r="K80" i="508"/>
  <c r="K80" i="508" a="1"/>
  <c r="H80" i="508"/>
  <c r="K79" i="508" a="1"/>
  <c r="K79" i="508" s="1"/>
  <c r="M79" i="508" s="1"/>
  <c r="H79" i="508"/>
  <c r="K78" i="508" a="1"/>
  <c r="K78" i="508" s="1"/>
  <c r="M78" i="508" s="1"/>
  <c r="H78" i="508"/>
  <c r="K77" i="508" a="1"/>
  <c r="K77" i="508" s="1"/>
  <c r="M77" i="508" s="1"/>
  <c r="H77" i="508"/>
  <c r="K76" i="508" a="1"/>
  <c r="K76" i="508" s="1"/>
  <c r="M76" i="508" s="1"/>
  <c r="H76" i="508"/>
  <c r="W75" i="508"/>
  <c r="V75" i="508"/>
  <c r="N75" i="508"/>
  <c r="K75" i="508" a="1"/>
  <c r="K75" i="508" s="1"/>
  <c r="M75" i="508" s="1"/>
  <c r="J75" i="508" a="1"/>
  <c r="J75" i="508" s="1"/>
  <c r="H75" i="508"/>
  <c r="V74" i="508"/>
  <c r="W74" i="508" s="1"/>
  <c r="N74" i="508"/>
  <c r="K74" i="508" a="1"/>
  <c r="K74" i="508" s="1"/>
  <c r="M74" i="508" s="1"/>
  <c r="J74" i="508" a="1"/>
  <c r="J74" i="508" s="1"/>
  <c r="H74" i="508"/>
  <c r="V73" i="508"/>
  <c r="W73" i="508" s="1"/>
  <c r="N73" i="508"/>
  <c r="K73" i="508"/>
  <c r="M73" i="508" s="1"/>
  <c r="K73" i="508" a="1"/>
  <c r="J73" i="508"/>
  <c r="J73" i="508" a="1"/>
  <c r="H73" i="508"/>
  <c r="V72" i="508"/>
  <c r="W72" i="508" s="1"/>
  <c r="N72" i="508"/>
  <c r="K72" i="508" a="1"/>
  <c r="K72" i="508" s="1"/>
  <c r="M72" i="508" s="1"/>
  <c r="J72" i="508" a="1"/>
  <c r="J72" i="508" s="1"/>
  <c r="H72" i="508"/>
  <c r="H71" i="508"/>
  <c r="V70" i="508"/>
  <c r="W70" i="508" s="1"/>
  <c r="N70" i="508"/>
  <c r="K70" i="508" a="1"/>
  <c r="K70" i="508" s="1"/>
  <c r="M70" i="508" s="1"/>
  <c r="J70" i="508" a="1"/>
  <c r="J70" i="508" s="1"/>
  <c r="H70" i="508"/>
  <c r="W69" i="508"/>
  <c r="V69" i="508"/>
  <c r="N69" i="508"/>
  <c r="K69" i="508" a="1"/>
  <c r="K69" i="508" s="1"/>
  <c r="M69" i="508" s="1"/>
  <c r="J69" i="508" a="1"/>
  <c r="J69" i="508" s="1"/>
  <c r="H69" i="508"/>
  <c r="K68" i="508" a="1"/>
  <c r="K68" i="508" s="1"/>
  <c r="H68" i="508"/>
  <c r="K67" i="508"/>
  <c r="K67" i="508" a="1"/>
  <c r="H67" i="508"/>
  <c r="V66" i="508"/>
  <c r="W66" i="508" s="1"/>
  <c r="N66" i="508"/>
  <c r="K66" i="508" a="1"/>
  <c r="K66" i="508" s="1"/>
  <c r="M66" i="508" s="1"/>
  <c r="J66" i="508" a="1"/>
  <c r="J66" i="508" s="1"/>
  <c r="H66" i="508"/>
  <c r="W65" i="508"/>
  <c r="V65" i="508"/>
  <c r="N65" i="508"/>
  <c r="K65" i="508" a="1"/>
  <c r="K65" i="508" s="1"/>
  <c r="M65" i="508" s="1"/>
  <c r="J65" i="508" a="1"/>
  <c r="J65" i="508" s="1"/>
  <c r="H65" i="508"/>
  <c r="V64" i="508"/>
  <c r="W64" i="508" s="1"/>
  <c r="N64" i="508"/>
  <c r="K64" i="508" a="1"/>
  <c r="K64" i="508" s="1"/>
  <c r="M64" i="508" s="1"/>
  <c r="J64" i="508" a="1"/>
  <c r="J64" i="508" s="1"/>
  <c r="H64" i="508"/>
  <c r="V63" i="508"/>
  <c r="W63" i="508" s="1"/>
  <c r="N63" i="508"/>
  <c r="K63" i="508"/>
  <c r="M63" i="508" s="1"/>
  <c r="K63" i="508" a="1"/>
  <c r="J63" i="508"/>
  <c r="J63" i="508" a="1"/>
  <c r="H63" i="508"/>
  <c r="V62" i="508"/>
  <c r="W62" i="508" s="1"/>
  <c r="N62" i="508"/>
  <c r="K62" i="508" a="1"/>
  <c r="K62" i="508" s="1"/>
  <c r="M62" i="508" s="1"/>
  <c r="J62" i="508" a="1"/>
  <c r="J62" i="508" s="1"/>
  <c r="H62" i="508"/>
  <c r="W61" i="508"/>
  <c r="V61" i="508"/>
  <c r="N61" i="508"/>
  <c r="K61" i="508" a="1"/>
  <c r="K61" i="508" s="1"/>
  <c r="M61" i="508" s="1"/>
  <c r="J61" i="508" a="1"/>
  <c r="J61" i="508" s="1"/>
  <c r="H61" i="508"/>
  <c r="V60" i="508"/>
  <c r="W60" i="508" s="1"/>
  <c r="N60" i="508"/>
  <c r="K60" i="508" a="1"/>
  <c r="K60" i="508" s="1"/>
  <c r="M60" i="508" s="1"/>
  <c r="J60" i="508" a="1"/>
  <c r="J60" i="508" s="1"/>
  <c r="H60" i="508"/>
  <c r="V59" i="508"/>
  <c r="W59" i="508" s="1"/>
  <c r="N59" i="508"/>
  <c r="K59" i="508"/>
  <c r="M59" i="508" s="1"/>
  <c r="K59" i="508" a="1"/>
  <c r="J59" i="508"/>
  <c r="J59" i="508" a="1"/>
  <c r="H59" i="508"/>
  <c r="V58" i="508"/>
  <c r="W58" i="508" s="1"/>
  <c r="N58" i="508"/>
  <c r="K58" i="508" a="1"/>
  <c r="K58" i="508" s="1"/>
  <c r="M58" i="508" s="1"/>
  <c r="J58" i="508" a="1"/>
  <c r="J58" i="508" s="1"/>
  <c r="H58" i="508"/>
  <c r="W57" i="508"/>
  <c r="V57" i="508"/>
  <c r="N57" i="508"/>
  <c r="K57" i="508" a="1"/>
  <c r="K57" i="508" s="1"/>
  <c r="M57" i="508" s="1"/>
  <c r="J57" i="508" a="1"/>
  <c r="J57" i="508" s="1"/>
  <c r="H57" i="508"/>
  <c r="K56" i="508"/>
  <c r="M56" i="508" s="1"/>
  <c r="K56" i="508" a="1"/>
  <c r="H56" i="508"/>
  <c r="K55" i="508" a="1"/>
  <c r="K55" i="508" s="1"/>
  <c r="M55" i="508" s="1"/>
  <c r="H55" i="508"/>
  <c r="K54" i="508"/>
  <c r="M54" i="508" s="1"/>
  <c r="K54" i="508" a="1"/>
  <c r="H54" i="508"/>
  <c r="K53" i="508" a="1"/>
  <c r="K53" i="508" s="1"/>
  <c r="M53" i="508" s="1"/>
  <c r="H53" i="508"/>
  <c r="N52" i="508"/>
  <c r="K52" i="508" a="1"/>
  <c r="K52" i="508" s="1"/>
  <c r="M52" i="508" s="1"/>
  <c r="H52" i="508"/>
  <c r="N51" i="508"/>
  <c r="K51" i="508" a="1"/>
  <c r="K51" i="508" s="1"/>
  <c r="M51" i="508" s="1"/>
  <c r="H51" i="508"/>
  <c r="N50" i="508"/>
  <c r="K50" i="508" a="1"/>
  <c r="K50" i="508" s="1"/>
  <c r="M50" i="508" s="1"/>
  <c r="H50" i="508"/>
  <c r="N49" i="508"/>
  <c r="K49" i="508" a="1"/>
  <c r="K49" i="508" s="1"/>
  <c r="M49" i="508" s="1"/>
  <c r="H49" i="508"/>
  <c r="V48" i="508"/>
  <c r="W48" i="508" s="1"/>
  <c r="N48" i="508"/>
  <c r="K48" i="508" a="1"/>
  <c r="K48" i="508" s="1"/>
  <c r="M48" i="508" s="1"/>
  <c r="J48" i="508" a="1"/>
  <c r="J48" i="508" s="1"/>
  <c r="H48" i="508"/>
  <c r="W47" i="508"/>
  <c r="V47" i="508"/>
  <c r="N47" i="508"/>
  <c r="K47" i="508" a="1"/>
  <c r="K47" i="508" s="1"/>
  <c r="M47" i="508" s="1"/>
  <c r="J47" i="508" a="1"/>
  <c r="J47" i="508" s="1"/>
  <c r="H47" i="508"/>
  <c r="V46" i="508"/>
  <c r="W46" i="508" s="1"/>
  <c r="N46" i="508"/>
  <c r="K46" i="508" a="1"/>
  <c r="K46" i="508" s="1"/>
  <c r="M46" i="508" s="1"/>
  <c r="J46" i="508" a="1"/>
  <c r="J46" i="508" s="1"/>
  <c r="H46" i="508"/>
  <c r="V45" i="508"/>
  <c r="W45" i="508" s="1"/>
  <c r="N45" i="508"/>
  <c r="K45" i="508"/>
  <c r="M45" i="508" s="1"/>
  <c r="K45" i="508" a="1"/>
  <c r="J45" i="508"/>
  <c r="J45" i="508" a="1"/>
  <c r="H45" i="508"/>
  <c r="V44" i="508"/>
  <c r="W44" i="508" s="1"/>
  <c r="N44" i="508"/>
  <c r="K44" i="508" a="1"/>
  <c r="K44" i="508" s="1"/>
  <c r="M44" i="508" s="1"/>
  <c r="J44" i="508" a="1"/>
  <c r="J44" i="508" s="1"/>
  <c r="H44" i="508"/>
  <c r="W43" i="508"/>
  <c r="V43" i="508"/>
  <c r="N43" i="508"/>
  <c r="K43" i="508" a="1"/>
  <c r="K43" i="508" s="1"/>
  <c r="M43" i="508" s="1"/>
  <c r="J43" i="508" a="1"/>
  <c r="J43" i="508" s="1"/>
  <c r="H43" i="508"/>
  <c r="V42" i="508"/>
  <c r="W42" i="508" s="1"/>
  <c r="N42" i="508"/>
  <c r="K42" i="508" a="1"/>
  <c r="K42" i="508" s="1"/>
  <c r="M42" i="508" s="1"/>
  <c r="J42" i="508" a="1"/>
  <c r="J42" i="508" s="1"/>
  <c r="H42" i="508"/>
  <c r="V41" i="508"/>
  <c r="W41" i="508" s="1"/>
  <c r="N41" i="508"/>
  <c r="K41" i="508" a="1"/>
  <c r="K41" i="508" s="1"/>
  <c r="M41" i="508" s="1"/>
  <c r="J41" i="508" a="1"/>
  <c r="J41" i="508" s="1"/>
  <c r="H41" i="508"/>
  <c r="V40" i="508"/>
  <c r="W40" i="508" s="1"/>
  <c r="N40" i="508"/>
  <c r="K40" i="508" a="1"/>
  <c r="K40" i="508" s="1"/>
  <c r="M40" i="508" s="1"/>
  <c r="J40" i="508" a="1"/>
  <c r="J40" i="508" s="1"/>
  <c r="H40" i="508"/>
  <c r="V39" i="508"/>
  <c r="W39" i="508" s="1"/>
  <c r="N39" i="508"/>
  <c r="K39" i="508" a="1"/>
  <c r="K39" i="508" s="1"/>
  <c r="M39" i="508" s="1"/>
  <c r="J39" i="508" a="1"/>
  <c r="J39" i="508" s="1"/>
  <c r="H39" i="508"/>
  <c r="V38" i="508"/>
  <c r="W38" i="508" s="1"/>
  <c r="N38" i="508"/>
  <c r="K38" i="508" a="1"/>
  <c r="K38" i="508" s="1"/>
  <c r="M38" i="508" s="1"/>
  <c r="J38" i="508" a="1"/>
  <c r="J38" i="508" s="1"/>
  <c r="H38" i="508"/>
  <c r="V37" i="508"/>
  <c r="W37" i="508" s="1"/>
  <c r="N37" i="508"/>
  <c r="K37" i="508"/>
  <c r="M37" i="508" s="1"/>
  <c r="K37" i="508" a="1"/>
  <c r="J37" i="508"/>
  <c r="J37" i="508" a="1"/>
  <c r="H37" i="508"/>
  <c r="H36" i="508"/>
  <c r="H35" i="508"/>
  <c r="H34" i="508"/>
  <c r="W33" i="508"/>
  <c r="V33" i="508"/>
  <c r="N33" i="508"/>
  <c r="K33" i="508" a="1"/>
  <c r="K33" i="508" s="1"/>
  <c r="M33" i="508" s="1"/>
  <c r="J33" i="508" a="1"/>
  <c r="J33" i="508" s="1"/>
  <c r="H33" i="508"/>
  <c r="V32" i="508"/>
  <c r="W32" i="508" s="1"/>
  <c r="N32" i="508"/>
  <c r="K32" i="508" a="1"/>
  <c r="K32" i="508" s="1"/>
  <c r="M32" i="508" s="1"/>
  <c r="J32" i="508" a="1"/>
  <c r="J32" i="508" s="1"/>
  <c r="H32" i="508"/>
  <c r="V31" i="508"/>
  <c r="W31" i="508" s="1"/>
  <c r="N31" i="508"/>
  <c r="K31" i="508"/>
  <c r="M31" i="508" s="1"/>
  <c r="K31" i="508" a="1"/>
  <c r="J31" i="508"/>
  <c r="J31" i="508" a="1"/>
  <c r="H31" i="508"/>
  <c r="K30" i="508" a="1"/>
  <c r="K30" i="508" s="1"/>
  <c r="H30" i="508"/>
  <c r="V29" i="508"/>
  <c r="V86" i="508" s="1"/>
  <c r="W86" i="508" s="1"/>
  <c r="N29" i="508"/>
  <c r="N86" i="508" s="1"/>
  <c r="K29" i="508"/>
  <c r="M29" i="508" s="1"/>
  <c r="K29" i="508" a="1"/>
  <c r="J29" i="508"/>
  <c r="J29" i="508" a="1"/>
  <c r="H29" i="508"/>
  <c r="H86" i="508" s="1"/>
  <c r="AA28" i="508"/>
  <c r="AA161" i="508" s="1"/>
  <c r="Z28" i="508"/>
  <c r="Z161" i="508" s="1"/>
  <c r="Y28" i="508"/>
  <c r="Y161" i="508" s="1"/>
  <c r="X28" i="508"/>
  <c r="X161" i="508" s="1"/>
  <c r="U28" i="508"/>
  <c r="U161" i="508" s="1"/>
  <c r="T28" i="508"/>
  <c r="T161" i="508" s="1"/>
  <c r="S28" i="508"/>
  <c r="S161" i="508" s="1"/>
  <c r="R28" i="508"/>
  <c r="R161" i="508" s="1"/>
  <c r="Q28" i="508"/>
  <c r="Q161" i="508" s="1"/>
  <c r="P28" i="508"/>
  <c r="X164" i="508" s="1"/>
  <c r="O28" i="508"/>
  <c r="I28" i="508"/>
  <c r="I161" i="508" s="1"/>
  <c r="B169" i="508" s="1"/>
  <c r="G28" i="508"/>
  <c r="C515" i="508" s="1"/>
  <c r="V27" i="508"/>
  <c r="W27" i="508" s="1"/>
  <c r="N27" i="508"/>
  <c r="K27" i="508"/>
  <c r="M27" i="508" s="1"/>
  <c r="K27" i="508" a="1"/>
  <c r="J27" i="508"/>
  <c r="J27" i="508" a="1"/>
  <c r="H27" i="508"/>
  <c r="V26" i="508"/>
  <c r="W26" i="508" s="1"/>
  <c r="N26" i="508"/>
  <c r="K26" i="508" a="1"/>
  <c r="K26" i="508" s="1"/>
  <c r="M26" i="508" s="1"/>
  <c r="J26" i="508" a="1"/>
  <c r="J26" i="508" s="1"/>
  <c r="H26" i="508"/>
  <c r="K25" i="508" a="1"/>
  <c r="K25" i="508" s="1"/>
  <c r="M25" i="508" s="1"/>
  <c r="J25" i="508" a="1"/>
  <c r="J25" i="508" s="1"/>
  <c r="H25" i="508"/>
  <c r="K24" i="508" a="1"/>
  <c r="K24" i="508" s="1"/>
  <c r="M24" i="508" s="1"/>
  <c r="J24" i="508" a="1"/>
  <c r="J24" i="508" s="1"/>
  <c r="H24" i="508"/>
  <c r="K23" i="508" a="1"/>
  <c r="K23" i="508" s="1"/>
  <c r="M23" i="508" s="1"/>
  <c r="J23" i="508" a="1"/>
  <c r="J23" i="508" s="1"/>
  <c r="H23" i="508"/>
  <c r="K22" i="508" a="1"/>
  <c r="K22" i="508" s="1"/>
  <c r="M22" i="508" s="1"/>
  <c r="J22" i="508" a="1"/>
  <c r="J22" i="508" s="1"/>
  <c r="H22" i="508"/>
  <c r="V21" i="508"/>
  <c r="W21" i="508" s="1"/>
  <c r="N21" i="508"/>
  <c r="K21" i="508" a="1"/>
  <c r="K21" i="508" s="1"/>
  <c r="M21" i="508" s="1"/>
  <c r="J21" i="508" a="1"/>
  <c r="J21" i="508" s="1"/>
  <c r="H21" i="508"/>
  <c r="V20" i="508"/>
  <c r="W20" i="508" s="1"/>
  <c r="N20" i="508"/>
  <c r="K20" i="508" a="1"/>
  <c r="K20" i="508" s="1"/>
  <c r="M20" i="508" s="1"/>
  <c r="J20" i="508" a="1"/>
  <c r="J20" i="508" s="1"/>
  <c r="H20" i="508"/>
  <c r="V19" i="508"/>
  <c r="W19" i="508" s="1"/>
  <c r="N19" i="508"/>
  <c r="K19" i="508"/>
  <c r="M19" i="508" s="1"/>
  <c r="K19" i="508" a="1"/>
  <c r="J19" i="508"/>
  <c r="J19" i="508" a="1"/>
  <c r="H19" i="508"/>
  <c r="N18" i="508"/>
  <c r="K18" i="508" a="1"/>
  <c r="K18" i="508" s="1"/>
  <c r="M18" i="508" s="1"/>
  <c r="J18" i="508" a="1"/>
  <c r="J18" i="508" s="1"/>
  <c r="H18" i="508"/>
  <c r="N17" i="508"/>
  <c r="K17" i="508"/>
  <c r="M17" i="508" s="1"/>
  <c r="K17" i="508" a="1"/>
  <c r="J17" i="508"/>
  <c r="J17" i="508" a="1"/>
  <c r="H17" i="508"/>
  <c r="V16" i="508"/>
  <c r="W16" i="508" s="1"/>
  <c r="N16" i="508"/>
  <c r="K16" i="508" a="1"/>
  <c r="K16" i="508" s="1"/>
  <c r="M16" i="508" s="1"/>
  <c r="J16" i="508" a="1"/>
  <c r="J16" i="508" s="1"/>
  <c r="H16" i="508"/>
  <c r="V15" i="508"/>
  <c r="W15" i="508" s="1"/>
  <c r="N15" i="508"/>
  <c r="K15" i="508"/>
  <c r="M15" i="508" s="1"/>
  <c r="K15" i="508" a="1"/>
  <c r="J15" i="508" a="1"/>
  <c r="J15" i="508" s="1"/>
  <c r="H15" i="508"/>
  <c r="N14" i="508"/>
  <c r="K14" i="508" a="1"/>
  <c r="K14" i="508" s="1"/>
  <c r="M14" i="508" s="1"/>
  <c r="H14" i="508"/>
  <c r="N13" i="508"/>
  <c r="K13" i="508" a="1"/>
  <c r="K13" i="508" s="1"/>
  <c r="M13" i="508" s="1"/>
  <c r="H13" i="508"/>
  <c r="V12" i="508"/>
  <c r="W12" i="508" s="1"/>
  <c r="N12" i="508"/>
  <c r="K12" i="508" a="1"/>
  <c r="K12" i="508" s="1"/>
  <c r="M12" i="508" s="1"/>
  <c r="J12" i="508" a="1"/>
  <c r="J12" i="508" s="1"/>
  <c r="H12" i="508"/>
  <c r="V11" i="508"/>
  <c r="W11" i="508" s="1"/>
  <c r="N11" i="508"/>
  <c r="K11" i="508"/>
  <c r="M11" i="508" s="1"/>
  <c r="K11" i="508" a="1"/>
  <c r="J11" i="508"/>
  <c r="J11" i="508" a="1"/>
  <c r="H11" i="508"/>
  <c r="V10" i="508"/>
  <c r="W10" i="508" s="1"/>
  <c r="N10" i="508"/>
  <c r="K10" i="508" a="1"/>
  <c r="K10" i="508" s="1"/>
  <c r="M10" i="508" s="1"/>
  <c r="J10" i="508" a="1"/>
  <c r="J10" i="508" s="1"/>
  <c r="H10" i="508"/>
  <c r="W9" i="508"/>
  <c r="V9" i="508"/>
  <c r="N9" i="508"/>
  <c r="K9" i="508" a="1"/>
  <c r="K9" i="508" s="1"/>
  <c r="M9" i="508" s="1"/>
  <c r="J9" i="508" a="1"/>
  <c r="J9" i="508" s="1"/>
  <c r="H9" i="508"/>
  <c r="V8" i="508"/>
  <c r="W8" i="508" s="1"/>
  <c r="N8" i="508"/>
  <c r="K8" i="508" a="1"/>
  <c r="K8" i="508" s="1"/>
  <c r="M8" i="508" s="1"/>
  <c r="J8" i="508" a="1"/>
  <c r="J8" i="508" s="1"/>
  <c r="H8" i="508"/>
  <c r="V7" i="508"/>
  <c r="W7" i="508" s="1"/>
  <c r="N7" i="508"/>
  <c r="N28" i="508" s="1"/>
  <c r="K7" i="508" a="1"/>
  <c r="K7" i="508" s="1"/>
  <c r="M7" i="508" s="1"/>
  <c r="M28" i="508" s="1"/>
  <c r="J7" i="508" a="1"/>
  <c r="J7" i="508" s="1"/>
  <c r="H7" i="508"/>
  <c r="H28" i="508" s="1"/>
  <c r="H161" i="508" s="1"/>
  <c r="E168" i="508" s="1"/>
  <c r="S521" i="511" l="1"/>
  <c r="M170" i="510" a="1"/>
  <c r="M170" i="510" s="1"/>
  <c r="E519" i="510"/>
  <c r="E520" i="510"/>
  <c r="E517" i="510"/>
  <c r="E516" i="510"/>
  <c r="E518" i="510"/>
  <c r="E506" i="510"/>
  <c r="I506" i="510" s="1"/>
  <c r="M506" i="510" s="1"/>
  <c r="L498" i="510"/>
  <c r="I505" i="510" s="1"/>
  <c r="O510" i="510" a="1"/>
  <c r="O510" i="510" s="1"/>
  <c r="T337" i="510"/>
  <c r="T332" i="510"/>
  <c r="T336" i="510"/>
  <c r="Z506" i="510"/>
  <c r="Z504" i="510"/>
  <c r="Z503" i="510"/>
  <c r="Z505" i="510"/>
  <c r="Z502" i="510"/>
  <c r="I169" i="510"/>
  <c r="M169" i="510" s="1"/>
  <c r="E515" i="510"/>
  <c r="E521" i="510" s="1"/>
  <c r="K521" i="510"/>
  <c r="M515" i="510" s="1" a="1"/>
  <c r="M515" i="510" s="1"/>
  <c r="T169" i="510"/>
  <c r="T164" i="510"/>
  <c r="T166" i="510"/>
  <c r="T165" i="510"/>
  <c r="T167" i="510"/>
  <c r="T168" i="510"/>
  <c r="Q521" i="510"/>
  <c r="S516" i="510" s="1"/>
  <c r="E337" i="510"/>
  <c r="I337" i="510" s="1"/>
  <c r="M337" i="510" s="1"/>
  <c r="L329" i="510"/>
  <c r="I336" i="510" s="1"/>
  <c r="I507" i="510"/>
  <c r="M507" i="510" s="1" a="1"/>
  <c r="M507" i="510" s="1"/>
  <c r="W498" i="510"/>
  <c r="L161" i="510"/>
  <c r="I168" i="510" s="1"/>
  <c r="T331" i="510" a="1"/>
  <c r="T331" i="510" s="1"/>
  <c r="T506" i="510"/>
  <c r="T501" i="510"/>
  <c r="T505" i="510"/>
  <c r="T503" i="510"/>
  <c r="T502" i="510"/>
  <c r="Z500" i="510" a="1"/>
  <c r="Z500" i="510" s="1"/>
  <c r="M329" i="509"/>
  <c r="V329" i="509"/>
  <c r="I338" i="509" s="1"/>
  <c r="M338" i="509" s="1" a="1"/>
  <c r="M338" i="509" s="1"/>
  <c r="Z331" i="509" a="1"/>
  <c r="Z331" i="509" s="1"/>
  <c r="Z337" i="509"/>
  <c r="Z167" i="509"/>
  <c r="E518" i="509"/>
  <c r="G510" i="509"/>
  <c r="E516" i="509"/>
  <c r="E520" i="509"/>
  <c r="E519" i="509"/>
  <c r="E517" i="509"/>
  <c r="E338" i="509"/>
  <c r="C512" i="509"/>
  <c r="G512" i="509" s="1"/>
  <c r="X507" i="509"/>
  <c r="Z500" i="509" s="1" a="1"/>
  <c r="Z500" i="509" s="1"/>
  <c r="K504" i="509"/>
  <c r="M504" i="509" s="1"/>
  <c r="Z501" i="509"/>
  <c r="R338" i="509"/>
  <c r="M498" i="509"/>
  <c r="T334" i="509"/>
  <c r="Z333" i="509"/>
  <c r="K329" i="509"/>
  <c r="W329" i="509"/>
  <c r="K167" i="509"/>
  <c r="M167" i="509" s="1"/>
  <c r="M163" i="509"/>
  <c r="B168" i="509"/>
  <c r="C510" i="509" s="1"/>
  <c r="J161" i="509" a="1"/>
  <c r="J161" i="509" s="1"/>
  <c r="M168" i="509" s="1"/>
  <c r="V161" i="509"/>
  <c r="I170" i="509" s="1"/>
  <c r="K161" i="509"/>
  <c r="E169" i="509" s="1"/>
  <c r="R524" i="509"/>
  <c r="R527" i="509" s="1"/>
  <c r="S524" i="509" a="1"/>
  <c r="S524" i="509" s="1"/>
  <c r="Q527" i="509"/>
  <c r="S527" i="509" s="1" a="1"/>
  <c r="S527" i="509" s="1"/>
  <c r="R507" i="509"/>
  <c r="T503" i="509" s="1"/>
  <c r="Z336" i="509"/>
  <c r="Z335" i="509"/>
  <c r="Z334" i="509"/>
  <c r="T332" i="509"/>
  <c r="V498" i="509"/>
  <c r="K498" i="509"/>
  <c r="Z332" i="509"/>
  <c r="Z169" i="509"/>
  <c r="Z168" i="509"/>
  <c r="Z163" i="509" a="1"/>
  <c r="Z163" i="509" s="1"/>
  <c r="K520" i="509"/>
  <c r="K519" i="509"/>
  <c r="K515" i="509"/>
  <c r="R170" i="509"/>
  <c r="Q517" i="509"/>
  <c r="Z165" i="509"/>
  <c r="E521" i="509"/>
  <c r="Z164" i="509"/>
  <c r="W161" i="509"/>
  <c r="M161" i="509"/>
  <c r="W314" i="508"/>
  <c r="W328" i="508" s="1"/>
  <c r="K313" i="508"/>
  <c r="K289" i="508"/>
  <c r="N289" i="508"/>
  <c r="W255" i="508"/>
  <c r="J289" i="508" a="1"/>
  <c r="J289" i="508" s="1"/>
  <c r="R333" i="508"/>
  <c r="N305" i="508"/>
  <c r="W306" i="508"/>
  <c r="N196" i="508"/>
  <c r="J313" i="508" a="1"/>
  <c r="J313" i="508" s="1"/>
  <c r="K501" i="508"/>
  <c r="M501" i="508" s="1"/>
  <c r="R505" i="508"/>
  <c r="K502" i="508"/>
  <c r="M502" i="508" s="1"/>
  <c r="M473" i="508"/>
  <c r="K473" i="508"/>
  <c r="W365" i="508"/>
  <c r="W343" i="508"/>
  <c r="W364" i="508" s="1"/>
  <c r="K422" i="508"/>
  <c r="V160" i="508"/>
  <c r="W160" i="508" s="1"/>
  <c r="N121" i="508"/>
  <c r="N161" i="508" s="1"/>
  <c r="B170" i="508" s="1"/>
  <c r="E170" i="508" s="1"/>
  <c r="R165" i="508"/>
  <c r="N137" i="508"/>
  <c r="J145" i="508" a="1"/>
  <c r="J145" i="508" s="1"/>
  <c r="J160" i="508" a="1"/>
  <c r="J160" i="508" s="1"/>
  <c r="R163" i="508"/>
  <c r="W29" i="508"/>
  <c r="J28" i="508" a="1"/>
  <c r="J28" i="508" s="1"/>
  <c r="J254" i="508" a="1"/>
  <c r="J254" i="508" s="1"/>
  <c r="H481" i="508"/>
  <c r="H498" i="508" s="1"/>
  <c r="E505" i="508" s="1"/>
  <c r="M481" i="508"/>
  <c r="J481" i="508" a="1"/>
  <c r="J481" i="508" s="1"/>
  <c r="W481" i="508"/>
  <c r="C511" i="508"/>
  <c r="K515" i="508"/>
  <c r="R170" i="508"/>
  <c r="T163" i="508" s="1" a="1"/>
  <c r="T163" i="508" s="1"/>
  <c r="M87" i="508"/>
  <c r="M121" i="508" s="1"/>
  <c r="K121" i="508"/>
  <c r="M122" i="508"/>
  <c r="M137" i="508" s="1"/>
  <c r="K137" i="508"/>
  <c r="K518" i="508"/>
  <c r="K519" i="508"/>
  <c r="K160" i="508"/>
  <c r="M146" i="508"/>
  <c r="M160" i="508" s="1"/>
  <c r="K520" i="508"/>
  <c r="K254" i="508"/>
  <c r="M197" i="508"/>
  <c r="M254" i="508" s="1"/>
  <c r="Q516" i="508"/>
  <c r="M86" i="508"/>
  <c r="K516" i="508"/>
  <c r="T164" i="508"/>
  <c r="K517" i="508"/>
  <c r="T165" i="508"/>
  <c r="K167" i="508"/>
  <c r="M163" i="508"/>
  <c r="M175" i="508"/>
  <c r="M196" i="508" s="1"/>
  <c r="K196" i="508"/>
  <c r="J86" i="508" a="1"/>
  <c r="J86" i="508" s="1"/>
  <c r="K86" i="508"/>
  <c r="W87" i="508"/>
  <c r="J121" i="508" a="1"/>
  <c r="J121" i="508" s="1"/>
  <c r="W122" i="508"/>
  <c r="J137" i="508" a="1"/>
  <c r="J137" i="508" s="1"/>
  <c r="M138" i="508"/>
  <c r="M145" i="508" s="1"/>
  <c r="W146" i="508"/>
  <c r="O161" i="508"/>
  <c r="E167" i="508"/>
  <c r="W175" i="508"/>
  <c r="W196" i="508" s="1"/>
  <c r="J196" i="508" a="1"/>
  <c r="J196" i="508" s="1"/>
  <c r="X332" i="508"/>
  <c r="P329" i="508"/>
  <c r="X333" i="508" s="1"/>
  <c r="H254" i="508"/>
  <c r="H329" i="508" s="1"/>
  <c r="E336" i="508" s="1"/>
  <c r="N254" i="508"/>
  <c r="N329" i="508" s="1"/>
  <c r="B338" i="508" s="1"/>
  <c r="W197" i="508"/>
  <c r="K28" i="508"/>
  <c r="V28" i="508"/>
  <c r="C521" i="508"/>
  <c r="E519" i="508" s="1"/>
  <c r="G161" i="508"/>
  <c r="P161" i="508"/>
  <c r="X165" i="508" s="1"/>
  <c r="X170" i="508" s="1"/>
  <c r="J329" i="508" a="1"/>
  <c r="J329" i="508" s="1"/>
  <c r="M336" i="508" s="1"/>
  <c r="B336" i="508"/>
  <c r="O329" i="508"/>
  <c r="R331" i="508"/>
  <c r="K305" i="508"/>
  <c r="M290" i="508"/>
  <c r="M305" i="508" s="1"/>
  <c r="V305" i="508"/>
  <c r="W305" i="508" s="1"/>
  <c r="X338" i="508"/>
  <c r="Z331" i="508" s="1" a="1"/>
  <c r="Z331" i="508" s="1"/>
  <c r="M457" i="508"/>
  <c r="R332" i="508"/>
  <c r="M255" i="508"/>
  <c r="M289" i="508" s="1"/>
  <c r="M306" i="508"/>
  <c r="M313" i="508" s="1"/>
  <c r="M314" i="508"/>
  <c r="M328" i="508" s="1"/>
  <c r="Z336" i="508"/>
  <c r="M364" i="508"/>
  <c r="K331" i="508"/>
  <c r="J364" i="508" a="1"/>
  <c r="J364" i="508" s="1"/>
  <c r="K364" i="508"/>
  <c r="R501" i="508"/>
  <c r="V457" i="508"/>
  <c r="W457" i="508" s="1"/>
  <c r="J457" i="508" a="1"/>
  <c r="J457" i="508" s="1"/>
  <c r="N473" i="508"/>
  <c r="N498" i="508" s="1"/>
  <c r="B507" i="508" s="1"/>
  <c r="E507" i="508" s="1"/>
  <c r="B505" i="508"/>
  <c r="J498" i="508" a="1"/>
  <c r="J498" i="508" s="1"/>
  <c r="M505" i="508" s="1"/>
  <c r="X500" i="508"/>
  <c r="O498" i="508"/>
  <c r="X501" i="508" s="1"/>
  <c r="R500" i="508"/>
  <c r="M365" i="508"/>
  <c r="M422" i="508" s="1"/>
  <c r="K457" i="508"/>
  <c r="W458" i="508"/>
  <c r="V473" i="508"/>
  <c r="W473" i="508" s="1"/>
  <c r="K497" i="508"/>
  <c r="M482" i="508"/>
  <c r="M497" i="508" s="1"/>
  <c r="K481" i="508"/>
  <c r="R525" i="508"/>
  <c r="S525" i="508" a="1"/>
  <c r="S525" i="508" s="1"/>
  <c r="R504" i="508"/>
  <c r="W482" i="508"/>
  <c r="W497" i="508" s="1"/>
  <c r="K500" i="508"/>
  <c r="J527" i="508"/>
  <c r="Q524" i="508"/>
  <c r="R526" i="508"/>
  <c r="S526" i="508" a="1"/>
  <c r="S526" i="508" s="1"/>
  <c r="T524" i="508" a="1"/>
  <c r="T524" i="508" s="1"/>
  <c r="T525" i="508" a="1"/>
  <c r="T525" i="508" s="1"/>
  <c r="T526" i="508" a="1"/>
  <c r="T526" i="508" s="1"/>
  <c r="C527" i="508"/>
  <c r="T527" i="508" s="1" a="1"/>
  <c r="T527" i="508" s="1"/>
  <c r="F545" i="507"/>
  <c r="G205" i="507"/>
  <c r="G201" i="507"/>
  <c r="G308" i="507"/>
  <c r="G33" i="507"/>
  <c r="G449" i="507"/>
  <c r="I428" i="507"/>
  <c r="G428" i="507"/>
  <c r="I210" i="507"/>
  <c r="I205" i="507"/>
  <c r="I38" i="507"/>
  <c r="G511" i="510" l="1"/>
  <c r="S518" i="510"/>
  <c r="S520" i="510"/>
  <c r="S515" i="510" a="1"/>
  <c r="S515" i="510" s="1"/>
  <c r="S519" i="510"/>
  <c r="M516" i="510"/>
  <c r="M520" i="510"/>
  <c r="M517" i="510"/>
  <c r="M518" i="510"/>
  <c r="M519" i="510"/>
  <c r="S517" i="510"/>
  <c r="K512" i="510"/>
  <c r="O512" i="510" s="1" a="1"/>
  <c r="O512" i="510" s="1"/>
  <c r="T500" i="509" a="1"/>
  <c r="T500" i="509" s="1"/>
  <c r="K521" i="509"/>
  <c r="T169" i="509"/>
  <c r="T166" i="509"/>
  <c r="T164" i="509"/>
  <c r="T165" i="509"/>
  <c r="T167" i="509"/>
  <c r="T168" i="509"/>
  <c r="E506" i="509"/>
  <c r="I506" i="509" s="1"/>
  <c r="M506" i="509" s="1"/>
  <c r="L498" i="509"/>
  <c r="I505" i="509" s="1"/>
  <c r="M170" i="509" a="1"/>
  <c r="M170" i="509" s="1"/>
  <c r="L161" i="509"/>
  <c r="I168" i="509" s="1"/>
  <c r="O510" i="509" a="1"/>
  <c r="O510" i="509" s="1"/>
  <c r="E337" i="509"/>
  <c r="I337" i="509" s="1"/>
  <c r="M337" i="509" s="1"/>
  <c r="L329" i="509"/>
  <c r="I336" i="509" s="1"/>
  <c r="T337" i="509"/>
  <c r="T333" i="509"/>
  <c r="T336" i="509"/>
  <c r="T163" i="509" a="1"/>
  <c r="T163" i="509" s="1"/>
  <c r="M515" i="509" a="1"/>
  <c r="M515" i="509" s="1"/>
  <c r="M519" i="509"/>
  <c r="M520" i="509"/>
  <c r="W498" i="509"/>
  <c r="I507" i="509"/>
  <c r="M507" i="509" s="1" a="1"/>
  <c r="M507" i="509" s="1"/>
  <c r="T506" i="509"/>
  <c r="T504" i="509"/>
  <c r="T505" i="509"/>
  <c r="T501" i="509"/>
  <c r="G511" i="509"/>
  <c r="K511" i="509" s="1"/>
  <c r="O511" i="509" s="1"/>
  <c r="I169" i="509"/>
  <c r="M169" i="509" s="1"/>
  <c r="Q521" i="509"/>
  <c r="T335" i="509"/>
  <c r="T331" i="509" a="1"/>
  <c r="T331" i="509" s="1"/>
  <c r="Z505" i="509"/>
  <c r="Z503" i="509"/>
  <c r="Z504" i="509"/>
  <c r="Z502" i="509"/>
  <c r="Z506" i="509"/>
  <c r="T502" i="509"/>
  <c r="Z334" i="508"/>
  <c r="Z337" i="508"/>
  <c r="Z335" i="508"/>
  <c r="M161" i="508"/>
  <c r="K161" i="508"/>
  <c r="E169" i="508" s="1"/>
  <c r="T168" i="508"/>
  <c r="T167" i="508"/>
  <c r="T166" i="508"/>
  <c r="G510" i="508"/>
  <c r="E518" i="508"/>
  <c r="E517" i="508"/>
  <c r="E516" i="508"/>
  <c r="E515" i="508"/>
  <c r="Z163" i="508" a="1"/>
  <c r="Z163" i="508" s="1"/>
  <c r="Z169" i="508"/>
  <c r="Z164" i="508"/>
  <c r="Z168" i="508"/>
  <c r="Z166" i="508"/>
  <c r="Z167" i="508"/>
  <c r="E338" i="508"/>
  <c r="C512" i="508"/>
  <c r="G512" i="508" s="1"/>
  <c r="R524" i="508"/>
  <c r="R527" i="508" s="1"/>
  <c r="Q527" i="508"/>
  <c r="S527" i="508" s="1" a="1"/>
  <c r="S527" i="508" s="1"/>
  <c r="S524" i="508" a="1"/>
  <c r="S524" i="508" s="1"/>
  <c r="K504" i="508"/>
  <c r="M504" i="508" s="1"/>
  <c r="M500" i="508"/>
  <c r="V498" i="508"/>
  <c r="R338" i="508"/>
  <c r="T331" i="508" s="1" a="1"/>
  <c r="T331" i="508" s="1"/>
  <c r="B168" i="508"/>
  <c r="C510" i="508" s="1"/>
  <c r="L161" i="508"/>
  <c r="I168" i="508" s="1"/>
  <c r="J161" i="508" a="1"/>
  <c r="J161" i="508" s="1"/>
  <c r="M168" i="508" s="1"/>
  <c r="V161" i="508"/>
  <c r="I170" i="508" s="1"/>
  <c r="W28" i="508"/>
  <c r="W161" i="508" s="1"/>
  <c r="Z332" i="508"/>
  <c r="W329" i="508"/>
  <c r="E520" i="508"/>
  <c r="V329" i="508"/>
  <c r="I338" i="508" s="1"/>
  <c r="M338" i="508" s="1" a="1"/>
  <c r="M338" i="508" s="1"/>
  <c r="M329" i="508"/>
  <c r="R507" i="508"/>
  <c r="T504" i="508" s="1"/>
  <c r="X507" i="508"/>
  <c r="Z500" i="508" s="1" a="1"/>
  <c r="Z500" i="508" s="1"/>
  <c r="K498" i="508"/>
  <c r="M331" i="508"/>
  <c r="K335" i="508"/>
  <c r="M335" i="508" s="1"/>
  <c r="M498" i="508"/>
  <c r="T332" i="508"/>
  <c r="Q517" i="508"/>
  <c r="Z165" i="508"/>
  <c r="Z333" i="508"/>
  <c r="K329" i="508"/>
  <c r="M167" i="508"/>
  <c r="K521" i="508"/>
  <c r="M515" i="508" s="1" a="1"/>
  <c r="M515" i="508" s="1"/>
  <c r="T169" i="508"/>
  <c r="I169" i="508"/>
  <c r="M169" i="508" s="1"/>
  <c r="P527" i="506"/>
  <c r="O527" i="506"/>
  <c r="T527" i="506" s="1" a="1"/>
  <c r="T527" i="506" s="1"/>
  <c r="N527" i="506"/>
  <c r="M527" i="506"/>
  <c r="L527" i="506"/>
  <c r="K527" i="506"/>
  <c r="I527" i="506"/>
  <c r="H527" i="506"/>
  <c r="G527" i="506"/>
  <c r="F527" i="506"/>
  <c r="E527" i="506"/>
  <c r="D527" i="506"/>
  <c r="C527" i="506"/>
  <c r="T526" i="506" a="1"/>
  <c r="T526" i="506" s="1"/>
  <c r="J526" i="506"/>
  <c r="Q526" i="506" s="1"/>
  <c r="R526" i="506" s="1"/>
  <c r="T525" i="506" a="1"/>
  <c r="T525" i="506" s="1"/>
  <c r="J525" i="506"/>
  <c r="Q525" i="506" s="1"/>
  <c r="T524" i="506" a="1"/>
  <c r="T524" i="506" s="1"/>
  <c r="J524" i="506"/>
  <c r="J527" i="506" s="1"/>
  <c r="G508" i="506"/>
  <c r="N508" i="506" s="1"/>
  <c r="X506" i="506"/>
  <c r="X505" i="506"/>
  <c r="X504" i="506"/>
  <c r="G504" i="506"/>
  <c r="C504" i="506"/>
  <c r="X503" i="506"/>
  <c r="I503" i="506"/>
  <c r="E503" i="506"/>
  <c r="K503" i="506" s="1"/>
  <c r="M503" i="506" s="1"/>
  <c r="X502" i="506"/>
  <c r="I502" i="506"/>
  <c r="E502" i="506"/>
  <c r="K502" i="506" s="1"/>
  <c r="M502" i="506" s="1"/>
  <c r="I501" i="506"/>
  <c r="E501" i="506"/>
  <c r="K501" i="506" s="1"/>
  <c r="M501" i="506" s="1"/>
  <c r="I500" i="506"/>
  <c r="I504" i="506" s="1"/>
  <c r="E500" i="506"/>
  <c r="E504" i="506" s="1"/>
  <c r="AA497" i="506"/>
  <c r="Z497" i="506"/>
  <c r="Y497" i="506"/>
  <c r="X497" i="506"/>
  <c r="U497" i="506"/>
  <c r="T497" i="506"/>
  <c r="S497" i="506"/>
  <c r="R497" i="506"/>
  <c r="Q497" i="506"/>
  <c r="P497" i="506"/>
  <c r="O497" i="506"/>
  <c r="I497" i="506"/>
  <c r="G497" i="506"/>
  <c r="J497" i="506" s="1" a="1"/>
  <c r="J497" i="506" s="1"/>
  <c r="H496" i="506"/>
  <c r="H495" i="506"/>
  <c r="H494" i="506"/>
  <c r="D493" i="506"/>
  <c r="H493" i="506" s="1"/>
  <c r="V492" i="506"/>
  <c r="W492" i="506" s="1"/>
  <c r="N492" i="506"/>
  <c r="K492" i="506" a="1"/>
  <c r="K492" i="506" s="1"/>
  <c r="M492" i="506" s="1"/>
  <c r="J492" i="506" a="1"/>
  <c r="J492" i="506" s="1"/>
  <c r="H492" i="506"/>
  <c r="H491" i="506"/>
  <c r="H490" i="506"/>
  <c r="V489" i="506"/>
  <c r="W489" i="506" s="1"/>
  <c r="N489" i="506"/>
  <c r="K489" i="506"/>
  <c r="M489" i="506" s="1"/>
  <c r="K489" i="506" a="1"/>
  <c r="J489" i="506"/>
  <c r="J489" i="506" a="1"/>
  <c r="H489" i="506"/>
  <c r="V488" i="506"/>
  <c r="W488" i="506" s="1"/>
  <c r="N488" i="506"/>
  <c r="K488" i="506" a="1"/>
  <c r="K488" i="506" s="1"/>
  <c r="M488" i="506" s="1"/>
  <c r="J488" i="506" a="1"/>
  <c r="J488" i="506" s="1"/>
  <c r="H488" i="506"/>
  <c r="H487" i="506"/>
  <c r="H486" i="506"/>
  <c r="V485" i="506"/>
  <c r="W485" i="506" s="1"/>
  <c r="N485" i="506"/>
  <c r="K485" i="506" a="1"/>
  <c r="K485" i="506" s="1"/>
  <c r="M485" i="506" s="1"/>
  <c r="J485" i="506" a="1"/>
  <c r="J485" i="506" s="1"/>
  <c r="H485" i="506"/>
  <c r="V484" i="506"/>
  <c r="W484" i="506" s="1"/>
  <c r="N484" i="506"/>
  <c r="K484" i="506" a="1"/>
  <c r="K484" i="506" s="1"/>
  <c r="M484" i="506" s="1"/>
  <c r="J484" i="506" a="1"/>
  <c r="J484" i="506" s="1"/>
  <c r="H484" i="506"/>
  <c r="V483" i="506"/>
  <c r="W483" i="506" s="1"/>
  <c r="N483" i="506"/>
  <c r="K483" i="506"/>
  <c r="M483" i="506" s="1"/>
  <c r="K483" i="506" a="1"/>
  <c r="J483" i="506"/>
  <c r="J483" i="506" a="1"/>
  <c r="H483" i="506"/>
  <c r="V482" i="506"/>
  <c r="V497" i="506" s="1"/>
  <c r="N482" i="506"/>
  <c r="N497" i="506" s="1"/>
  <c r="K482" i="506" a="1"/>
  <c r="K482" i="506" s="1"/>
  <c r="J482" i="506" a="1"/>
  <c r="J482" i="506" s="1"/>
  <c r="H482" i="506"/>
  <c r="H497" i="506" s="1"/>
  <c r="AA481" i="506"/>
  <c r="Z481" i="506"/>
  <c r="Y481" i="506"/>
  <c r="X481" i="506"/>
  <c r="U481" i="506"/>
  <c r="T481" i="506"/>
  <c r="S481" i="506"/>
  <c r="Q481" i="506"/>
  <c r="P481" i="506"/>
  <c r="O481" i="506"/>
  <c r="I481" i="506"/>
  <c r="G481" i="506"/>
  <c r="J481" i="506" s="1" a="1"/>
  <c r="J481" i="506" s="1"/>
  <c r="V480" i="506"/>
  <c r="W480" i="506" s="1"/>
  <c r="N480" i="506"/>
  <c r="K480" i="506" a="1"/>
  <c r="K480" i="506" s="1"/>
  <c r="M480" i="506" s="1"/>
  <c r="J480" i="506" a="1"/>
  <c r="J480" i="506" s="1"/>
  <c r="H480" i="506"/>
  <c r="H479" i="506"/>
  <c r="V478" i="506"/>
  <c r="W478" i="506" s="1"/>
  <c r="N478" i="506"/>
  <c r="K478" i="506" a="1"/>
  <c r="K478" i="506" s="1"/>
  <c r="M478" i="506" s="1"/>
  <c r="J478" i="506" a="1"/>
  <c r="J478" i="506" s="1"/>
  <c r="H478" i="506"/>
  <c r="V477" i="506"/>
  <c r="W477" i="506" s="1"/>
  <c r="N477" i="506"/>
  <c r="K477" i="506" a="1"/>
  <c r="K477" i="506" s="1"/>
  <c r="M477" i="506" s="1"/>
  <c r="J477" i="506" a="1"/>
  <c r="J477" i="506" s="1"/>
  <c r="H477" i="506"/>
  <c r="V476" i="506"/>
  <c r="W476" i="506" s="1"/>
  <c r="N476" i="506"/>
  <c r="K476" i="506"/>
  <c r="M476" i="506" s="1"/>
  <c r="K476" i="506" a="1"/>
  <c r="J476" i="506"/>
  <c r="J476" i="506" a="1"/>
  <c r="H476" i="506"/>
  <c r="V475" i="506"/>
  <c r="W475" i="506" s="1"/>
  <c r="N475" i="506"/>
  <c r="K475" i="506" a="1"/>
  <c r="K475" i="506" s="1"/>
  <c r="M475" i="506" s="1"/>
  <c r="J475" i="506" a="1"/>
  <c r="J475" i="506" s="1"/>
  <c r="H475" i="506"/>
  <c r="V474" i="506"/>
  <c r="V481" i="506" s="1"/>
  <c r="W481" i="506" s="1"/>
  <c r="N474" i="506"/>
  <c r="N481" i="506" s="1"/>
  <c r="K474" i="506"/>
  <c r="K474" i="506" a="1"/>
  <c r="J474" i="506"/>
  <c r="J474" i="506" a="1"/>
  <c r="H474" i="506"/>
  <c r="H481" i="506" s="1"/>
  <c r="AA473" i="506"/>
  <c r="Z473" i="506"/>
  <c r="Y473" i="506"/>
  <c r="X473" i="506"/>
  <c r="U473" i="506"/>
  <c r="T473" i="506"/>
  <c r="S473" i="506"/>
  <c r="Q473" i="506"/>
  <c r="P473" i="506"/>
  <c r="O473" i="506"/>
  <c r="R503" i="506" s="1"/>
  <c r="I473" i="506"/>
  <c r="G473" i="506"/>
  <c r="J473" i="506" s="1" a="1"/>
  <c r="J473" i="506" s="1"/>
  <c r="V472" i="506"/>
  <c r="W472" i="506" s="1"/>
  <c r="N472" i="506"/>
  <c r="K472" i="506" a="1"/>
  <c r="K472" i="506" s="1"/>
  <c r="M472" i="506" s="1"/>
  <c r="J472" i="506" a="1"/>
  <c r="J472" i="506" s="1"/>
  <c r="H472" i="506"/>
  <c r="W471" i="506"/>
  <c r="V471" i="506"/>
  <c r="N471" i="506"/>
  <c r="K471" i="506" a="1"/>
  <c r="K471" i="506" s="1"/>
  <c r="M471" i="506" s="1"/>
  <c r="J471" i="506" a="1"/>
  <c r="J471" i="506" s="1"/>
  <c r="H471" i="506"/>
  <c r="V470" i="506"/>
  <c r="W470" i="506" s="1"/>
  <c r="N470" i="506"/>
  <c r="K470" i="506" a="1"/>
  <c r="K470" i="506" s="1"/>
  <c r="M470" i="506" s="1"/>
  <c r="J470" i="506" a="1"/>
  <c r="J470" i="506" s="1"/>
  <c r="H470" i="506"/>
  <c r="V469" i="506"/>
  <c r="W469" i="506" s="1"/>
  <c r="N469" i="506"/>
  <c r="K469" i="506"/>
  <c r="M469" i="506" s="1"/>
  <c r="K469" i="506" a="1"/>
  <c r="J469" i="506"/>
  <c r="J469" i="506" a="1"/>
  <c r="H469" i="506"/>
  <c r="V468" i="506"/>
  <c r="W468" i="506" s="1"/>
  <c r="N468" i="506"/>
  <c r="K468" i="506" a="1"/>
  <c r="K468" i="506" s="1"/>
  <c r="M468" i="506" s="1"/>
  <c r="J468" i="506" a="1"/>
  <c r="J468" i="506" s="1"/>
  <c r="H468" i="506"/>
  <c r="W467" i="506"/>
  <c r="V467" i="506"/>
  <c r="N467" i="506"/>
  <c r="K467" i="506" a="1"/>
  <c r="K467" i="506" s="1"/>
  <c r="M467" i="506" s="1"/>
  <c r="J467" i="506" a="1"/>
  <c r="J467" i="506" s="1"/>
  <c r="H467" i="506"/>
  <c r="V466" i="506"/>
  <c r="W466" i="506" s="1"/>
  <c r="N466" i="506"/>
  <c r="K466" i="506" a="1"/>
  <c r="K466" i="506" s="1"/>
  <c r="M466" i="506" s="1"/>
  <c r="J466" i="506" a="1"/>
  <c r="J466" i="506" s="1"/>
  <c r="H466" i="506"/>
  <c r="V465" i="506"/>
  <c r="W465" i="506" s="1"/>
  <c r="N465" i="506"/>
  <c r="K465" i="506"/>
  <c r="M465" i="506" s="1"/>
  <c r="K465" i="506" a="1"/>
  <c r="J465" i="506"/>
  <c r="J465" i="506" a="1"/>
  <c r="H465" i="506"/>
  <c r="V464" i="506"/>
  <c r="W464" i="506" s="1"/>
  <c r="N464" i="506"/>
  <c r="K464" i="506" a="1"/>
  <c r="K464" i="506" s="1"/>
  <c r="M464" i="506" s="1"/>
  <c r="J464" i="506" a="1"/>
  <c r="J464" i="506" s="1"/>
  <c r="H464" i="506"/>
  <c r="W463" i="506"/>
  <c r="V463" i="506"/>
  <c r="N463" i="506"/>
  <c r="K463" i="506" a="1"/>
  <c r="K463" i="506" s="1"/>
  <c r="M463" i="506" s="1"/>
  <c r="J463" i="506" a="1"/>
  <c r="J463" i="506" s="1"/>
  <c r="H463" i="506"/>
  <c r="V462" i="506"/>
  <c r="W462" i="506" s="1"/>
  <c r="N462" i="506"/>
  <c r="K462" i="506" a="1"/>
  <c r="K462" i="506" s="1"/>
  <c r="M462" i="506" s="1"/>
  <c r="J462" i="506" a="1"/>
  <c r="J462" i="506" s="1"/>
  <c r="H462" i="506"/>
  <c r="V461" i="506"/>
  <c r="W461" i="506" s="1"/>
  <c r="N461" i="506"/>
  <c r="K461" i="506"/>
  <c r="M461" i="506" s="1"/>
  <c r="K461" i="506" a="1"/>
  <c r="J461" i="506"/>
  <c r="J461" i="506" a="1"/>
  <c r="H461" i="506"/>
  <c r="V460" i="506"/>
  <c r="W460" i="506" s="1"/>
  <c r="N460" i="506"/>
  <c r="K460" i="506" a="1"/>
  <c r="K460" i="506" s="1"/>
  <c r="M460" i="506" s="1"/>
  <c r="J460" i="506" a="1"/>
  <c r="J460" i="506" s="1"/>
  <c r="H460" i="506"/>
  <c r="W459" i="506"/>
  <c r="V459" i="506"/>
  <c r="N459" i="506"/>
  <c r="K459" i="506" a="1"/>
  <c r="K459" i="506" s="1"/>
  <c r="M459" i="506" s="1"/>
  <c r="J459" i="506" a="1"/>
  <c r="J459" i="506" s="1"/>
  <c r="H459" i="506"/>
  <c r="V458" i="506"/>
  <c r="V473" i="506" s="1"/>
  <c r="W473" i="506" s="1"/>
  <c r="N458" i="506"/>
  <c r="K458" i="506" a="1"/>
  <c r="K458" i="506" s="1"/>
  <c r="J458" i="506" a="1"/>
  <c r="J458" i="506" s="1"/>
  <c r="H458" i="506"/>
  <c r="H473" i="506" s="1"/>
  <c r="AA457" i="506"/>
  <c r="Z457" i="506"/>
  <c r="Y457" i="506"/>
  <c r="X457" i="506"/>
  <c r="U457" i="506"/>
  <c r="T457" i="506"/>
  <c r="S457" i="506"/>
  <c r="R457" i="506"/>
  <c r="Q457" i="506"/>
  <c r="P457" i="506"/>
  <c r="O457" i="506"/>
  <c r="I457" i="506"/>
  <c r="G457" i="506"/>
  <c r="V456" i="506"/>
  <c r="W456" i="506" s="1"/>
  <c r="N456" i="506"/>
  <c r="M456" i="506"/>
  <c r="K456" i="506" a="1"/>
  <c r="K456" i="506" s="1"/>
  <c r="J456" i="506" a="1"/>
  <c r="J456" i="506" s="1"/>
  <c r="H456" i="506"/>
  <c r="W455" i="506"/>
  <c r="V455" i="506"/>
  <c r="N455" i="506"/>
  <c r="K455" i="506" a="1"/>
  <c r="K455" i="506" s="1"/>
  <c r="M455" i="506" s="1"/>
  <c r="J455" i="506" a="1"/>
  <c r="J455" i="506" s="1"/>
  <c r="H455" i="506"/>
  <c r="W454" i="506"/>
  <c r="V454" i="506"/>
  <c r="N454" i="506"/>
  <c r="K454" i="506" a="1"/>
  <c r="K454" i="506" s="1"/>
  <c r="M454" i="506" s="1"/>
  <c r="J454" i="506" a="1"/>
  <c r="J454" i="506" s="1"/>
  <c r="H454" i="506"/>
  <c r="K453" i="506"/>
  <c r="M453" i="506" s="1"/>
  <c r="K453" i="506" a="1"/>
  <c r="H453" i="506"/>
  <c r="K452" i="506" a="1"/>
  <c r="K452" i="506" s="1"/>
  <c r="M452" i="506" s="1"/>
  <c r="H452" i="506"/>
  <c r="K451" i="506"/>
  <c r="M451" i="506" s="1"/>
  <c r="K451" i="506" a="1"/>
  <c r="H451" i="506"/>
  <c r="V450" i="506"/>
  <c r="W450" i="506" s="1"/>
  <c r="N450" i="506"/>
  <c r="K450" i="506" a="1"/>
  <c r="K450" i="506" s="1"/>
  <c r="M450" i="506" s="1"/>
  <c r="J450" i="506" a="1"/>
  <c r="J450" i="506" s="1"/>
  <c r="H450" i="506"/>
  <c r="W449" i="506"/>
  <c r="V449" i="506"/>
  <c r="N449" i="506"/>
  <c r="K449" i="506" a="1"/>
  <c r="K449" i="506" s="1"/>
  <c r="M449" i="506" s="1"/>
  <c r="J449" i="506" a="1"/>
  <c r="J449" i="506" s="1"/>
  <c r="H449" i="506"/>
  <c r="N448" i="506"/>
  <c r="K448" i="506" a="1"/>
  <c r="K448" i="506" s="1"/>
  <c r="M448" i="506" s="1"/>
  <c r="H448" i="506"/>
  <c r="N447" i="506"/>
  <c r="K447" i="506"/>
  <c r="M447" i="506" s="1"/>
  <c r="K447" i="506" a="1"/>
  <c r="H447" i="506"/>
  <c r="N446" i="506"/>
  <c r="K446" i="506" a="1"/>
  <c r="K446" i="506" s="1"/>
  <c r="M446" i="506" s="1"/>
  <c r="H446" i="506"/>
  <c r="N445" i="506"/>
  <c r="K445" i="506" a="1"/>
  <c r="K445" i="506" s="1"/>
  <c r="M445" i="506" s="1"/>
  <c r="H445" i="506"/>
  <c r="N444" i="506"/>
  <c r="K444" i="506" a="1"/>
  <c r="K444" i="506" s="1"/>
  <c r="M444" i="506" s="1"/>
  <c r="H444" i="506"/>
  <c r="N443" i="506"/>
  <c r="K443" i="506"/>
  <c r="M443" i="506" s="1"/>
  <c r="K443" i="506" a="1"/>
  <c r="H443" i="506"/>
  <c r="V442" i="506"/>
  <c r="W442" i="506" s="1"/>
  <c r="N442" i="506"/>
  <c r="K442" i="506" a="1"/>
  <c r="K442" i="506" s="1"/>
  <c r="M442" i="506" s="1"/>
  <c r="J442" i="506" a="1"/>
  <c r="J442" i="506" s="1"/>
  <c r="H442" i="506"/>
  <c r="W441" i="506"/>
  <c r="V441" i="506"/>
  <c r="N441" i="506"/>
  <c r="K441" i="506" a="1"/>
  <c r="K441" i="506" s="1"/>
  <c r="M441" i="506" s="1"/>
  <c r="J441" i="506" a="1"/>
  <c r="J441" i="506" s="1"/>
  <c r="H441" i="506"/>
  <c r="V440" i="506"/>
  <c r="W440" i="506" s="1"/>
  <c r="N440" i="506"/>
  <c r="K440" i="506" a="1"/>
  <c r="K440" i="506" s="1"/>
  <c r="M440" i="506" s="1"/>
  <c r="J440" i="506" a="1"/>
  <c r="J440" i="506" s="1"/>
  <c r="H440" i="506"/>
  <c r="V439" i="506"/>
  <c r="W439" i="506" s="1"/>
  <c r="N439" i="506"/>
  <c r="K439" i="506"/>
  <c r="M439" i="506" s="1"/>
  <c r="K439" i="506" a="1"/>
  <c r="J439" i="506"/>
  <c r="J439" i="506" a="1"/>
  <c r="H439" i="506"/>
  <c r="V438" i="506"/>
  <c r="W438" i="506" s="1"/>
  <c r="N438" i="506"/>
  <c r="K438" i="506" a="1"/>
  <c r="K438" i="506" s="1"/>
  <c r="M438" i="506" s="1"/>
  <c r="J438" i="506" a="1"/>
  <c r="J438" i="506" s="1"/>
  <c r="H438" i="506"/>
  <c r="W437" i="506"/>
  <c r="V437" i="506"/>
  <c r="N437" i="506"/>
  <c r="K437" i="506" a="1"/>
  <c r="K437" i="506" s="1"/>
  <c r="M437" i="506" s="1"/>
  <c r="J437" i="506" a="1"/>
  <c r="J437" i="506" s="1"/>
  <c r="H437" i="506"/>
  <c r="V436" i="506"/>
  <c r="W436" i="506" s="1"/>
  <c r="N436" i="506"/>
  <c r="K436" i="506" a="1"/>
  <c r="K436" i="506" s="1"/>
  <c r="M436" i="506" s="1"/>
  <c r="J436" i="506" a="1"/>
  <c r="J436" i="506" s="1"/>
  <c r="H436" i="506"/>
  <c r="V435" i="506"/>
  <c r="W435" i="506" s="1"/>
  <c r="N435" i="506"/>
  <c r="K435" i="506"/>
  <c r="M435" i="506" s="1"/>
  <c r="K435" i="506" a="1"/>
  <c r="J435" i="506"/>
  <c r="J435" i="506" a="1"/>
  <c r="H435" i="506"/>
  <c r="V434" i="506"/>
  <c r="W434" i="506" s="1"/>
  <c r="N434" i="506"/>
  <c r="K434" i="506" a="1"/>
  <c r="K434" i="506" s="1"/>
  <c r="M434" i="506" s="1"/>
  <c r="J434" i="506" a="1"/>
  <c r="J434" i="506" s="1"/>
  <c r="H434" i="506"/>
  <c r="W433" i="506"/>
  <c r="V433" i="506"/>
  <c r="N433" i="506"/>
  <c r="K433" i="506" a="1"/>
  <c r="K433" i="506" s="1"/>
  <c r="M433" i="506" s="1"/>
  <c r="J433" i="506" a="1"/>
  <c r="J433" i="506" s="1"/>
  <c r="H433" i="506"/>
  <c r="V432" i="506"/>
  <c r="W432" i="506" s="1"/>
  <c r="N432" i="506"/>
  <c r="K432" i="506" a="1"/>
  <c r="K432" i="506" s="1"/>
  <c r="M432" i="506" s="1"/>
  <c r="J432" i="506" a="1"/>
  <c r="J432" i="506" s="1"/>
  <c r="H432" i="506"/>
  <c r="V431" i="506"/>
  <c r="W431" i="506" s="1"/>
  <c r="N431" i="506"/>
  <c r="K431" i="506"/>
  <c r="M431" i="506" s="1"/>
  <c r="K431" i="506" a="1"/>
  <c r="J431" i="506"/>
  <c r="J431" i="506" a="1"/>
  <c r="H431" i="506"/>
  <c r="N430" i="506"/>
  <c r="K430" i="506" a="1"/>
  <c r="K430" i="506" s="1"/>
  <c r="M430" i="506" s="1"/>
  <c r="H430" i="506"/>
  <c r="W429" i="506"/>
  <c r="V429" i="506"/>
  <c r="N429" i="506"/>
  <c r="K429" i="506" a="1"/>
  <c r="K429" i="506" s="1"/>
  <c r="M429" i="506" s="1"/>
  <c r="J429" i="506" a="1"/>
  <c r="J429" i="506" s="1"/>
  <c r="H429" i="506"/>
  <c r="V428" i="506"/>
  <c r="W428" i="506" s="1"/>
  <c r="N428" i="506"/>
  <c r="K428" i="506" a="1"/>
  <c r="K428" i="506" s="1"/>
  <c r="M428" i="506" s="1"/>
  <c r="H428" i="506"/>
  <c r="W427" i="506"/>
  <c r="V427" i="506"/>
  <c r="N427" i="506"/>
  <c r="K427" i="506" a="1"/>
  <c r="K427" i="506" s="1"/>
  <c r="M427" i="506" s="1"/>
  <c r="J427" i="506" a="1"/>
  <c r="J427" i="506" s="1"/>
  <c r="H427" i="506"/>
  <c r="V426" i="506"/>
  <c r="W426" i="506" s="1"/>
  <c r="N426" i="506"/>
  <c r="K426" i="506" a="1"/>
  <c r="K426" i="506" s="1"/>
  <c r="M426" i="506" s="1"/>
  <c r="J426" i="506" a="1"/>
  <c r="J426" i="506" s="1"/>
  <c r="H426" i="506"/>
  <c r="V425" i="506"/>
  <c r="W425" i="506" s="1"/>
  <c r="N425" i="506"/>
  <c r="K425" i="506"/>
  <c r="M425" i="506" s="1"/>
  <c r="K425" i="506" a="1"/>
  <c r="J425" i="506"/>
  <c r="J425" i="506" a="1"/>
  <c r="H425" i="506"/>
  <c r="V424" i="506"/>
  <c r="W424" i="506" s="1"/>
  <c r="N424" i="506"/>
  <c r="K424" i="506" a="1"/>
  <c r="K424" i="506" s="1"/>
  <c r="M424" i="506" s="1"/>
  <c r="J424" i="506" a="1"/>
  <c r="J424" i="506" s="1"/>
  <c r="H424" i="506"/>
  <c r="W423" i="506"/>
  <c r="V423" i="506"/>
  <c r="N423" i="506"/>
  <c r="N457" i="506" s="1"/>
  <c r="K423" i="506" a="1"/>
  <c r="K423" i="506" s="1"/>
  <c r="J423" i="506" a="1"/>
  <c r="J423" i="506" s="1"/>
  <c r="H423" i="506"/>
  <c r="AA422" i="506"/>
  <c r="Z422" i="506"/>
  <c r="Y422" i="506"/>
  <c r="X422" i="506"/>
  <c r="U422" i="506"/>
  <c r="T422" i="506"/>
  <c r="S422" i="506"/>
  <c r="R422" i="506"/>
  <c r="Q422" i="506"/>
  <c r="P422" i="506"/>
  <c r="O422" i="506"/>
  <c r="I422" i="506"/>
  <c r="G422" i="506"/>
  <c r="J422" i="506" s="1" a="1"/>
  <c r="J422" i="506" s="1"/>
  <c r="K421" i="506" a="1"/>
  <c r="K421" i="506" s="1"/>
  <c r="M421" i="506" s="1"/>
  <c r="H421" i="506"/>
  <c r="K420" i="506" a="1"/>
  <c r="K420" i="506" s="1"/>
  <c r="M420" i="506" s="1"/>
  <c r="H420" i="506"/>
  <c r="K419" i="506" a="1"/>
  <c r="K419" i="506" s="1"/>
  <c r="M419" i="506" s="1"/>
  <c r="H419" i="506"/>
  <c r="K418" i="506" a="1"/>
  <c r="K418" i="506" s="1"/>
  <c r="M418" i="506" s="1"/>
  <c r="H418" i="506"/>
  <c r="K417" i="506" a="1"/>
  <c r="K417" i="506" s="1"/>
  <c r="M417" i="506" s="1"/>
  <c r="H417" i="506"/>
  <c r="K416" i="506" a="1"/>
  <c r="K416" i="506" s="1"/>
  <c r="M416" i="506" s="1"/>
  <c r="H416" i="506"/>
  <c r="K415" i="506" a="1"/>
  <c r="K415" i="506" s="1"/>
  <c r="M415" i="506" s="1"/>
  <c r="H415" i="506"/>
  <c r="K414" i="506" a="1"/>
  <c r="K414" i="506" s="1"/>
  <c r="M414" i="506" s="1"/>
  <c r="H414" i="506"/>
  <c r="K413" i="506" a="1"/>
  <c r="K413" i="506" s="1"/>
  <c r="M413" i="506" s="1"/>
  <c r="H413" i="506"/>
  <c r="K412" i="506" a="1"/>
  <c r="K412" i="506" s="1"/>
  <c r="M412" i="506" s="1"/>
  <c r="H412" i="506"/>
  <c r="W411" i="506"/>
  <c r="V411" i="506"/>
  <c r="N411" i="506"/>
  <c r="K411" i="506" a="1"/>
  <c r="K411" i="506" s="1"/>
  <c r="M411" i="506" s="1"/>
  <c r="J411" i="506" a="1"/>
  <c r="J411" i="506" s="1"/>
  <c r="H411" i="506"/>
  <c r="V410" i="506"/>
  <c r="W410" i="506" s="1"/>
  <c r="N410" i="506"/>
  <c r="K410" i="506" a="1"/>
  <c r="K410" i="506" s="1"/>
  <c r="M410" i="506" s="1"/>
  <c r="J410" i="506" a="1"/>
  <c r="J410" i="506" s="1"/>
  <c r="H410" i="506"/>
  <c r="V409" i="506"/>
  <c r="W409" i="506" s="1"/>
  <c r="N409" i="506"/>
  <c r="K409" i="506"/>
  <c r="M409" i="506" s="1"/>
  <c r="K409" i="506" a="1"/>
  <c r="J409" i="506"/>
  <c r="J409" i="506" a="1"/>
  <c r="H409" i="506"/>
  <c r="V408" i="506"/>
  <c r="W408" i="506" s="1"/>
  <c r="N408" i="506"/>
  <c r="K408" i="506" a="1"/>
  <c r="K408" i="506" s="1"/>
  <c r="M408" i="506" s="1"/>
  <c r="J408" i="506" a="1"/>
  <c r="J408" i="506" s="1"/>
  <c r="H408" i="506"/>
  <c r="H407" i="506"/>
  <c r="V406" i="506"/>
  <c r="W406" i="506" s="1"/>
  <c r="N406" i="506"/>
  <c r="K406" i="506" a="1"/>
  <c r="K406" i="506" s="1"/>
  <c r="M406" i="506" s="1"/>
  <c r="J406" i="506" a="1"/>
  <c r="J406" i="506" s="1"/>
  <c r="H406" i="506"/>
  <c r="W405" i="506"/>
  <c r="V405" i="506"/>
  <c r="N405" i="506"/>
  <c r="K405" i="506" a="1"/>
  <c r="K405" i="506" s="1"/>
  <c r="M405" i="506" s="1"/>
  <c r="J405" i="506" a="1"/>
  <c r="J405" i="506" s="1"/>
  <c r="H405" i="506"/>
  <c r="H404" i="506"/>
  <c r="K403" i="506" a="1"/>
  <c r="K403" i="506" s="1"/>
  <c r="H403" i="506"/>
  <c r="V402" i="506"/>
  <c r="W402" i="506" s="1"/>
  <c r="N402" i="506"/>
  <c r="K402" i="506" a="1"/>
  <c r="K402" i="506" s="1"/>
  <c r="M402" i="506" s="1"/>
  <c r="J402" i="506" a="1"/>
  <c r="J402" i="506" s="1"/>
  <c r="H402" i="506"/>
  <c r="V401" i="506"/>
  <c r="W401" i="506" s="1"/>
  <c r="N401" i="506"/>
  <c r="K401" i="506"/>
  <c r="M401" i="506" s="1"/>
  <c r="K401" i="506" a="1"/>
  <c r="J401" i="506"/>
  <c r="J401" i="506" a="1"/>
  <c r="H401" i="506"/>
  <c r="V400" i="506"/>
  <c r="W400" i="506" s="1"/>
  <c r="N400" i="506"/>
  <c r="K400" i="506" a="1"/>
  <c r="K400" i="506" s="1"/>
  <c r="M400" i="506" s="1"/>
  <c r="J400" i="506" a="1"/>
  <c r="J400" i="506" s="1"/>
  <c r="H400" i="506"/>
  <c r="W399" i="506"/>
  <c r="V399" i="506"/>
  <c r="N399" i="506"/>
  <c r="K399" i="506" a="1"/>
  <c r="K399" i="506" s="1"/>
  <c r="M399" i="506" s="1"/>
  <c r="J399" i="506" a="1"/>
  <c r="J399" i="506" s="1"/>
  <c r="H399" i="506"/>
  <c r="V398" i="506"/>
  <c r="W398" i="506" s="1"/>
  <c r="N398" i="506"/>
  <c r="K398" i="506" a="1"/>
  <c r="K398" i="506" s="1"/>
  <c r="M398" i="506" s="1"/>
  <c r="J398" i="506" a="1"/>
  <c r="J398" i="506" s="1"/>
  <c r="H398" i="506"/>
  <c r="V397" i="506"/>
  <c r="W397" i="506" s="1"/>
  <c r="N397" i="506"/>
  <c r="K397" i="506"/>
  <c r="M397" i="506" s="1"/>
  <c r="K397" i="506" a="1"/>
  <c r="J397" i="506"/>
  <c r="J397" i="506" a="1"/>
  <c r="H397" i="506"/>
  <c r="V396" i="506"/>
  <c r="W396" i="506" s="1"/>
  <c r="N396" i="506"/>
  <c r="K396" i="506" a="1"/>
  <c r="K396" i="506" s="1"/>
  <c r="M396" i="506" s="1"/>
  <c r="J396" i="506" a="1"/>
  <c r="J396" i="506" s="1"/>
  <c r="H396" i="506"/>
  <c r="W395" i="506"/>
  <c r="V395" i="506"/>
  <c r="N395" i="506"/>
  <c r="K395" i="506" a="1"/>
  <c r="K395" i="506" s="1"/>
  <c r="M395" i="506" s="1"/>
  <c r="J395" i="506" a="1"/>
  <c r="J395" i="506" s="1"/>
  <c r="H395" i="506"/>
  <c r="V394" i="506"/>
  <c r="W394" i="506" s="1"/>
  <c r="N394" i="506"/>
  <c r="K394" i="506" a="1"/>
  <c r="K394" i="506" s="1"/>
  <c r="M394" i="506" s="1"/>
  <c r="J394" i="506" a="1"/>
  <c r="J394" i="506" s="1"/>
  <c r="H394" i="506"/>
  <c r="V393" i="506"/>
  <c r="W393" i="506" s="1"/>
  <c r="N393" i="506"/>
  <c r="K393" i="506"/>
  <c r="M393" i="506" s="1"/>
  <c r="K393" i="506" a="1"/>
  <c r="J393" i="506"/>
  <c r="J393" i="506" a="1"/>
  <c r="H393" i="506"/>
  <c r="K392" i="506" a="1"/>
  <c r="K392" i="506" s="1"/>
  <c r="M392" i="506" s="1"/>
  <c r="H392" i="506"/>
  <c r="K391" i="506"/>
  <c r="M391" i="506" s="1"/>
  <c r="K391" i="506" a="1"/>
  <c r="H391" i="506"/>
  <c r="K390" i="506" a="1"/>
  <c r="K390" i="506" s="1"/>
  <c r="M390" i="506" s="1"/>
  <c r="H390" i="506"/>
  <c r="K389" i="506"/>
  <c r="M389" i="506" s="1"/>
  <c r="K389" i="506" a="1"/>
  <c r="H389" i="506"/>
  <c r="N388" i="506"/>
  <c r="K388" i="506" a="1"/>
  <c r="K388" i="506" s="1"/>
  <c r="M388" i="506" s="1"/>
  <c r="H388" i="506"/>
  <c r="N387" i="506"/>
  <c r="K387" i="506" a="1"/>
  <c r="K387" i="506" s="1"/>
  <c r="M387" i="506" s="1"/>
  <c r="H387" i="506"/>
  <c r="N386" i="506"/>
  <c r="K386" i="506" a="1"/>
  <c r="K386" i="506" s="1"/>
  <c r="M386" i="506" s="1"/>
  <c r="H386" i="506"/>
  <c r="N385" i="506"/>
  <c r="K385" i="506"/>
  <c r="M385" i="506" s="1"/>
  <c r="K385" i="506" a="1"/>
  <c r="H385" i="506"/>
  <c r="V384" i="506"/>
  <c r="W384" i="506" s="1"/>
  <c r="N384" i="506"/>
  <c r="K384" i="506" a="1"/>
  <c r="K384" i="506" s="1"/>
  <c r="M384" i="506" s="1"/>
  <c r="J384" i="506" a="1"/>
  <c r="J384" i="506" s="1"/>
  <c r="H384" i="506"/>
  <c r="W383" i="506"/>
  <c r="V383" i="506"/>
  <c r="N383" i="506"/>
  <c r="K383" i="506" a="1"/>
  <c r="K383" i="506" s="1"/>
  <c r="M383" i="506" s="1"/>
  <c r="J383" i="506" a="1"/>
  <c r="J383" i="506" s="1"/>
  <c r="H383" i="506"/>
  <c r="V382" i="506"/>
  <c r="W382" i="506" s="1"/>
  <c r="N382" i="506"/>
  <c r="K382" i="506" a="1"/>
  <c r="K382" i="506" s="1"/>
  <c r="M382" i="506" s="1"/>
  <c r="J382" i="506" a="1"/>
  <c r="J382" i="506" s="1"/>
  <c r="H382" i="506"/>
  <c r="V381" i="506"/>
  <c r="W381" i="506" s="1"/>
  <c r="N381" i="506"/>
  <c r="K381" i="506"/>
  <c r="M381" i="506" s="1"/>
  <c r="K381" i="506" a="1"/>
  <c r="J381" i="506"/>
  <c r="J381" i="506" a="1"/>
  <c r="H381" i="506"/>
  <c r="V380" i="506"/>
  <c r="W380" i="506" s="1"/>
  <c r="N380" i="506"/>
  <c r="K380" i="506" a="1"/>
  <c r="K380" i="506" s="1"/>
  <c r="M380" i="506" s="1"/>
  <c r="J380" i="506" a="1"/>
  <c r="J380" i="506" s="1"/>
  <c r="H380" i="506"/>
  <c r="W379" i="506"/>
  <c r="V379" i="506"/>
  <c r="N379" i="506"/>
  <c r="K379" i="506" a="1"/>
  <c r="K379" i="506" s="1"/>
  <c r="M379" i="506" s="1"/>
  <c r="J379" i="506" a="1"/>
  <c r="J379" i="506" s="1"/>
  <c r="H379" i="506"/>
  <c r="V378" i="506"/>
  <c r="W378" i="506" s="1"/>
  <c r="N378" i="506"/>
  <c r="K378" i="506" a="1"/>
  <c r="K378" i="506" s="1"/>
  <c r="M378" i="506" s="1"/>
  <c r="J378" i="506" a="1"/>
  <c r="J378" i="506" s="1"/>
  <c r="H378" i="506"/>
  <c r="V377" i="506"/>
  <c r="W377" i="506" s="1"/>
  <c r="N377" i="506"/>
  <c r="K377" i="506"/>
  <c r="M377" i="506" s="1"/>
  <c r="K377" i="506" a="1"/>
  <c r="J377" i="506"/>
  <c r="J377" i="506" a="1"/>
  <c r="H377" i="506"/>
  <c r="V376" i="506"/>
  <c r="W376" i="506" s="1"/>
  <c r="N376" i="506"/>
  <c r="K376" i="506" a="1"/>
  <c r="K376" i="506" s="1"/>
  <c r="M376" i="506" s="1"/>
  <c r="J376" i="506" a="1"/>
  <c r="J376" i="506" s="1"/>
  <c r="H376" i="506"/>
  <c r="W375" i="506"/>
  <c r="V375" i="506"/>
  <c r="N375" i="506"/>
  <c r="K375" i="506" a="1"/>
  <c r="K375" i="506" s="1"/>
  <c r="M375" i="506" s="1"/>
  <c r="J375" i="506" a="1"/>
  <c r="J375" i="506" s="1"/>
  <c r="H375" i="506"/>
  <c r="V374" i="506"/>
  <c r="W374" i="506" s="1"/>
  <c r="N374" i="506"/>
  <c r="K374" i="506" a="1"/>
  <c r="K374" i="506" s="1"/>
  <c r="M374" i="506" s="1"/>
  <c r="J374" i="506" a="1"/>
  <c r="J374" i="506" s="1"/>
  <c r="H374" i="506"/>
  <c r="V373" i="506"/>
  <c r="W373" i="506" s="1"/>
  <c r="N373" i="506"/>
  <c r="K373" i="506"/>
  <c r="M373" i="506" s="1"/>
  <c r="K373" i="506" a="1"/>
  <c r="J373" i="506"/>
  <c r="J373" i="506" a="1"/>
  <c r="H373" i="506"/>
  <c r="K372" i="506" a="1"/>
  <c r="K372" i="506" s="1"/>
  <c r="M372" i="506" s="1"/>
  <c r="H372" i="506"/>
  <c r="K371" i="506"/>
  <c r="M371" i="506" s="1"/>
  <c r="K371" i="506" a="1"/>
  <c r="H371" i="506"/>
  <c r="K370" i="506" a="1"/>
  <c r="K370" i="506" s="1"/>
  <c r="M370" i="506" s="1"/>
  <c r="H370" i="506"/>
  <c r="V369" i="506"/>
  <c r="W369" i="506" s="1"/>
  <c r="N369" i="506"/>
  <c r="K369" i="506" a="1"/>
  <c r="K369" i="506" s="1"/>
  <c r="M369" i="506" s="1"/>
  <c r="J369" i="506" a="1"/>
  <c r="J369" i="506" s="1"/>
  <c r="H369" i="506"/>
  <c r="V368" i="506"/>
  <c r="W368" i="506" s="1"/>
  <c r="N368" i="506"/>
  <c r="K368" i="506"/>
  <c r="M368" i="506" s="1"/>
  <c r="K368" i="506" a="1"/>
  <c r="J368" i="506"/>
  <c r="J368" i="506" a="1"/>
  <c r="H368" i="506"/>
  <c r="V367" i="506"/>
  <c r="W367" i="506" s="1"/>
  <c r="N367" i="506"/>
  <c r="K367" i="506" a="1"/>
  <c r="K367" i="506" s="1"/>
  <c r="M367" i="506" s="1"/>
  <c r="J367" i="506" a="1"/>
  <c r="J367" i="506" s="1"/>
  <c r="H367" i="506"/>
  <c r="K366" i="506"/>
  <c r="K366" i="506" a="1"/>
  <c r="H366" i="506"/>
  <c r="V365" i="506"/>
  <c r="W365" i="506" s="1"/>
  <c r="N365" i="506"/>
  <c r="N422" i="506" s="1"/>
  <c r="K365" i="506" a="1"/>
  <c r="K365" i="506" s="1"/>
  <c r="J365" i="506" a="1"/>
  <c r="J365" i="506" s="1"/>
  <c r="H365" i="506"/>
  <c r="AA364" i="506"/>
  <c r="AA498" i="506" s="1"/>
  <c r="Z364" i="506"/>
  <c r="Z498" i="506" s="1"/>
  <c r="Y364" i="506"/>
  <c r="Y498" i="506" s="1"/>
  <c r="X364" i="506"/>
  <c r="X498" i="506" s="1"/>
  <c r="U364" i="506"/>
  <c r="U498" i="506" s="1"/>
  <c r="T364" i="506"/>
  <c r="T498" i="506" s="1"/>
  <c r="S364" i="506"/>
  <c r="S498" i="506" s="1"/>
  <c r="R364" i="506"/>
  <c r="R498" i="506" s="1"/>
  <c r="Q364" i="506"/>
  <c r="Q498" i="506" s="1"/>
  <c r="P364" i="506"/>
  <c r="P498" i="506" s="1"/>
  <c r="O364" i="506"/>
  <c r="I364" i="506"/>
  <c r="I498" i="506" s="1"/>
  <c r="B506" i="506" s="1"/>
  <c r="G364" i="506"/>
  <c r="G498" i="506" s="1"/>
  <c r="V363" i="506"/>
  <c r="W363" i="506" s="1"/>
  <c r="N363" i="506"/>
  <c r="K363" i="506" a="1"/>
  <c r="K363" i="506" s="1"/>
  <c r="M363" i="506" s="1"/>
  <c r="J363" i="506" a="1"/>
  <c r="J363" i="506" s="1"/>
  <c r="H363" i="506"/>
  <c r="W362" i="506"/>
  <c r="V362" i="506"/>
  <c r="N362" i="506"/>
  <c r="K362" i="506" a="1"/>
  <c r="K362" i="506" s="1"/>
  <c r="M362" i="506" s="1"/>
  <c r="J362" i="506" a="1"/>
  <c r="J362" i="506" s="1"/>
  <c r="H362" i="506"/>
  <c r="K361" i="506"/>
  <c r="M361" i="506" s="1"/>
  <c r="K361" i="506" a="1"/>
  <c r="H361" i="506"/>
  <c r="K360" i="506" a="1"/>
  <c r="K360" i="506" s="1"/>
  <c r="M360" i="506" s="1"/>
  <c r="H360" i="506"/>
  <c r="K359" i="506"/>
  <c r="M359" i="506" s="1"/>
  <c r="K359" i="506" a="1"/>
  <c r="H359" i="506"/>
  <c r="K358" i="506" a="1"/>
  <c r="K358" i="506" s="1"/>
  <c r="M358" i="506" s="1"/>
  <c r="H358" i="506"/>
  <c r="V357" i="506"/>
  <c r="W357" i="506" s="1"/>
  <c r="N357" i="506"/>
  <c r="K357" i="506" a="1"/>
  <c r="K357" i="506" s="1"/>
  <c r="M357" i="506" s="1"/>
  <c r="J357" i="506" a="1"/>
  <c r="J357" i="506" s="1"/>
  <c r="H357" i="506"/>
  <c r="V356" i="506"/>
  <c r="W356" i="506" s="1"/>
  <c r="N356" i="506"/>
  <c r="K356" i="506"/>
  <c r="M356" i="506" s="1"/>
  <c r="K356" i="506" a="1"/>
  <c r="J356" i="506"/>
  <c r="J356" i="506" a="1"/>
  <c r="H356" i="506"/>
  <c r="V355" i="506"/>
  <c r="W355" i="506" s="1"/>
  <c r="N355" i="506"/>
  <c r="K355" i="506" a="1"/>
  <c r="K355" i="506" s="1"/>
  <c r="M355" i="506" s="1"/>
  <c r="J355" i="506" a="1"/>
  <c r="J355" i="506" s="1"/>
  <c r="H355" i="506"/>
  <c r="H354" i="506"/>
  <c r="H353" i="506"/>
  <c r="W352" i="506"/>
  <c r="V352" i="506"/>
  <c r="N352" i="506"/>
  <c r="K352" i="506" a="1"/>
  <c r="K352" i="506" s="1"/>
  <c r="M352" i="506" s="1"/>
  <c r="J352" i="506" a="1"/>
  <c r="J352" i="506" s="1"/>
  <c r="H352" i="506"/>
  <c r="V351" i="506"/>
  <c r="W351" i="506" s="1"/>
  <c r="N351" i="506"/>
  <c r="K351" i="506" a="1"/>
  <c r="K351" i="506" s="1"/>
  <c r="M351" i="506" s="1"/>
  <c r="J351" i="506" a="1"/>
  <c r="J351" i="506" s="1"/>
  <c r="H351" i="506"/>
  <c r="K350" i="506" a="1"/>
  <c r="K350" i="506" s="1"/>
  <c r="M350" i="506" s="1"/>
  <c r="H350" i="506"/>
  <c r="K349" i="506" a="1"/>
  <c r="K349" i="506" s="1"/>
  <c r="M349" i="506" s="1"/>
  <c r="H349" i="506"/>
  <c r="V348" i="506"/>
  <c r="W348" i="506" s="1"/>
  <c r="N348" i="506"/>
  <c r="K348" i="506"/>
  <c r="M348" i="506" s="1"/>
  <c r="K348" i="506" a="1"/>
  <c r="J348" i="506"/>
  <c r="J348" i="506" a="1"/>
  <c r="H348" i="506"/>
  <c r="V347" i="506"/>
  <c r="W347" i="506" s="1"/>
  <c r="N347" i="506"/>
  <c r="K347" i="506" a="1"/>
  <c r="K347" i="506" s="1"/>
  <c r="M347" i="506" s="1"/>
  <c r="J347" i="506" a="1"/>
  <c r="J347" i="506" s="1"/>
  <c r="H347" i="506"/>
  <c r="W346" i="506"/>
  <c r="V346" i="506"/>
  <c r="N346" i="506"/>
  <c r="K346" i="506" a="1"/>
  <c r="K346" i="506" s="1"/>
  <c r="M346" i="506" s="1"/>
  <c r="J346" i="506" a="1"/>
  <c r="J346" i="506" s="1"/>
  <c r="H346" i="506"/>
  <c r="V345" i="506"/>
  <c r="W345" i="506" s="1"/>
  <c r="N345" i="506"/>
  <c r="K345" i="506" a="1"/>
  <c r="K345" i="506" s="1"/>
  <c r="M345" i="506" s="1"/>
  <c r="J345" i="506" a="1"/>
  <c r="J345" i="506" s="1"/>
  <c r="H345" i="506"/>
  <c r="V344" i="506"/>
  <c r="W344" i="506" s="1"/>
  <c r="N344" i="506"/>
  <c r="K344" i="506"/>
  <c r="M344" i="506" s="1"/>
  <c r="K344" i="506" a="1"/>
  <c r="J344" i="506"/>
  <c r="J344" i="506" a="1"/>
  <c r="H344" i="506"/>
  <c r="V343" i="506"/>
  <c r="N343" i="506"/>
  <c r="K343" i="506" a="1"/>
  <c r="K343" i="506" s="1"/>
  <c r="J343" i="506" a="1"/>
  <c r="J343" i="506" s="1"/>
  <c r="H343" i="506"/>
  <c r="X337" i="506"/>
  <c r="X336" i="506"/>
  <c r="X335" i="506"/>
  <c r="G335" i="506"/>
  <c r="C335" i="506"/>
  <c r="X334" i="506"/>
  <c r="I334" i="506"/>
  <c r="E334" i="506"/>
  <c r="K334" i="506" s="1"/>
  <c r="M334" i="506" s="1"/>
  <c r="I333" i="506"/>
  <c r="E333" i="506"/>
  <c r="K333" i="506" s="1"/>
  <c r="M333" i="506" s="1"/>
  <c r="I332" i="506"/>
  <c r="E332" i="506"/>
  <c r="K332" i="506" s="1"/>
  <c r="M332" i="506" s="1"/>
  <c r="X331" i="506"/>
  <c r="I331" i="506"/>
  <c r="I335" i="506" s="1"/>
  <c r="E331" i="506"/>
  <c r="K331" i="506" s="1"/>
  <c r="AA328" i="506"/>
  <c r="Z328" i="506"/>
  <c r="Y328" i="506"/>
  <c r="X328" i="506"/>
  <c r="U328" i="506"/>
  <c r="T328" i="506"/>
  <c r="S328" i="506"/>
  <c r="R328" i="506"/>
  <c r="Q328" i="506"/>
  <c r="P328" i="506"/>
  <c r="O328" i="506"/>
  <c r="R336" i="506" s="1"/>
  <c r="I328" i="506"/>
  <c r="G328" i="506"/>
  <c r="K327" i="506" a="1"/>
  <c r="K327" i="506" s="1"/>
  <c r="H327" i="506"/>
  <c r="K326" i="506" a="1"/>
  <c r="K326" i="506" s="1"/>
  <c r="H326" i="506"/>
  <c r="K325" i="506"/>
  <c r="K325" i="506" a="1"/>
  <c r="H325" i="506"/>
  <c r="V324" i="506"/>
  <c r="W324" i="506" s="1"/>
  <c r="N324" i="506"/>
  <c r="K324" i="506" a="1"/>
  <c r="K324" i="506" s="1"/>
  <c r="H324" i="506"/>
  <c r="D324" i="506"/>
  <c r="H323" i="506"/>
  <c r="K322" i="506" a="1"/>
  <c r="K322" i="506" s="1"/>
  <c r="H322" i="506"/>
  <c r="H321" i="506"/>
  <c r="V320" i="506"/>
  <c r="W320" i="506" s="1"/>
  <c r="N320" i="506"/>
  <c r="K320" i="506" a="1"/>
  <c r="K320" i="506" s="1"/>
  <c r="M320" i="506" s="1"/>
  <c r="J320" i="506" a="1"/>
  <c r="J320" i="506" s="1"/>
  <c r="H320" i="506"/>
  <c r="V319" i="506"/>
  <c r="W319" i="506" s="1"/>
  <c r="N319" i="506"/>
  <c r="K319" i="506" a="1"/>
  <c r="K319" i="506" s="1"/>
  <c r="M319" i="506" s="1"/>
  <c r="J319" i="506" a="1"/>
  <c r="J319" i="506" s="1"/>
  <c r="H319" i="506"/>
  <c r="H318" i="506"/>
  <c r="V317" i="506"/>
  <c r="W317" i="506" s="1"/>
  <c r="N317" i="506"/>
  <c r="K317" i="506"/>
  <c r="M317" i="506" s="1"/>
  <c r="K317" i="506" a="1"/>
  <c r="J317" i="506"/>
  <c r="J317" i="506" a="1"/>
  <c r="H317" i="506"/>
  <c r="V316" i="506"/>
  <c r="W316" i="506" s="1"/>
  <c r="N316" i="506"/>
  <c r="K316" i="506" a="1"/>
  <c r="K316" i="506" s="1"/>
  <c r="M316" i="506" s="1"/>
  <c r="J316" i="506" a="1"/>
  <c r="J316" i="506" s="1"/>
  <c r="H316" i="506"/>
  <c r="V315" i="506"/>
  <c r="W315" i="506" s="1"/>
  <c r="N315" i="506"/>
  <c r="K315" i="506" a="1"/>
  <c r="K315" i="506" s="1"/>
  <c r="M315" i="506" s="1"/>
  <c r="J315" i="506" a="1"/>
  <c r="J315" i="506" s="1"/>
  <c r="H315" i="506"/>
  <c r="V314" i="506"/>
  <c r="V328" i="506" s="1"/>
  <c r="N314" i="506"/>
  <c r="N328" i="506" s="1"/>
  <c r="K314" i="506" a="1"/>
  <c r="K314" i="506" s="1"/>
  <c r="J314" i="506" a="1"/>
  <c r="J314" i="506" s="1"/>
  <c r="H314" i="506"/>
  <c r="H328" i="506" s="1"/>
  <c r="AA313" i="506"/>
  <c r="Z313" i="506"/>
  <c r="Y313" i="506"/>
  <c r="X313" i="506"/>
  <c r="U313" i="506"/>
  <c r="T313" i="506"/>
  <c r="S313" i="506"/>
  <c r="Q313" i="506"/>
  <c r="P313" i="506"/>
  <c r="O313" i="506"/>
  <c r="R335" i="506" s="1"/>
  <c r="I313" i="506"/>
  <c r="W312" i="506"/>
  <c r="V312" i="506"/>
  <c r="N312" i="506"/>
  <c r="K312" i="506"/>
  <c r="M312" i="506" s="1"/>
  <c r="K312" i="506" a="1"/>
  <c r="J312" i="506"/>
  <c r="J312" i="506" a="1"/>
  <c r="H312" i="506"/>
  <c r="G311" i="506"/>
  <c r="K311" i="506" s="1" a="1"/>
  <c r="K311" i="506" s="1"/>
  <c r="V310" i="506"/>
  <c r="W310" i="506" s="1"/>
  <c r="N310" i="506"/>
  <c r="K310" i="506" a="1"/>
  <c r="K310" i="506" s="1"/>
  <c r="M310" i="506" s="1"/>
  <c r="J310" i="506" a="1"/>
  <c r="J310" i="506" s="1"/>
  <c r="H310" i="506"/>
  <c r="V309" i="506"/>
  <c r="W309" i="506" s="1"/>
  <c r="N309" i="506"/>
  <c r="K309" i="506"/>
  <c r="M309" i="506" s="1"/>
  <c r="K309" i="506" a="1"/>
  <c r="J309" i="506"/>
  <c r="J309" i="506" a="1"/>
  <c r="H309" i="506"/>
  <c r="V308" i="506"/>
  <c r="W308" i="506" s="1"/>
  <c r="N308" i="506"/>
  <c r="K308" i="506" a="1"/>
  <c r="K308" i="506" s="1"/>
  <c r="M308" i="506" s="1"/>
  <c r="J308" i="506" a="1"/>
  <c r="J308" i="506" s="1"/>
  <c r="H308" i="506"/>
  <c r="V307" i="506"/>
  <c r="W307" i="506" s="1"/>
  <c r="N307" i="506"/>
  <c r="K307" i="506" a="1"/>
  <c r="K307" i="506" s="1"/>
  <c r="M307" i="506" s="1"/>
  <c r="J307" i="506" a="1"/>
  <c r="J307" i="506" s="1"/>
  <c r="H307" i="506"/>
  <c r="V306" i="506"/>
  <c r="V313" i="506" s="1"/>
  <c r="N306" i="506"/>
  <c r="N313" i="506" s="1"/>
  <c r="K306" i="506" a="1"/>
  <c r="K306" i="506" s="1"/>
  <c r="J306" i="506" a="1"/>
  <c r="J306" i="506" s="1"/>
  <c r="H306" i="506"/>
  <c r="AA305" i="506"/>
  <c r="Z305" i="506"/>
  <c r="Y305" i="506"/>
  <c r="X305" i="506"/>
  <c r="U305" i="506"/>
  <c r="T305" i="506"/>
  <c r="S305" i="506"/>
  <c r="Q305" i="506"/>
  <c r="P305" i="506"/>
  <c r="O305" i="506"/>
  <c r="R334" i="506" s="1"/>
  <c r="I305" i="506"/>
  <c r="G305" i="506"/>
  <c r="J305" i="506" s="1" a="1"/>
  <c r="J305" i="506" s="1"/>
  <c r="W304" i="506"/>
  <c r="V304" i="506"/>
  <c r="N304" i="506"/>
  <c r="K304" i="506" a="1"/>
  <c r="K304" i="506" s="1"/>
  <c r="M304" i="506" s="1"/>
  <c r="J304" i="506" a="1"/>
  <c r="J304" i="506" s="1"/>
  <c r="H304" i="506"/>
  <c r="V303" i="506"/>
  <c r="W303" i="506" s="1"/>
  <c r="N303" i="506"/>
  <c r="K303" i="506" a="1"/>
  <c r="K303" i="506" s="1"/>
  <c r="M303" i="506" s="1"/>
  <c r="J303" i="506" a="1"/>
  <c r="J303" i="506" s="1"/>
  <c r="H303" i="506"/>
  <c r="V302" i="506"/>
  <c r="W302" i="506" s="1"/>
  <c r="N302" i="506"/>
  <c r="K302" i="506"/>
  <c r="M302" i="506" s="1"/>
  <c r="K302" i="506" a="1"/>
  <c r="J302" i="506"/>
  <c r="J302" i="506" a="1"/>
  <c r="H302" i="506"/>
  <c r="V301" i="506"/>
  <c r="W301" i="506" s="1"/>
  <c r="N301" i="506"/>
  <c r="K301" i="506" a="1"/>
  <c r="K301" i="506" s="1"/>
  <c r="M301" i="506" s="1"/>
  <c r="J301" i="506" a="1"/>
  <c r="J301" i="506" s="1"/>
  <c r="H301" i="506"/>
  <c r="W300" i="506"/>
  <c r="V300" i="506"/>
  <c r="N300" i="506"/>
  <c r="K300" i="506" a="1"/>
  <c r="K300" i="506" s="1"/>
  <c r="M300" i="506" s="1"/>
  <c r="J300" i="506" a="1"/>
  <c r="J300" i="506" s="1"/>
  <c r="H300" i="506"/>
  <c r="V299" i="506"/>
  <c r="W299" i="506" s="1"/>
  <c r="N299" i="506"/>
  <c r="K299" i="506" a="1"/>
  <c r="K299" i="506" s="1"/>
  <c r="M299" i="506" s="1"/>
  <c r="J299" i="506" a="1"/>
  <c r="J299" i="506" s="1"/>
  <c r="H299" i="506"/>
  <c r="V298" i="506"/>
  <c r="W298" i="506" s="1"/>
  <c r="N298" i="506"/>
  <c r="K298" i="506"/>
  <c r="M298" i="506" s="1"/>
  <c r="K298" i="506" a="1"/>
  <c r="J298" i="506"/>
  <c r="J298" i="506" a="1"/>
  <c r="H298" i="506"/>
  <c r="V297" i="506"/>
  <c r="W297" i="506" s="1"/>
  <c r="N297" i="506"/>
  <c r="K297" i="506" a="1"/>
  <c r="K297" i="506" s="1"/>
  <c r="M297" i="506" s="1"/>
  <c r="J297" i="506" a="1"/>
  <c r="J297" i="506" s="1"/>
  <c r="H297" i="506"/>
  <c r="W296" i="506"/>
  <c r="V296" i="506"/>
  <c r="N296" i="506"/>
  <c r="K296" i="506" a="1"/>
  <c r="K296" i="506" s="1"/>
  <c r="M296" i="506" s="1"/>
  <c r="J296" i="506" a="1"/>
  <c r="J296" i="506" s="1"/>
  <c r="H296" i="506"/>
  <c r="V295" i="506"/>
  <c r="W295" i="506" s="1"/>
  <c r="N295" i="506"/>
  <c r="K295" i="506" a="1"/>
  <c r="K295" i="506" s="1"/>
  <c r="M295" i="506" s="1"/>
  <c r="J295" i="506" a="1"/>
  <c r="J295" i="506" s="1"/>
  <c r="H295" i="506"/>
  <c r="V294" i="506"/>
  <c r="W294" i="506" s="1"/>
  <c r="N294" i="506"/>
  <c r="K294" i="506"/>
  <c r="M294" i="506" s="1"/>
  <c r="K294" i="506" a="1"/>
  <c r="J294" i="506"/>
  <c r="J294" i="506" a="1"/>
  <c r="H294" i="506"/>
  <c r="V293" i="506"/>
  <c r="W293" i="506" s="1"/>
  <c r="N293" i="506"/>
  <c r="K293" i="506" a="1"/>
  <c r="K293" i="506" s="1"/>
  <c r="M293" i="506" s="1"/>
  <c r="J293" i="506" a="1"/>
  <c r="J293" i="506" s="1"/>
  <c r="H293" i="506"/>
  <c r="W292" i="506"/>
  <c r="V292" i="506"/>
  <c r="N292" i="506"/>
  <c r="K292" i="506" a="1"/>
  <c r="K292" i="506" s="1"/>
  <c r="M292" i="506" s="1"/>
  <c r="J292" i="506" a="1"/>
  <c r="J292" i="506" s="1"/>
  <c r="H292" i="506"/>
  <c r="V291" i="506"/>
  <c r="W291" i="506" s="1"/>
  <c r="N291" i="506"/>
  <c r="K291" i="506" a="1"/>
  <c r="K291" i="506" s="1"/>
  <c r="M291" i="506" s="1"/>
  <c r="J291" i="506" a="1"/>
  <c r="J291" i="506" s="1"/>
  <c r="H291" i="506"/>
  <c r="V290" i="506"/>
  <c r="V305" i="506" s="1"/>
  <c r="W305" i="506" s="1"/>
  <c r="N290" i="506"/>
  <c r="K290" i="506"/>
  <c r="K290" i="506" a="1"/>
  <c r="J290" i="506"/>
  <c r="J290" i="506" a="1"/>
  <c r="H290" i="506"/>
  <c r="H305" i="506" s="1"/>
  <c r="AA289" i="506"/>
  <c r="Z289" i="506"/>
  <c r="Y289" i="506"/>
  <c r="X289" i="506"/>
  <c r="U289" i="506"/>
  <c r="T289" i="506"/>
  <c r="S289" i="506"/>
  <c r="R289" i="506"/>
  <c r="Q289" i="506"/>
  <c r="P289" i="506"/>
  <c r="O289" i="506"/>
  <c r="I289" i="506"/>
  <c r="G289" i="506"/>
  <c r="V288" i="506"/>
  <c r="W288" i="506" s="1"/>
  <c r="N288" i="506"/>
  <c r="K288" i="506" a="1"/>
  <c r="K288" i="506" s="1"/>
  <c r="M288" i="506" s="1"/>
  <c r="J288" i="506" a="1"/>
  <c r="J288" i="506" s="1"/>
  <c r="H288" i="506"/>
  <c r="V287" i="506"/>
  <c r="W287" i="506" s="1"/>
  <c r="N287" i="506"/>
  <c r="K287" i="506"/>
  <c r="M287" i="506" s="1"/>
  <c r="K287" i="506" a="1"/>
  <c r="J287" i="506"/>
  <c r="J287" i="506" a="1"/>
  <c r="H287" i="506"/>
  <c r="V286" i="506"/>
  <c r="W286" i="506" s="1"/>
  <c r="N286" i="506"/>
  <c r="K286" i="506" a="1"/>
  <c r="K286" i="506" s="1"/>
  <c r="M286" i="506" s="1"/>
  <c r="J286" i="506" a="1"/>
  <c r="J286" i="506" s="1"/>
  <c r="H286" i="506"/>
  <c r="H285" i="506"/>
  <c r="H284" i="506"/>
  <c r="H283" i="506"/>
  <c r="V282" i="506"/>
  <c r="W282" i="506" s="1"/>
  <c r="N282" i="506"/>
  <c r="K282" i="506" a="1"/>
  <c r="K282" i="506" s="1"/>
  <c r="M282" i="506" s="1"/>
  <c r="J282" i="506" a="1"/>
  <c r="J282" i="506" s="1"/>
  <c r="H282" i="506"/>
  <c r="W281" i="506"/>
  <c r="V281" i="506"/>
  <c r="N281" i="506"/>
  <c r="K281" i="506" a="1"/>
  <c r="K281" i="506" s="1"/>
  <c r="M281" i="506" s="1"/>
  <c r="J281" i="506" a="1"/>
  <c r="J281" i="506" s="1"/>
  <c r="H281" i="506"/>
  <c r="N280" i="506"/>
  <c r="K280" i="506" a="1"/>
  <c r="K280" i="506" s="1"/>
  <c r="M280" i="506" s="1"/>
  <c r="H280" i="506"/>
  <c r="N279" i="506"/>
  <c r="K279" i="506"/>
  <c r="M279" i="506" s="1"/>
  <c r="K279" i="506" a="1"/>
  <c r="H279" i="506"/>
  <c r="N278" i="506"/>
  <c r="K278" i="506" a="1"/>
  <c r="K278" i="506" s="1"/>
  <c r="M278" i="506" s="1"/>
  <c r="H278" i="506"/>
  <c r="N277" i="506"/>
  <c r="K277" i="506" a="1"/>
  <c r="K277" i="506" s="1"/>
  <c r="M277" i="506" s="1"/>
  <c r="H277" i="506"/>
  <c r="N276" i="506"/>
  <c r="K276" i="506" a="1"/>
  <c r="K276" i="506" s="1"/>
  <c r="M276" i="506" s="1"/>
  <c r="H276" i="506"/>
  <c r="N275" i="506"/>
  <c r="K275" i="506"/>
  <c r="M275" i="506" s="1"/>
  <c r="K275" i="506" a="1"/>
  <c r="H275" i="506"/>
  <c r="V274" i="506"/>
  <c r="W274" i="506" s="1"/>
  <c r="N274" i="506"/>
  <c r="K274" i="506" a="1"/>
  <c r="K274" i="506" s="1"/>
  <c r="M274" i="506" s="1"/>
  <c r="J274" i="506" a="1"/>
  <c r="J274" i="506" s="1"/>
  <c r="H274" i="506"/>
  <c r="W273" i="506"/>
  <c r="V273" i="506"/>
  <c r="N273" i="506"/>
  <c r="K273" i="506" a="1"/>
  <c r="K273" i="506" s="1"/>
  <c r="M273" i="506" s="1"/>
  <c r="J273" i="506" a="1"/>
  <c r="J273" i="506" s="1"/>
  <c r="H273" i="506"/>
  <c r="V272" i="506"/>
  <c r="W272" i="506" s="1"/>
  <c r="N272" i="506"/>
  <c r="K272" i="506" a="1"/>
  <c r="K272" i="506" s="1"/>
  <c r="M272" i="506" s="1"/>
  <c r="J272" i="506" a="1"/>
  <c r="J272" i="506" s="1"/>
  <c r="H272" i="506"/>
  <c r="V271" i="506"/>
  <c r="W271" i="506" s="1"/>
  <c r="N271" i="506"/>
  <c r="K271" i="506"/>
  <c r="M271" i="506" s="1"/>
  <c r="K271" i="506" a="1"/>
  <c r="J271" i="506"/>
  <c r="J271" i="506" a="1"/>
  <c r="H271" i="506"/>
  <c r="V270" i="506"/>
  <c r="W270" i="506" s="1"/>
  <c r="N270" i="506"/>
  <c r="K270" i="506" a="1"/>
  <c r="K270" i="506" s="1"/>
  <c r="M270" i="506" s="1"/>
  <c r="J270" i="506" a="1"/>
  <c r="J270" i="506" s="1"/>
  <c r="H270" i="506"/>
  <c r="V269" i="506"/>
  <c r="W269" i="506" s="1"/>
  <c r="N269" i="506"/>
  <c r="K269" i="506"/>
  <c r="M269" i="506" s="1"/>
  <c r="K269" i="506" a="1"/>
  <c r="J269" i="506"/>
  <c r="J269" i="506" a="1"/>
  <c r="H269" i="506"/>
  <c r="V268" i="506"/>
  <c r="W268" i="506" s="1"/>
  <c r="N268" i="506"/>
  <c r="K268" i="506" a="1"/>
  <c r="K268" i="506" s="1"/>
  <c r="M268" i="506" s="1"/>
  <c r="J268" i="506" a="1"/>
  <c r="J268" i="506" s="1"/>
  <c r="H268" i="506"/>
  <c r="V267" i="506"/>
  <c r="W267" i="506" s="1"/>
  <c r="N267" i="506"/>
  <c r="K267" i="506" a="1"/>
  <c r="K267" i="506" s="1"/>
  <c r="M267" i="506" s="1"/>
  <c r="J267" i="506" a="1"/>
  <c r="J267" i="506" s="1"/>
  <c r="H267" i="506"/>
  <c r="V266" i="506"/>
  <c r="W266" i="506" s="1"/>
  <c r="N266" i="506"/>
  <c r="K266" i="506" a="1"/>
  <c r="K266" i="506" s="1"/>
  <c r="M266" i="506" s="1"/>
  <c r="J266" i="506" a="1"/>
  <c r="J266" i="506" s="1"/>
  <c r="H266" i="506"/>
  <c r="V265" i="506"/>
  <c r="W265" i="506" s="1"/>
  <c r="N265" i="506"/>
  <c r="K265" i="506"/>
  <c r="M265" i="506" s="1"/>
  <c r="K265" i="506" a="1"/>
  <c r="J265" i="506"/>
  <c r="J265" i="506" a="1"/>
  <c r="H265" i="506"/>
  <c r="V264" i="506"/>
  <c r="W264" i="506" s="1"/>
  <c r="N264" i="506"/>
  <c r="K264" i="506" a="1"/>
  <c r="K264" i="506" s="1"/>
  <c r="M264" i="506" s="1"/>
  <c r="J264" i="506" a="1"/>
  <c r="J264" i="506" s="1"/>
  <c r="H264" i="506"/>
  <c r="V263" i="506"/>
  <c r="W263" i="506" s="1"/>
  <c r="N263" i="506"/>
  <c r="K263" i="506" a="1"/>
  <c r="K263" i="506" s="1"/>
  <c r="M263" i="506" s="1"/>
  <c r="J263" i="506" a="1"/>
  <c r="J263" i="506" s="1"/>
  <c r="H263" i="506"/>
  <c r="N262" i="506"/>
  <c r="K262" i="506" a="1"/>
  <c r="K262" i="506" s="1"/>
  <c r="M262" i="506" s="1"/>
  <c r="H262" i="506"/>
  <c r="V261" i="506"/>
  <c r="W261" i="506" s="1"/>
  <c r="N261" i="506"/>
  <c r="K261" i="506" a="1"/>
  <c r="K261" i="506" s="1"/>
  <c r="M261" i="506" s="1"/>
  <c r="J261" i="506" a="1"/>
  <c r="J261" i="506" s="1"/>
  <c r="H261" i="506"/>
  <c r="V260" i="506"/>
  <c r="W260" i="506" s="1"/>
  <c r="N260" i="506"/>
  <c r="K260" i="506" a="1"/>
  <c r="K260" i="506" s="1"/>
  <c r="M260" i="506" s="1"/>
  <c r="J260" i="506" a="1"/>
  <c r="J260" i="506" s="1"/>
  <c r="H260" i="506"/>
  <c r="V259" i="506"/>
  <c r="W259" i="506" s="1"/>
  <c r="N259" i="506"/>
  <c r="K259" i="506"/>
  <c r="M259" i="506" s="1"/>
  <c r="K259" i="506" a="1"/>
  <c r="J259" i="506"/>
  <c r="J259" i="506" a="1"/>
  <c r="H259" i="506"/>
  <c r="V258" i="506"/>
  <c r="W258" i="506" s="1"/>
  <c r="N258" i="506"/>
  <c r="K258" i="506" a="1"/>
  <c r="K258" i="506" s="1"/>
  <c r="M258" i="506" s="1"/>
  <c r="J258" i="506" a="1"/>
  <c r="J258" i="506" s="1"/>
  <c r="H258" i="506"/>
  <c r="W257" i="506"/>
  <c r="V257" i="506"/>
  <c r="N257" i="506"/>
  <c r="K257" i="506" a="1"/>
  <c r="K257" i="506" s="1"/>
  <c r="M257" i="506" s="1"/>
  <c r="J257" i="506" a="1"/>
  <c r="J257" i="506" s="1"/>
  <c r="H257" i="506"/>
  <c r="V256" i="506"/>
  <c r="W256" i="506" s="1"/>
  <c r="N256" i="506"/>
  <c r="K256" i="506" a="1"/>
  <c r="K256" i="506" s="1"/>
  <c r="M256" i="506" s="1"/>
  <c r="J256" i="506" a="1"/>
  <c r="J256" i="506" s="1"/>
  <c r="H256" i="506"/>
  <c r="V255" i="506"/>
  <c r="V289" i="506" s="1"/>
  <c r="W289" i="506" s="1"/>
  <c r="N255" i="506"/>
  <c r="N289" i="506" s="1"/>
  <c r="K255" i="506"/>
  <c r="K255" i="506" a="1"/>
  <c r="J255" i="506"/>
  <c r="J255" i="506" a="1"/>
  <c r="H255" i="506"/>
  <c r="H289" i="506" s="1"/>
  <c r="AA254" i="506"/>
  <c r="Z254" i="506"/>
  <c r="Y254" i="506"/>
  <c r="X254" i="506"/>
  <c r="U254" i="506"/>
  <c r="T254" i="506"/>
  <c r="S254" i="506"/>
  <c r="R254" i="506"/>
  <c r="Q254" i="506"/>
  <c r="P254" i="506"/>
  <c r="O254" i="506"/>
  <c r="R332" i="506" s="1"/>
  <c r="I254" i="506"/>
  <c r="H253" i="506"/>
  <c r="H252" i="506"/>
  <c r="H251" i="506"/>
  <c r="H250" i="506"/>
  <c r="H249" i="506"/>
  <c r="H248" i="506"/>
  <c r="K247" i="506" a="1"/>
  <c r="K247" i="506" s="1"/>
  <c r="M247" i="506" s="1"/>
  <c r="H247" i="506"/>
  <c r="K246" i="506" a="1"/>
  <c r="K246" i="506" s="1"/>
  <c r="M246" i="506" s="1"/>
  <c r="H246" i="506"/>
  <c r="K245" i="506" a="1"/>
  <c r="K245" i="506" s="1"/>
  <c r="M245" i="506" s="1"/>
  <c r="H245" i="506"/>
  <c r="K244" i="506" a="1"/>
  <c r="K244" i="506" s="1"/>
  <c r="M244" i="506" s="1"/>
  <c r="H244" i="506"/>
  <c r="W243" i="506"/>
  <c r="V243" i="506"/>
  <c r="N243" i="506"/>
  <c r="K243" i="506" a="1"/>
  <c r="K243" i="506" s="1"/>
  <c r="M243" i="506" s="1"/>
  <c r="J243" i="506" a="1"/>
  <c r="J243" i="506" s="1"/>
  <c r="H243" i="506"/>
  <c r="V242" i="506"/>
  <c r="W242" i="506" s="1"/>
  <c r="N242" i="506"/>
  <c r="K242" i="506" a="1"/>
  <c r="K242" i="506" s="1"/>
  <c r="M242" i="506" s="1"/>
  <c r="J242" i="506" a="1"/>
  <c r="J242" i="506" s="1"/>
  <c r="H242" i="506"/>
  <c r="V241" i="506"/>
  <c r="W241" i="506" s="1"/>
  <c r="N241" i="506"/>
  <c r="K241" i="506"/>
  <c r="M241" i="506" s="1"/>
  <c r="K241" i="506" a="1"/>
  <c r="J241" i="506"/>
  <c r="J241" i="506" a="1"/>
  <c r="H241" i="506"/>
  <c r="V240" i="506"/>
  <c r="W240" i="506" s="1"/>
  <c r="N240" i="506"/>
  <c r="K240" i="506" a="1"/>
  <c r="K240" i="506" s="1"/>
  <c r="M240" i="506" s="1"/>
  <c r="J240" i="506" a="1"/>
  <c r="J240" i="506" s="1"/>
  <c r="H240" i="506"/>
  <c r="M239" i="506"/>
  <c r="H239" i="506"/>
  <c r="W238" i="506"/>
  <c r="V238" i="506"/>
  <c r="N238" i="506"/>
  <c r="K238" i="506" a="1"/>
  <c r="K238" i="506" s="1"/>
  <c r="M238" i="506" s="1"/>
  <c r="J238" i="506" a="1"/>
  <c r="J238" i="506" s="1"/>
  <c r="H238" i="506"/>
  <c r="V237" i="506"/>
  <c r="W237" i="506" s="1"/>
  <c r="N237" i="506"/>
  <c r="K237" i="506" a="1"/>
  <c r="K237" i="506" s="1"/>
  <c r="M237" i="506" s="1"/>
  <c r="J237" i="506" a="1"/>
  <c r="J237" i="506" s="1"/>
  <c r="H237" i="506"/>
  <c r="K236" i="506" a="1"/>
  <c r="K236" i="506" s="1"/>
  <c r="M236" i="506" s="1"/>
  <c r="H236" i="506"/>
  <c r="H235" i="506"/>
  <c r="V234" i="506"/>
  <c r="W234" i="506" s="1"/>
  <c r="N234" i="506"/>
  <c r="K234" i="506" a="1"/>
  <c r="K234" i="506" s="1"/>
  <c r="M234" i="506" s="1"/>
  <c r="J234" i="506" a="1"/>
  <c r="J234" i="506" s="1"/>
  <c r="H234" i="506"/>
  <c r="V233" i="506"/>
  <c r="W233" i="506" s="1"/>
  <c r="N233" i="506"/>
  <c r="K233" i="506"/>
  <c r="M233" i="506" s="1"/>
  <c r="K233" i="506" a="1"/>
  <c r="J233" i="506"/>
  <c r="J233" i="506" a="1"/>
  <c r="H233" i="506"/>
  <c r="V232" i="506"/>
  <c r="W232" i="506" s="1"/>
  <c r="N232" i="506"/>
  <c r="K232" i="506" a="1"/>
  <c r="K232" i="506" s="1"/>
  <c r="M232" i="506" s="1"/>
  <c r="J232" i="506" a="1"/>
  <c r="J232" i="506" s="1"/>
  <c r="H232" i="506"/>
  <c r="W231" i="506"/>
  <c r="V231" i="506"/>
  <c r="N231" i="506"/>
  <c r="K231" i="506" a="1"/>
  <c r="K231" i="506" s="1"/>
  <c r="M231" i="506" s="1"/>
  <c r="J231" i="506" a="1"/>
  <c r="J231" i="506" s="1"/>
  <c r="H231" i="506"/>
  <c r="V230" i="506"/>
  <c r="W230" i="506" s="1"/>
  <c r="N230" i="506"/>
  <c r="K230" i="506" a="1"/>
  <c r="K230" i="506" s="1"/>
  <c r="M230" i="506" s="1"/>
  <c r="J230" i="506" a="1"/>
  <c r="J230" i="506" s="1"/>
  <c r="H230" i="506"/>
  <c r="V229" i="506"/>
  <c r="W229" i="506" s="1"/>
  <c r="N229" i="506"/>
  <c r="K229" i="506"/>
  <c r="M229" i="506" s="1"/>
  <c r="K229" i="506" a="1"/>
  <c r="J229" i="506"/>
  <c r="J229" i="506" a="1"/>
  <c r="H229" i="506"/>
  <c r="V228" i="506"/>
  <c r="W228" i="506" s="1"/>
  <c r="N228" i="506"/>
  <c r="K228" i="506" a="1"/>
  <c r="K228" i="506" s="1"/>
  <c r="M228" i="506" s="1"/>
  <c r="J228" i="506" a="1"/>
  <c r="J228" i="506" s="1"/>
  <c r="H228" i="506"/>
  <c r="W227" i="506"/>
  <c r="V227" i="506"/>
  <c r="N227" i="506"/>
  <c r="K227" i="506" a="1"/>
  <c r="K227" i="506" s="1"/>
  <c r="M227" i="506" s="1"/>
  <c r="J227" i="506" a="1"/>
  <c r="J227" i="506" s="1"/>
  <c r="H227" i="506"/>
  <c r="V226" i="506"/>
  <c r="W226" i="506" s="1"/>
  <c r="N226" i="506"/>
  <c r="K226" i="506" a="1"/>
  <c r="K226" i="506" s="1"/>
  <c r="M226" i="506" s="1"/>
  <c r="J226" i="506" a="1"/>
  <c r="J226" i="506" s="1"/>
  <c r="H226" i="506"/>
  <c r="V225" i="506"/>
  <c r="W225" i="506" s="1"/>
  <c r="N225" i="506"/>
  <c r="K225" i="506"/>
  <c r="M225" i="506" s="1"/>
  <c r="K225" i="506" a="1"/>
  <c r="J225" i="506"/>
  <c r="J225" i="506" a="1"/>
  <c r="H225" i="506"/>
  <c r="N224" i="506"/>
  <c r="K224" i="506" a="1"/>
  <c r="K224" i="506" s="1"/>
  <c r="M224" i="506" s="1"/>
  <c r="H224" i="506"/>
  <c r="N223" i="506"/>
  <c r="K223" i="506" a="1"/>
  <c r="K223" i="506" s="1"/>
  <c r="M223" i="506" s="1"/>
  <c r="H223" i="506"/>
  <c r="N222" i="506"/>
  <c r="K222" i="506" a="1"/>
  <c r="K222" i="506" s="1"/>
  <c r="M222" i="506" s="1"/>
  <c r="H222" i="506"/>
  <c r="N221" i="506"/>
  <c r="K221" i="506"/>
  <c r="M221" i="506" s="1"/>
  <c r="K221" i="506" a="1"/>
  <c r="H221" i="506"/>
  <c r="N220" i="506"/>
  <c r="K220" i="506" a="1"/>
  <c r="K220" i="506" s="1"/>
  <c r="M220" i="506" s="1"/>
  <c r="H220" i="506"/>
  <c r="N219" i="506"/>
  <c r="K219" i="506" a="1"/>
  <c r="K219" i="506" s="1"/>
  <c r="M219" i="506" s="1"/>
  <c r="H219" i="506"/>
  <c r="N218" i="506"/>
  <c r="K218" i="506" a="1"/>
  <c r="K218" i="506" s="1"/>
  <c r="M218" i="506" s="1"/>
  <c r="H218" i="506"/>
  <c r="N217" i="506"/>
  <c r="K217" i="506"/>
  <c r="M217" i="506" s="1"/>
  <c r="K217" i="506" a="1"/>
  <c r="H217" i="506"/>
  <c r="V216" i="506"/>
  <c r="W216" i="506" s="1"/>
  <c r="N216" i="506"/>
  <c r="K216" i="506" a="1"/>
  <c r="K216" i="506" s="1"/>
  <c r="M216" i="506" s="1"/>
  <c r="J216" i="506" a="1"/>
  <c r="J216" i="506" s="1"/>
  <c r="H216" i="506"/>
  <c r="W215" i="506"/>
  <c r="V215" i="506"/>
  <c r="N215" i="506"/>
  <c r="K215" i="506" a="1"/>
  <c r="K215" i="506" s="1"/>
  <c r="M215" i="506" s="1"/>
  <c r="J215" i="506" a="1"/>
  <c r="J215" i="506" s="1"/>
  <c r="H215" i="506"/>
  <c r="V214" i="506"/>
  <c r="W214" i="506" s="1"/>
  <c r="N214" i="506"/>
  <c r="K214" i="506" a="1"/>
  <c r="K214" i="506" s="1"/>
  <c r="M214" i="506" s="1"/>
  <c r="J214" i="506" a="1"/>
  <c r="J214" i="506" s="1"/>
  <c r="H214" i="506"/>
  <c r="V213" i="506"/>
  <c r="W213" i="506" s="1"/>
  <c r="N213" i="506"/>
  <c r="K213" i="506"/>
  <c r="M213" i="506" s="1"/>
  <c r="K213" i="506" a="1"/>
  <c r="J213" i="506"/>
  <c r="J213" i="506" a="1"/>
  <c r="H213" i="506"/>
  <c r="V212" i="506"/>
  <c r="W212" i="506" s="1"/>
  <c r="N212" i="506"/>
  <c r="K212" i="506" a="1"/>
  <c r="K212" i="506" s="1"/>
  <c r="M212" i="506" s="1"/>
  <c r="J212" i="506" a="1"/>
  <c r="J212" i="506" s="1"/>
  <c r="H212" i="506"/>
  <c r="W211" i="506"/>
  <c r="V211" i="506"/>
  <c r="N211" i="506"/>
  <c r="K211" i="506" a="1"/>
  <c r="K211" i="506" s="1"/>
  <c r="M211" i="506" s="1"/>
  <c r="J211" i="506" a="1"/>
  <c r="J211" i="506" s="1"/>
  <c r="H211" i="506"/>
  <c r="V210" i="506"/>
  <c r="W210" i="506" s="1"/>
  <c r="N210" i="506"/>
  <c r="K210" i="506" a="1"/>
  <c r="K210" i="506" s="1"/>
  <c r="M210" i="506" s="1"/>
  <c r="J210" i="506" a="1"/>
  <c r="J210" i="506" s="1"/>
  <c r="H210" i="506"/>
  <c r="V209" i="506"/>
  <c r="W209" i="506" s="1"/>
  <c r="N209" i="506"/>
  <c r="K209" i="506"/>
  <c r="M209" i="506" s="1"/>
  <c r="K209" i="506" a="1"/>
  <c r="J209" i="506"/>
  <c r="J209" i="506" a="1"/>
  <c r="H209" i="506"/>
  <c r="V208" i="506"/>
  <c r="W208" i="506" s="1"/>
  <c r="N208" i="506"/>
  <c r="K208" i="506" a="1"/>
  <c r="K208" i="506" s="1"/>
  <c r="M208" i="506" s="1"/>
  <c r="J208" i="506" a="1"/>
  <c r="J208" i="506" s="1"/>
  <c r="H208" i="506"/>
  <c r="W207" i="506"/>
  <c r="V207" i="506"/>
  <c r="N207" i="506"/>
  <c r="K207" i="506" a="1"/>
  <c r="K207" i="506" s="1"/>
  <c r="M207" i="506" s="1"/>
  <c r="J207" i="506" a="1"/>
  <c r="J207" i="506" s="1"/>
  <c r="H207" i="506"/>
  <c r="V206" i="506"/>
  <c r="W206" i="506" s="1"/>
  <c r="N206" i="506"/>
  <c r="K206" i="506" a="1"/>
  <c r="K206" i="506" s="1"/>
  <c r="M206" i="506" s="1"/>
  <c r="J206" i="506" a="1"/>
  <c r="J206" i="506" s="1"/>
  <c r="H206" i="506"/>
  <c r="V205" i="506"/>
  <c r="W205" i="506" s="1"/>
  <c r="N205" i="506"/>
  <c r="K205" i="506"/>
  <c r="M205" i="506" s="1"/>
  <c r="K205" i="506" a="1"/>
  <c r="J205" i="506"/>
  <c r="J205" i="506" a="1"/>
  <c r="H205" i="506"/>
  <c r="H204" i="506"/>
  <c r="H203" i="506"/>
  <c r="H202" i="506"/>
  <c r="W201" i="506"/>
  <c r="V201" i="506"/>
  <c r="N201" i="506"/>
  <c r="K201" i="506" a="1"/>
  <c r="K201" i="506" s="1"/>
  <c r="M201" i="506" s="1"/>
  <c r="J201" i="506" a="1"/>
  <c r="J201" i="506" s="1"/>
  <c r="H201" i="506"/>
  <c r="V200" i="506"/>
  <c r="W200" i="506" s="1"/>
  <c r="N200" i="506"/>
  <c r="K200" i="506" a="1"/>
  <c r="K200" i="506" s="1"/>
  <c r="M200" i="506" s="1"/>
  <c r="J200" i="506" a="1"/>
  <c r="J200" i="506" s="1"/>
  <c r="H200" i="506"/>
  <c r="W199" i="506"/>
  <c r="V199" i="506"/>
  <c r="N199" i="506"/>
  <c r="H199" i="506"/>
  <c r="G199" i="506"/>
  <c r="K199" i="506" s="1" a="1"/>
  <c r="K199" i="506" s="1"/>
  <c r="M199" i="506" s="1"/>
  <c r="H198" i="506"/>
  <c r="G198" i="506"/>
  <c r="G254" i="506" s="1"/>
  <c r="J254" i="506" s="1" a="1"/>
  <c r="J254" i="506" s="1"/>
  <c r="V197" i="506"/>
  <c r="V254" i="506" s="1"/>
  <c r="W254" i="506" s="1"/>
  <c r="N197" i="506"/>
  <c r="K197" i="506"/>
  <c r="M197" i="506" s="1"/>
  <c r="K197" i="506" a="1"/>
  <c r="J197" i="506"/>
  <c r="J197" i="506" a="1"/>
  <c r="H197" i="506"/>
  <c r="H254" i="506" s="1"/>
  <c r="AA196" i="506"/>
  <c r="AA329" i="506" s="1"/>
  <c r="Z196" i="506"/>
  <c r="Z329" i="506" s="1"/>
  <c r="Y196" i="506"/>
  <c r="Y329" i="506" s="1"/>
  <c r="X196" i="506"/>
  <c r="X329" i="506" s="1"/>
  <c r="U196" i="506"/>
  <c r="U329" i="506" s="1"/>
  <c r="T196" i="506"/>
  <c r="T329" i="506" s="1"/>
  <c r="S196" i="506"/>
  <c r="S329" i="506" s="1"/>
  <c r="R196" i="506"/>
  <c r="R329" i="506" s="1"/>
  <c r="Q196" i="506"/>
  <c r="Q329" i="506" s="1"/>
  <c r="P196" i="506"/>
  <c r="X332" i="506" s="1"/>
  <c r="O196" i="506"/>
  <c r="R331" i="506" s="1"/>
  <c r="I196" i="506"/>
  <c r="I329" i="506" s="1"/>
  <c r="B337" i="506" s="1"/>
  <c r="G196" i="506"/>
  <c r="W195" i="506"/>
  <c r="V195" i="506"/>
  <c r="N195" i="506"/>
  <c r="K195" i="506" a="1"/>
  <c r="K195" i="506" s="1"/>
  <c r="M195" i="506" s="1"/>
  <c r="J195" i="506" a="1"/>
  <c r="J195" i="506" s="1"/>
  <c r="H195" i="506"/>
  <c r="V194" i="506"/>
  <c r="W194" i="506" s="1"/>
  <c r="N194" i="506"/>
  <c r="K194" i="506" a="1"/>
  <c r="K194" i="506" s="1"/>
  <c r="M194" i="506" s="1"/>
  <c r="J194" i="506" a="1"/>
  <c r="J194" i="506" s="1"/>
  <c r="H194" i="506"/>
  <c r="K193" i="506" a="1"/>
  <c r="K193" i="506" s="1"/>
  <c r="M193" i="506" s="1"/>
  <c r="H193" i="506"/>
  <c r="M192" i="506"/>
  <c r="K192" i="506" a="1"/>
  <c r="K192" i="506" s="1"/>
  <c r="H192" i="506"/>
  <c r="K191" i="506" a="1"/>
  <c r="K191" i="506" s="1"/>
  <c r="M191" i="506" s="1"/>
  <c r="H191" i="506"/>
  <c r="K190" i="506" a="1"/>
  <c r="K190" i="506" s="1"/>
  <c r="M190" i="506" s="1"/>
  <c r="H190" i="506"/>
  <c r="W189" i="506"/>
  <c r="V189" i="506"/>
  <c r="N189" i="506"/>
  <c r="K189" i="506" a="1"/>
  <c r="K189" i="506" s="1"/>
  <c r="M189" i="506" s="1"/>
  <c r="J189" i="506" a="1"/>
  <c r="J189" i="506" s="1"/>
  <c r="H189" i="506"/>
  <c r="V188" i="506"/>
  <c r="W188" i="506" s="1"/>
  <c r="N188" i="506"/>
  <c r="K188" i="506" a="1"/>
  <c r="K188" i="506" s="1"/>
  <c r="M188" i="506" s="1"/>
  <c r="J188" i="506" a="1"/>
  <c r="J188" i="506" s="1"/>
  <c r="H188" i="506"/>
  <c r="V187" i="506"/>
  <c r="W187" i="506" s="1"/>
  <c r="N187" i="506"/>
  <c r="K187" i="506"/>
  <c r="M187" i="506" s="1"/>
  <c r="K187" i="506" a="1"/>
  <c r="J187" i="506"/>
  <c r="J187" i="506" a="1"/>
  <c r="H187" i="506"/>
  <c r="N186" i="506"/>
  <c r="K186" i="506" a="1"/>
  <c r="K186" i="506" s="1"/>
  <c r="M186" i="506" s="1"/>
  <c r="J186" i="506" a="1"/>
  <c r="J186" i="506" s="1"/>
  <c r="H186" i="506"/>
  <c r="N185" i="506"/>
  <c r="K185" i="506"/>
  <c r="M185" i="506" s="1"/>
  <c r="K185" i="506" a="1"/>
  <c r="J185" i="506" a="1"/>
  <c r="J185" i="506" s="1"/>
  <c r="H185" i="506"/>
  <c r="V184" i="506"/>
  <c r="W184" i="506" s="1"/>
  <c r="N184" i="506"/>
  <c r="K184" i="506" a="1"/>
  <c r="K184" i="506" s="1"/>
  <c r="M184" i="506" s="1"/>
  <c r="J184" i="506" a="1"/>
  <c r="J184" i="506" s="1"/>
  <c r="H184" i="506"/>
  <c r="V183" i="506"/>
  <c r="W183" i="506" s="1"/>
  <c r="N183" i="506"/>
  <c r="K183" i="506"/>
  <c r="M183" i="506" s="1"/>
  <c r="K183" i="506" a="1"/>
  <c r="J183" i="506"/>
  <c r="J183" i="506" a="1"/>
  <c r="H183" i="506"/>
  <c r="N182" i="506"/>
  <c r="K182" i="506" a="1"/>
  <c r="K182" i="506" s="1"/>
  <c r="M182" i="506" s="1"/>
  <c r="H182" i="506"/>
  <c r="N181" i="506"/>
  <c r="K181" i="506" a="1"/>
  <c r="K181" i="506" s="1"/>
  <c r="M181" i="506" s="1"/>
  <c r="H181" i="506"/>
  <c r="V180" i="506"/>
  <c r="W180" i="506" s="1"/>
  <c r="N180" i="506"/>
  <c r="K180" i="506" a="1"/>
  <c r="K180" i="506" s="1"/>
  <c r="M180" i="506" s="1"/>
  <c r="J180" i="506" a="1"/>
  <c r="J180" i="506" s="1"/>
  <c r="H180" i="506"/>
  <c r="V179" i="506"/>
  <c r="W179" i="506" s="1"/>
  <c r="N179" i="506"/>
  <c r="K179" i="506"/>
  <c r="M179" i="506" s="1"/>
  <c r="K179" i="506" a="1"/>
  <c r="J179" i="506"/>
  <c r="J179" i="506" a="1"/>
  <c r="H179" i="506"/>
  <c r="V178" i="506"/>
  <c r="W178" i="506" s="1"/>
  <c r="N178" i="506"/>
  <c r="K178" i="506" a="1"/>
  <c r="K178" i="506" s="1"/>
  <c r="M178" i="506" s="1"/>
  <c r="J178" i="506" a="1"/>
  <c r="J178" i="506" s="1"/>
  <c r="H178" i="506"/>
  <c r="V177" i="506"/>
  <c r="W177" i="506" s="1"/>
  <c r="N177" i="506"/>
  <c r="K177" i="506" a="1"/>
  <c r="K177" i="506" s="1"/>
  <c r="M177" i="506" s="1"/>
  <c r="J177" i="506" a="1"/>
  <c r="J177" i="506" s="1"/>
  <c r="H177" i="506"/>
  <c r="V176" i="506"/>
  <c r="W176" i="506" s="1"/>
  <c r="N176" i="506"/>
  <c r="K176" i="506" a="1"/>
  <c r="K176" i="506" s="1"/>
  <c r="M176" i="506" s="1"/>
  <c r="J176" i="506" a="1"/>
  <c r="J176" i="506" s="1"/>
  <c r="H176" i="506"/>
  <c r="V175" i="506"/>
  <c r="W175" i="506" s="1"/>
  <c r="N175" i="506"/>
  <c r="N196" i="506" s="1"/>
  <c r="K175" i="506" a="1"/>
  <c r="K175" i="506" s="1"/>
  <c r="J175" i="506" a="1"/>
  <c r="J175" i="506" s="1"/>
  <c r="H175" i="506"/>
  <c r="H196" i="506" s="1"/>
  <c r="X168" i="506"/>
  <c r="Q520" i="506" s="1"/>
  <c r="X167" i="506"/>
  <c r="Q519" i="506" s="1"/>
  <c r="G167" i="506"/>
  <c r="C167" i="506"/>
  <c r="X166" i="506"/>
  <c r="Q518" i="506" s="1"/>
  <c r="I166" i="506"/>
  <c r="E166" i="506"/>
  <c r="K166" i="506" s="1"/>
  <c r="M166" i="506" s="1"/>
  <c r="I165" i="506"/>
  <c r="E165" i="506"/>
  <c r="K165" i="506" s="1"/>
  <c r="M165" i="506" s="1"/>
  <c r="I164" i="506"/>
  <c r="E164" i="506"/>
  <c r="K164" i="506" s="1"/>
  <c r="M164" i="506" s="1"/>
  <c r="X163" i="506"/>
  <c r="Q515" i="506" s="1"/>
  <c r="I163" i="506"/>
  <c r="I167" i="506" s="1"/>
  <c r="E163" i="506"/>
  <c r="K163" i="506" s="1"/>
  <c r="AA160" i="506"/>
  <c r="Z160" i="506"/>
  <c r="Y160" i="506"/>
  <c r="X160" i="506"/>
  <c r="U160" i="506"/>
  <c r="T160" i="506"/>
  <c r="S160" i="506"/>
  <c r="R160" i="506"/>
  <c r="Q160" i="506"/>
  <c r="P160" i="506"/>
  <c r="O160" i="506"/>
  <c r="R168" i="506" s="1"/>
  <c r="I160" i="506"/>
  <c r="G160" i="506"/>
  <c r="C520" i="506" s="1"/>
  <c r="H159" i="506"/>
  <c r="H158" i="506"/>
  <c r="H157" i="506"/>
  <c r="W156" i="506"/>
  <c r="V156" i="506"/>
  <c r="N156" i="506"/>
  <c r="K156" i="506" a="1"/>
  <c r="K156" i="506" s="1"/>
  <c r="J156" i="506" a="1"/>
  <c r="J156" i="506" s="1"/>
  <c r="D156" i="506"/>
  <c r="H156" i="506" s="1"/>
  <c r="V155" i="506"/>
  <c r="W155" i="506" s="1"/>
  <c r="N155" i="506"/>
  <c r="K155" i="506" a="1"/>
  <c r="K155" i="506" s="1"/>
  <c r="M155" i="506" s="1"/>
  <c r="J155" i="506" a="1"/>
  <c r="J155" i="506" s="1"/>
  <c r="H155" i="506"/>
  <c r="H154" i="506"/>
  <c r="H153" i="506"/>
  <c r="V152" i="506"/>
  <c r="W152" i="506" s="1"/>
  <c r="N152" i="506"/>
  <c r="K152" i="506"/>
  <c r="M152" i="506" s="1"/>
  <c r="K152" i="506" a="1"/>
  <c r="J152" i="506"/>
  <c r="J152" i="506" a="1"/>
  <c r="H152" i="506"/>
  <c r="V151" i="506"/>
  <c r="W151" i="506" s="1"/>
  <c r="N151" i="506"/>
  <c r="K151" i="506" a="1"/>
  <c r="K151" i="506" s="1"/>
  <c r="M151" i="506" s="1"/>
  <c r="J151" i="506" a="1"/>
  <c r="J151" i="506" s="1"/>
  <c r="H151" i="506"/>
  <c r="H150" i="506"/>
  <c r="V149" i="506"/>
  <c r="W149" i="506" s="1"/>
  <c r="N149" i="506"/>
  <c r="K149" i="506" a="1"/>
  <c r="K149" i="506" s="1"/>
  <c r="M149" i="506" s="1"/>
  <c r="J149" i="506" a="1"/>
  <c r="J149" i="506" s="1"/>
  <c r="H149" i="506"/>
  <c r="W148" i="506"/>
  <c r="V148" i="506"/>
  <c r="N148" i="506"/>
  <c r="K148" i="506" a="1"/>
  <c r="K148" i="506" s="1"/>
  <c r="M148" i="506" s="1"/>
  <c r="J148" i="506" a="1"/>
  <c r="J148" i="506" s="1"/>
  <c r="H148" i="506"/>
  <c r="V147" i="506"/>
  <c r="W147" i="506" s="1"/>
  <c r="N147" i="506"/>
  <c r="K147" i="506" a="1"/>
  <c r="K147" i="506" s="1"/>
  <c r="M147" i="506" s="1"/>
  <c r="J147" i="506" a="1"/>
  <c r="J147" i="506" s="1"/>
  <c r="H147" i="506"/>
  <c r="V146" i="506"/>
  <c r="V160" i="506" s="1"/>
  <c r="W160" i="506" s="1"/>
  <c r="N146" i="506"/>
  <c r="K146" i="506"/>
  <c r="K146" i="506" a="1"/>
  <c r="J146" i="506"/>
  <c r="J146" i="506" a="1"/>
  <c r="H146" i="506"/>
  <c r="H160" i="506" s="1"/>
  <c r="AA145" i="506"/>
  <c r="Z145" i="506"/>
  <c r="Y145" i="506"/>
  <c r="X145" i="506"/>
  <c r="U145" i="506"/>
  <c r="T145" i="506"/>
  <c r="S145" i="506"/>
  <c r="Q145" i="506"/>
  <c r="P145" i="506"/>
  <c r="O145" i="506"/>
  <c r="R167" i="506" s="1"/>
  <c r="I145" i="506"/>
  <c r="G145" i="506"/>
  <c r="V144" i="506"/>
  <c r="W144" i="506" s="1"/>
  <c r="N144" i="506"/>
  <c r="K144" i="506" a="1"/>
  <c r="K144" i="506" s="1"/>
  <c r="M144" i="506" s="1"/>
  <c r="J144" i="506" a="1"/>
  <c r="J144" i="506" s="1"/>
  <c r="H144" i="506"/>
  <c r="H143" i="506"/>
  <c r="V142" i="506"/>
  <c r="W142" i="506" s="1"/>
  <c r="N142" i="506"/>
  <c r="K142" i="506" a="1"/>
  <c r="K142" i="506" s="1"/>
  <c r="M142" i="506" s="1"/>
  <c r="J142" i="506" a="1"/>
  <c r="J142" i="506" s="1"/>
  <c r="H142" i="506"/>
  <c r="V141" i="506"/>
  <c r="W141" i="506" s="1"/>
  <c r="N141" i="506"/>
  <c r="K141" i="506"/>
  <c r="M141" i="506" s="1"/>
  <c r="K141" i="506" a="1"/>
  <c r="J141" i="506"/>
  <c r="J141" i="506" a="1"/>
  <c r="H141" i="506"/>
  <c r="V140" i="506"/>
  <c r="W140" i="506" s="1"/>
  <c r="N140" i="506"/>
  <c r="K140" i="506" a="1"/>
  <c r="K140" i="506" s="1"/>
  <c r="M140" i="506" s="1"/>
  <c r="J140" i="506" a="1"/>
  <c r="J140" i="506" s="1"/>
  <c r="H140" i="506"/>
  <c r="V139" i="506"/>
  <c r="W139" i="506" s="1"/>
  <c r="N139" i="506"/>
  <c r="K139" i="506" a="1"/>
  <c r="K139" i="506" s="1"/>
  <c r="M139" i="506" s="1"/>
  <c r="J139" i="506" a="1"/>
  <c r="J139" i="506" s="1"/>
  <c r="H139" i="506"/>
  <c r="V138" i="506"/>
  <c r="W138" i="506" s="1"/>
  <c r="N138" i="506"/>
  <c r="N145" i="506" s="1"/>
  <c r="K138" i="506" a="1"/>
  <c r="K138" i="506" s="1"/>
  <c r="J138" i="506" a="1"/>
  <c r="J138" i="506" s="1"/>
  <c r="H138" i="506"/>
  <c r="H145" i="506" s="1"/>
  <c r="AA137" i="506"/>
  <c r="Z137" i="506"/>
  <c r="Y137" i="506"/>
  <c r="X137" i="506"/>
  <c r="U137" i="506"/>
  <c r="T137" i="506"/>
  <c r="S137" i="506"/>
  <c r="Q137" i="506"/>
  <c r="P137" i="506"/>
  <c r="O137" i="506"/>
  <c r="R166" i="506" s="1"/>
  <c r="I137" i="506"/>
  <c r="G137" i="506"/>
  <c r="C518" i="506" s="1"/>
  <c r="V136" i="506"/>
  <c r="W136" i="506" s="1"/>
  <c r="N136" i="506"/>
  <c r="K136" i="506" a="1"/>
  <c r="K136" i="506" s="1"/>
  <c r="M136" i="506" s="1"/>
  <c r="J136" i="506" a="1"/>
  <c r="J136" i="506" s="1"/>
  <c r="H136" i="506"/>
  <c r="V135" i="506"/>
  <c r="W135" i="506" s="1"/>
  <c r="N135" i="506"/>
  <c r="K135" i="506" a="1"/>
  <c r="K135" i="506" s="1"/>
  <c r="M135" i="506" s="1"/>
  <c r="J135" i="506" a="1"/>
  <c r="J135" i="506" s="1"/>
  <c r="H135" i="506"/>
  <c r="V134" i="506"/>
  <c r="W134" i="506" s="1"/>
  <c r="N134" i="506"/>
  <c r="K134" i="506"/>
  <c r="M134" i="506" s="1"/>
  <c r="K134" i="506" a="1"/>
  <c r="J134" i="506"/>
  <c r="J134" i="506" a="1"/>
  <c r="H134" i="506"/>
  <c r="V133" i="506"/>
  <c r="W133" i="506" s="1"/>
  <c r="N133" i="506"/>
  <c r="K133" i="506" a="1"/>
  <c r="K133" i="506" s="1"/>
  <c r="M133" i="506" s="1"/>
  <c r="J133" i="506" a="1"/>
  <c r="J133" i="506" s="1"/>
  <c r="H133" i="506"/>
  <c r="W132" i="506"/>
  <c r="V132" i="506"/>
  <c r="N132" i="506"/>
  <c r="K132" i="506" a="1"/>
  <c r="K132" i="506" s="1"/>
  <c r="M132" i="506" s="1"/>
  <c r="J132" i="506" a="1"/>
  <c r="J132" i="506" s="1"/>
  <c r="H132" i="506"/>
  <c r="V131" i="506"/>
  <c r="W131" i="506" s="1"/>
  <c r="N131" i="506"/>
  <c r="K131" i="506" a="1"/>
  <c r="K131" i="506" s="1"/>
  <c r="M131" i="506" s="1"/>
  <c r="J131" i="506" a="1"/>
  <c r="J131" i="506" s="1"/>
  <c r="H131" i="506"/>
  <c r="V130" i="506"/>
  <c r="W130" i="506" s="1"/>
  <c r="N130" i="506"/>
  <c r="K130" i="506"/>
  <c r="M130" i="506" s="1"/>
  <c r="K130" i="506" a="1"/>
  <c r="J130" i="506"/>
  <c r="J130" i="506" a="1"/>
  <c r="H130" i="506"/>
  <c r="V129" i="506"/>
  <c r="W129" i="506" s="1"/>
  <c r="N129" i="506"/>
  <c r="K129" i="506" a="1"/>
  <c r="K129" i="506" s="1"/>
  <c r="M129" i="506" s="1"/>
  <c r="J129" i="506" a="1"/>
  <c r="J129" i="506" s="1"/>
  <c r="H129" i="506"/>
  <c r="W128" i="506"/>
  <c r="V128" i="506"/>
  <c r="N128" i="506"/>
  <c r="K128" i="506" a="1"/>
  <c r="K128" i="506" s="1"/>
  <c r="M128" i="506" s="1"/>
  <c r="J128" i="506" a="1"/>
  <c r="J128" i="506" s="1"/>
  <c r="H128" i="506"/>
  <c r="V127" i="506"/>
  <c r="W127" i="506" s="1"/>
  <c r="N127" i="506"/>
  <c r="K127" i="506" a="1"/>
  <c r="K127" i="506" s="1"/>
  <c r="M127" i="506" s="1"/>
  <c r="J127" i="506" a="1"/>
  <c r="J127" i="506" s="1"/>
  <c r="H127" i="506"/>
  <c r="V126" i="506"/>
  <c r="W126" i="506" s="1"/>
  <c r="N126" i="506"/>
  <c r="K126" i="506"/>
  <c r="M126" i="506" s="1"/>
  <c r="K126" i="506" a="1"/>
  <c r="J126" i="506"/>
  <c r="J126" i="506" a="1"/>
  <c r="H126" i="506"/>
  <c r="V125" i="506"/>
  <c r="W125" i="506" s="1"/>
  <c r="N125" i="506"/>
  <c r="K125" i="506" a="1"/>
  <c r="K125" i="506" s="1"/>
  <c r="M125" i="506" s="1"/>
  <c r="J125" i="506" a="1"/>
  <c r="J125" i="506" s="1"/>
  <c r="H125" i="506"/>
  <c r="W124" i="506"/>
  <c r="V124" i="506"/>
  <c r="N124" i="506"/>
  <c r="K124" i="506" a="1"/>
  <c r="K124" i="506" s="1"/>
  <c r="M124" i="506" s="1"/>
  <c r="J124" i="506" a="1"/>
  <c r="J124" i="506" s="1"/>
  <c r="H124" i="506"/>
  <c r="V123" i="506"/>
  <c r="W123" i="506" s="1"/>
  <c r="N123" i="506"/>
  <c r="K123" i="506" a="1"/>
  <c r="K123" i="506" s="1"/>
  <c r="M123" i="506" s="1"/>
  <c r="J123" i="506" a="1"/>
  <c r="J123" i="506" s="1"/>
  <c r="H123" i="506"/>
  <c r="V122" i="506"/>
  <c r="V137" i="506" s="1"/>
  <c r="W137" i="506" s="1"/>
  <c r="N122" i="506"/>
  <c r="K122" i="506"/>
  <c r="M122" i="506" s="1"/>
  <c r="K122" i="506" a="1"/>
  <c r="J122" i="506"/>
  <c r="J122" i="506" a="1"/>
  <c r="H122" i="506"/>
  <c r="H137" i="506" s="1"/>
  <c r="AA121" i="506"/>
  <c r="Z121" i="506"/>
  <c r="Y121" i="506"/>
  <c r="X121" i="506"/>
  <c r="U121" i="506"/>
  <c r="T121" i="506"/>
  <c r="S121" i="506"/>
  <c r="R121" i="506"/>
  <c r="Q121" i="506"/>
  <c r="P121" i="506"/>
  <c r="O121" i="506"/>
  <c r="R165" i="506" s="1"/>
  <c r="I121" i="506"/>
  <c r="G121" i="506"/>
  <c r="C517" i="506" s="1"/>
  <c r="V120" i="506"/>
  <c r="W120" i="506" s="1"/>
  <c r="N120" i="506"/>
  <c r="K120" i="506" a="1"/>
  <c r="K120" i="506" s="1"/>
  <c r="M120" i="506" s="1"/>
  <c r="J120" i="506" a="1"/>
  <c r="J120" i="506" s="1"/>
  <c r="H120" i="506"/>
  <c r="V119" i="506"/>
  <c r="W119" i="506" s="1"/>
  <c r="N119" i="506"/>
  <c r="K119" i="506"/>
  <c r="M119" i="506" s="1"/>
  <c r="K119" i="506" a="1"/>
  <c r="J119" i="506" a="1"/>
  <c r="J119" i="506" s="1"/>
  <c r="H119" i="506"/>
  <c r="V118" i="506"/>
  <c r="W118" i="506" s="1"/>
  <c r="N118" i="506"/>
  <c r="K118" i="506" a="1"/>
  <c r="K118" i="506" s="1"/>
  <c r="M118" i="506" s="1"/>
  <c r="J118" i="506" a="1"/>
  <c r="J118" i="506" s="1"/>
  <c r="H118" i="506"/>
  <c r="K117" i="506" a="1"/>
  <c r="K117" i="506" s="1"/>
  <c r="H117" i="506"/>
  <c r="K116" i="506" a="1"/>
  <c r="K116" i="506" s="1"/>
  <c r="H116" i="506"/>
  <c r="K115" i="506"/>
  <c r="K115" i="506" a="1"/>
  <c r="H115" i="506"/>
  <c r="V114" i="506"/>
  <c r="W114" i="506" s="1"/>
  <c r="N114" i="506"/>
  <c r="K114" i="506" a="1"/>
  <c r="K114" i="506" s="1"/>
  <c r="M114" i="506" s="1"/>
  <c r="J114" i="506" a="1"/>
  <c r="J114" i="506" s="1"/>
  <c r="H114" i="506"/>
  <c r="V113" i="506"/>
  <c r="W113" i="506" s="1"/>
  <c r="N113" i="506"/>
  <c r="K113" i="506"/>
  <c r="M113" i="506" s="1"/>
  <c r="K113" i="506" a="1"/>
  <c r="J113" i="506"/>
  <c r="J113" i="506" a="1"/>
  <c r="H113" i="506"/>
  <c r="N112" i="506"/>
  <c r="K112" i="506" a="1"/>
  <c r="K112" i="506" s="1"/>
  <c r="M112" i="506" s="1"/>
  <c r="H112" i="506"/>
  <c r="N111" i="506"/>
  <c r="K111" i="506" a="1"/>
  <c r="K111" i="506" s="1"/>
  <c r="M111" i="506" s="1"/>
  <c r="H111" i="506"/>
  <c r="N110" i="506"/>
  <c r="K110" i="506" a="1"/>
  <c r="K110" i="506" s="1"/>
  <c r="M110" i="506" s="1"/>
  <c r="H110" i="506"/>
  <c r="N109" i="506"/>
  <c r="K109" i="506" a="1"/>
  <c r="K109" i="506" s="1"/>
  <c r="M109" i="506" s="1"/>
  <c r="H109" i="506"/>
  <c r="N108" i="506"/>
  <c r="K108" i="506" a="1"/>
  <c r="K108" i="506" s="1"/>
  <c r="M108" i="506" s="1"/>
  <c r="H108" i="506"/>
  <c r="N107" i="506"/>
  <c r="K107" i="506" a="1"/>
  <c r="K107" i="506" s="1"/>
  <c r="M107" i="506" s="1"/>
  <c r="H107" i="506"/>
  <c r="V106" i="506"/>
  <c r="W106" i="506" s="1"/>
  <c r="N106" i="506"/>
  <c r="K106" i="506" a="1"/>
  <c r="K106" i="506" s="1"/>
  <c r="M106" i="506" s="1"/>
  <c r="J106" i="506" a="1"/>
  <c r="J106" i="506" s="1"/>
  <c r="H106" i="506"/>
  <c r="V105" i="506"/>
  <c r="W105" i="506" s="1"/>
  <c r="N105" i="506"/>
  <c r="K105" i="506"/>
  <c r="M105" i="506" s="1"/>
  <c r="K105" i="506" a="1"/>
  <c r="J105" i="506"/>
  <c r="J105" i="506" a="1"/>
  <c r="H105" i="506"/>
  <c r="V104" i="506"/>
  <c r="W104" i="506" s="1"/>
  <c r="N104" i="506"/>
  <c r="K104" i="506" a="1"/>
  <c r="K104" i="506" s="1"/>
  <c r="M104" i="506" s="1"/>
  <c r="J104" i="506" a="1"/>
  <c r="J104" i="506" s="1"/>
  <c r="H104" i="506"/>
  <c r="V103" i="506"/>
  <c r="W103" i="506" s="1"/>
  <c r="N103" i="506"/>
  <c r="K103" i="506" a="1"/>
  <c r="K103" i="506" s="1"/>
  <c r="M103" i="506" s="1"/>
  <c r="J103" i="506" a="1"/>
  <c r="J103" i="506" s="1"/>
  <c r="H103" i="506"/>
  <c r="V102" i="506"/>
  <c r="W102" i="506" s="1"/>
  <c r="N102" i="506"/>
  <c r="K102" i="506" a="1"/>
  <c r="K102" i="506" s="1"/>
  <c r="M102" i="506" s="1"/>
  <c r="J102" i="506" a="1"/>
  <c r="J102" i="506" s="1"/>
  <c r="H102" i="506"/>
  <c r="V101" i="506"/>
  <c r="W101" i="506" s="1"/>
  <c r="N101" i="506"/>
  <c r="K101" i="506"/>
  <c r="M101" i="506" s="1"/>
  <c r="K101" i="506" a="1"/>
  <c r="J101" i="506"/>
  <c r="J101" i="506" a="1"/>
  <c r="H101" i="506"/>
  <c r="V100" i="506"/>
  <c r="W100" i="506" s="1"/>
  <c r="N100" i="506"/>
  <c r="K100" i="506" a="1"/>
  <c r="K100" i="506" s="1"/>
  <c r="M100" i="506" s="1"/>
  <c r="J100" i="506" a="1"/>
  <c r="J100" i="506" s="1"/>
  <c r="H100" i="506"/>
  <c r="W99" i="506"/>
  <c r="V99" i="506"/>
  <c r="N99" i="506"/>
  <c r="K99" i="506" a="1"/>
  <c r="K99" i="506" s="1"/>
  <c r="M99" i="506" s="1"/>
  <c r="J99" i="506" a="1"/>
  <c r="J99" i="506" s="1"/>
  <c r="H99" i="506"/>
  <c r="V98" i="506"/>
  <c r="W98" i="506" s="1"/>
  <c r="N98" i="506"/>
  <c r="K98" i="506" a="1"/>
  <c r="K98" i="506" s="1"/>
  <c r="M98" i="506" s="1"/>
  <c r="J98" i="506" a="1"/>
  <c r="J98" i="506" s="1"/>
  <c r="H98" i="506"/>
  <c r="V97" i="506"/>
  <c r="W97" i="506" s="1"/>
  <c r="N97" i="506"/>
  <c r="K97" i="506"/>
  <c r="M97" i="506" s="1"/>
  <c r="K97" i="506" a="1"/>
  <c r="J97" i="506"/>
  <c r="J97" i="506" a="1"/>
  <c r="H97" i="506"/>
  <c r="V96" i="506"/>
  <c r="W96" i="506" s="1"/>
  <c r="N96" i="506"/>
  <c r="K96" i="506" a="1"/>
  <c r="K96" i="506" s="1"/>
  <c r="M96" i="506" s="1"/>
  <c r="J96" i="506" a="1"/>
  <c r="J96" i="506" s="1"/>
  <c r="H96" i="506"/>
  <c r="W95" i="506"/>
  <c r="V95" i="506"/>
  <c r="N95" i="506"/>
  <c r="K95" i="506" a="1"/>
  <c r="K95" i="506" s="1"/>
  <c r="M95" i="506" s="1"/>
  <c r="J95" i="506" a="1"/>
  <c r="J95" i="506" s="1"/>
  <c r="H95" i="506"/>
  <c r="K94" i="506" a="1"/>
  <c r="K94" i="506" s="1"/>
  <c r="M94" i="506" s="1"/>
  <c r="H94" i="506"/>
  <c r="V93" i="506"/>
  <c r="W93" i="506" s="1"/>
  <c r="N93" i="506"/>
  <c r="K93" i="506"/>
  <c r="M93" i="506" s="1"/>
  <c r="K93" i="506" a="1"/>
  <c r="J93" i="506"/>
  <c r="J93" i="506" a="1"/>
  <c r="H93" i="506"/>
  <c r="V92" i="506"/>
  <c r="W92" i="506" s="1"/>
  <c r="N92" i="506"/>
  <c r="K92" i="506" a="1"/>
  <c r="K92" i="506" s="1"/>
  <c r="M92" i="506" s="1"/>
  <c r="J92" i="506" a="1"/>
  <c r="J92" i="506" s="1"/>
  <c r="H92" i="506"/>
  <c r="V91" i="506"/>
  <c r="W91" i="506" s="1"/>
  <c r="N91" i="506"/>
  <c r="K91" i="506"/>
  <c r="M91" i="506" s="1"/>
  <c r="K91" i="506" a="1"/>
  <c r="J91" i="506"/>
  <c r="J91" i="506" a="1"/>
  <c r="H91" i="506"/>
  <c r="V90" i="506"/>
  <c r="W90" i="506" s="1"/>
  <c r="N90" i="506"/>
  <c r="K90" i="506" a="1"/>
  <c r="K90" i="506" s="1"/>
  <c r="M90" i="506" s="1"/>
  <c r="J90" i="506" a="1"/>
  <c r="J90" i="506" s="1"/>
  <c r="H90" i="506"/>
  <c r="W89" i="506"/>
  <c r="V89" i="506"/>
  <c r="N89" i="506"/>
  <c r="K89" i="506" a="1"/>
  <c r="K89" i="506" s="1"/>
  <c r="M89" i="506" s="1"/>
  <c r="J89" i="506" a="1"/>
  <c r="J89" i="506" s="1"/>
  <c r="H89" i="506"/>
  <c r="V88" i="506"/>
  <c r="W88" i="506" s="1"/>
  <c r="N88" i="506"/>
  <c r="K88" i="506" a="1"/>
  <c r="K88" i="506" s="1"/>
  <c r="M88" i="506" s="1"/>
  <c r="J88" i="506" a="1"/>
  <c r="J88" i="506" s="1"/>
  <c r="H88" i="506"/>
  <c r="V87" i="506"/>
  <c r="V121" i="506" s="1"/>
  <c r="W121" i="506" s="1"/>
  <c r="N87" i="506"/>
  <c r="N121" i="506" s="1"/>
  <c r="K87" i="506"/>
  <c r="M87" i="506" s="1"/>
  <c r="K87" i="506" a="1"/>
  <c r="J87" i="506"/>
  <c r="J87" i="506" a="1"/>
  <c r="H87" i="506"/>
  <c r="H121" i="506" s="1"/>
  <c r="AA86" i="506"/>
  <c r="Z86" i="506"/>
  <c r="Y86" i="506"/>
  <c r="X86" i="506"/>
  <c r="U86" i="506"/>
  <c r="T86" i="506"/>
  <c r="S86" i="506"/>
  <c r="R86" i="506"/>
  <c r="Q86" i="506"/>
  <c r="P86" i="506"/>
  <c r="O86" i="506"/>
  <c r="R164" i="506" s="1"/>
  <c r="I86" i="506"/>
  <c r="K85" i="506" a="1"/>
  <c r="K85" i="506" s="1"/>
  <c r="H85" i="506"/>
  <c r="K84" i="506"/>
  <c r="K84" i="506" a="1"/>
  <c r="H84" i="506"/>
  <c r="K83" i="506" a="1"/>
  <c r="K83" i="506" s="1"/>
  <c r="H83" i="506"/>
  <c r="K82" i="506" a="1"/>
  <c r="K82" i="506" s="1"/>
  <c r="H82" i="506"/>
  <c r="K81" i="506" a="1"/>
  <c r="K81" i="506" s="1"/>
  <c r="H81" i="506"/>
  <c r="K80" i="506" a="1"/>
  <c r="K80" i="506" s="1"/>
  <c r="H80" i="506"/>
  <c r="K79" i="506" a="1"/>
  <c r="K79" i="506" s="1"/>
  <c r="M79" i="506" s="1"/>
  <c r="H79" i="506"/>
  <c r="K78" i="506" a="1"/>
  <c r="K78" i="506" s="1"/>
  <c r="M78" i="506" s="1"/>
  <c r="H78" i="506"/>
  <c r="K77" i="506" a="1"/>
  <c r="K77" i="506" s="1"/>
  <c r="M77" i="506" s="1"/>
  <c r="H77" i="506"/>
  <c r="K76" i="506" a="1"/>
  <c r="K76" i="506" s="1"/>
  <c r="M76" i="506" s="1"/>
  <c r="H76" i="506"/>
  <c r="W75" i="506"/>
  <c r="V75" i="506"/>
  <c r="N75" i="506"/>
  <c r="K75" i="506" a="1"/>
  <c r="K75" i="506" s="1"/>
  <c r="M75" i="506" s="1"/>
  <c r="J75" i="506" a="1"/>
  <c r="J75" i="506" s="1"/>
  <c r="H75" i="506"/>
  <c r="V74" i="506"/>
  <c r="W74" i="506" s="1"/>
  <c r="N74" i="506"/>
  <c r="K74" i="506" a="1"/>
  <c r="K74" i="506" s="1"/>
  <c r="M74" i="506" s="1"/>
  <c r="J74" i="506" a="1"/>
  <c r="J74" i="506" s="1"/>
  <c r="H74" i="506"/>
  <c r="V73" i="506"/>
  <c r="W73" i="506" s="1"/>
  <c r="N73" i="506"/>
  <c r="K73" i="506"/>
  <c r="M73" i="506" s="1"/>
  <c r="K73" i="506" a="1"/>
  <c r="J73" i="506"/>
  <c r="J73" i="506" a="1"/>
  <c r="H73" i="506"/>
  <c r="V72" i="506"/>
  <c r="W72" i="506" s="1"/>
  <c r="N72" i="506"/>
  <c r="K72" i="506" a="1"/>
  <c r="K72" i="506" s="1"/>
  <c r="M72" i="506" s="1"/>
  <c r="J72" i="506" a="1"/>
  <c r="J72" i="506" s="1"/>
  <c r="H72" i="506"/>
  <c r="H71" i="506"/>
  <c r="V70" i="506"/>
  <c r="W70" i="506" s="1"/>
  <c r="N70" i="506"/>
  <c r="K70" i="506" a="1"/>
  <c r="K70" i="506" s="1"/>
  <c r="M70" i="506" s="1"/>
  <c r="J70" i="506" a="1"/>
  <c r="J70" i="506" s="1"/>
  <c r="H70" i="506"/>
  <c r="W69" i="506"/>
  <c r="V69" i="506"/>
  <c r="N69" i="506"/>
  <c r="K69" i="506" a="1"/>
  <c r="K69" i="506" s="1"/>
  <c r="M69" i="506" s="1"/>
  <c r="J69" i="506" a="1"/>
  <c r="J69" i="506" s="1"/>
  <c r="H69" i="506"/>
  <c r="K68" i="506" a="1"/>
  <c r="K68" i="506" s="1"/>
  <c r="H68" i="506"/>
  <c r="K67" i="506"/>
  <c r="K67" i="506" a="1"/>
  <c r="H67" i="506"/>
  <c r="V66" i="506"/>
  <c r="W66" i="506" s="1"/>
  <c r="N66" i="506"/>
  <c r="K66" i="506" a="1"/>
  <c r="K66" i="506" s="1"/>
  <c r="M66" i="506" s="1"/>
  <c r="J66" i="506" a="1"/>
  <c r="J66" i="506" s="1"/>
  <c r="H66" i="506"/>
  <c r="W65" i="506"/>
  <c r="V65" i="506"/>
  <c r="N65" i="506"/>
  <c r="K65" i="506" a="1"/>
  <c r="K65" i="506" s="1"/>
  <c r="M65" i="506" s="1"/>
  <c r="J65" i="506" a="1"/>
  <c r="J65" i="506" s="1"/>
  <c r="H65" i="506"/>
  <c r="V64" i="506"/>
  <c r="W64" i="506" s="1"/>
  <c r="N64" i="506"/>
  <c r="K64" i="506" a="1"/>
  <c r="K64" i="506" s="1"/>
  <c r="M64" i="506" s="1"/>
  <c r="J64" i="506" a="1"/>
  <c r="J64" i="506" s="1"/>
  <c r="H64" i="506"/>
  <c r="V63" i="506"/>
  <c r="W63" i="506" s="1"/>
  <c r="N63" i="506"/>
  <c r="K63" i="506"/>
  <c r="M63" i="506" s="1"/>
  <c r="K63" i="506" a="1"/>
  <c r="J63" i="506"/>
  <c r="J63" i="506" a="1"/>
  <c r="H63" i="506"/>
  <c r="V62" i="506"/>
  <c r="W62" i="506" s="1"/>
  <c r="N62" i="506"/>
  <c r="K62" i="506" a="1"/>
  <c r="K62" i="506" s="1"/>
  <c r="M62" i="506" s="1"/>
  <c r="J62" i="506" a="1"/>
  <c r="J62" i="506" s="1"/>
  <c r="H62" i="506"/>
  <c r="W61" i="506"/>
  <c r="V61" i="506"/>
  <c r="N61" i="506"/>
  <c r="K61" i="506" a="1"/>
  <c r="K61" i="506" s="1"/>
  <c r="M61" i="506" s="1"/>
  <c r="J61" i="506" a="1"/>
  <c r="J61" i="506" s="1"/>
  <c r="H61" i="506"/>
  <c r="V60" i="506"/>
  <c r="W60" i="506" s="1"/>
  <c r="N60" i="506"/>
  <c r="K60" i="506" a="1"/>
  <c r="K60" i="506" s="1"/>
  <c r="M60" i="506" s="1"/>
  <c r="J60" i="506" a="1"/>
  <c r="J60" i="506" s="1"/>
  <c r="H60" i="506"/>
  <c r="V59" i="506"/>
  <c r="W59" i="506" s="1"/>
  <c r="N59" i="506"/>
  <c r="K59" i="506"/>
  <c r="M59" i="506" s="1"/>
  <c r="K59" i="506" a="1"/>
  <c r="J59" i="506"/>
  <c r="J59" i="506" a="1"/>
  <c r="H59" i="506"/>
  <c r="V58" i="506"/>
  <c r="W58" i="506" s="1"/>
  <c r="N58" i="506"/>
  <c r="K58" i="506" a="1"/>
  <c r="K58" i="506" s="1"/>
  <c r="M58" i="506" s="1"/>
  <c r="J58" i="506" a="1"/>
  <c r="J58" i="506" s="1"/>
  <c r="H58" i="506"/>
  <c r="W57" i="506"/>
  <c r="V57" i="506"/>
  <c r="N57" i="506"/>
  <c r="K57" i="506" a="1"/>
  <c r="K57" i="506" s="1"/>
  <c r="M57" i="506" s="1"/>
  <c r="J57" i="506" a="1"/>
  <c r="J57" i="506" s="1"/>
  <c r="H57" i="506"/>
  <c r="K56" i="506"/>
  <c r="M56" i="506" s="1"/>
  <c r="K56" i="506" a="1"/>
  <c r="H56" i="506"/>
  <c r="K55" i="506" a="1"/>
  <c r="K55" i="506" s="1"/>
  <c r="M55" i="506" s="1"/>
  <c r="H55" i="506"/>
  <c r="K54" i="506" a="1"/>
  <c r="K54" i="506" s="1"/>
  <c r="M54" i="506" s="1"/>
  <c r="H54" i="506"/>
  <c r="K53" i="506" a="1"/>
  <c r="K53" i="506" s="1"/>
  <c r="M53" i="506" s="1"/>
  <c r="H53" i="506"/>
  <c r="N52" i="506"/>
  <c r="K52" i="506" a="1"/>
  <c r="K52" i="506" s="1"/>
  <c r="M52" i="506" s="1"/>
  <c r="H52" i="506"/>
  <c r="N51" i="506"/>
  <c r="K51" i="506" a="1"/>
  <c r="K51" i="506" s="1"/>
  <c r="M51" i="506" s="1"/>
  <c r="H51" i="506"/>
  <c r="N50" i="506"/>
  <c r="K50" i="506" a="1"/>
  <c r="K50" i="506" s="1"/>
  <c r="M50" i="506" s="1"/>
  <c r="H50" i="506"/>
  <c r="N49" i="506"/>
  <c r="K49" i="506" a="1"/>
  <c r="K49" i="506" s="1"/>
  <c r="M49" i="506" s="1"/>
  <c r="H49" i="506"/>
  <c r="V48" i="506"/>
  <c r="W48" i="506" s="1"/>
  <c r="N48" i="506"/>
  <c r="K48" i="506" a="1"/>
  <c r="K48" i="506" s="1"/>
  <c r="M48" i="506" s="1"/>
  <c r="J48" i="506" a="1"/>
  <c r="J48" i="506" s="1"/>
  <c r="H48" i="506"/>
  <c r="W47" i="506"/>
  <c r="V47" i="506"/>
  <c r="N47" i="506"/>
  <c r="K47" i="506" a="1"/>
  <c r="K47" i="506" s="1"/>
  <c r="M47" i="506" s="1"/>
  <c r="J47" i="506" a="1"/>
  <c r="J47" i="506" s="1"/>
  <c r="H47" i="506"/>
  <c r="V46" i="506"/>
  <c r="W46" i="506" s="1"/>
  <c r="N46" i="506"/>
  <c r="K46" i="506" a="1"/>
  <c r="K46" i="506" s="1"/>
  <c r="M46" i="506" s="1"/>
  <c r="J46" i="506" a="1"/>
  <c r="J46" i="506" s="1"/>
  <c r="H46" i="506"/>
  <c r="W45" i="506"/>
  <c r="V45" i="506"/>
  <c r="N45" i="506"/>
  <c r="K45" i="506" a="1"/>
  <c r="K45" i="506" s="1"/>
  <c r="M45" i="506" s="1"/>
  <c r="J45" i="506" a="1"/>
  <c r="J45" i="506" s="1"/>
  <c r="H45" i="506"/>
  <c r="V44" i="506"/>
  <c r="W44" i="506" s="1"/>
  <c r="N44" i="506"/>
  <c r="K44" i="506" a="1"/>
  <c r="K44" i="506" s="1"/>
  <c r="M44" i="506" s="1"/>
  <c r="J44" i="506" a="1"/>
  <c r="J44" i="506" s="1"/>
  <c r="H44" i="506"/>
  <c r="V43" i="506"/>
  <c r="W43" i="506" s="1"/>
  <c r="N43" i="506"/>
  <c r="K43" i="506"/>
  <c r="M43" i="506" s="1"/>
  <c r="K43" i="506" a="1"/>
  <c r="J43" i="506"/>
  <c r="J43" i="506" a="1"/>
  <c r="H43" i="506"/>
  <c r="V42" i="506"/>
  <c r="W42" i="506" s="1"/>
  <c r="N42" i="506"/>
  <c r="K42" i="506" a="1"/>
  <c r="K42" i="506" s="1"/>
  <c r="M42" i="506" s="1"/>
  <c r="J42" i="506" a="1"/>
  <c r="J42" i="506" s="1"/>
  <c r="H42" i="506"/>
  <c r="W41" i="506"/>
  <c r="V41" i="506"/>
  <c r="N41" i="506"/>
  <c r="K41" i="506" a="1"/>
  <c r="K41" i="506" s="1"/>
  <c r="M41" i="506" s="1"/>
  <c r="J41" i="506" a="1"/>
  <c r="J41" i="506" s="1"/>
  <c r="H41" i="506"/>
  <c r="V40" i="506"/>
  <c r="W40" i="506" s="1"/>
  <c r="N40" i="506"/>
  <c r="K40" i="506" a="1"/>
  <c r="K40" i="506" s="1"/>
  <c r="M40" i="506" s="1"/>
  <c r="J40" i="506" a="1"/>
  <c r="J40" i="506" s="1"/>
  <c r="H40" i="506"/>
  <c r="V39" i="506"/>
  <c r="W39" i="506" s="1"/>
  <c r="N39" i="506"/>
  <c r="K39" i="506"/>
  <c r="M39" i="506" s="1"/>
  <c r="K39" i="506" a="1"/>
  <c r="J39" i="506"/>
  <c r="J39" i="506" a="1"/>
  <c r="H39" i="506"/>
  <c r="V38" i="506"/>
  <c r="W38" i="506" s="1"/>
  <c r="N38" i="506"/>
  <c r="K38" i="506" a="1"/>
  <c r="K38" i="506" s="1"/>
  <c r="M38" i="506" s="1"/>
  <c r="J38" i="506" a="1"/>
  <c r="J38" i="506" s="1"/>
  <c r="H38" i="506"/>
  <c r="W37" i="506"/>
  <c r="V37" i="506"/>
  <c r="N37" i="506"/>
  <c r="K37" i="506" a="1"/>
  <c r="K37" i="506" s="1"/>
  <c r="M37" i="506" s="1"/>
  <c r="J37" i="506" a="1"/>
  <c r="J37" i="506" s="1"/>
  <c r="H37" i="506"/>
  <c r="H36" i="506"/>
  <c r="H35" i="506"/>
  <c r="H34" i="506"/>
  <c r="V33" i="506"/>
  <c r="W33" i="506" s="1"/>
  <c r="N33" i="506"/>
  <c r="K33" i="506"/>
  <c r="M33" i="506" s="1"/>
  <c r="K33" i="506" a="1"/>
  <c r="J33" i="506" a="1"/>
  <c r="J33" i="506" s="1"/>
  <c r="H33" i="506"/>
  <c r="V32" i="506"/>
  <c r="W32" i="506" s="1"/>
  <c r="N32" i="506"/>
  <c r="G32" i="506"/>
  <c r="G86" i="506" s="1"/>
  <c r="V31" i="506"/>
  <c r="W31" i="506" s="1"/>
  <c r="N31" i="506"/>
  <c r="K31" i="506" a="1"/>
  <c r="K31" i="506" s="1"/>
  <c r="M31" i="506" s="1"/>
  <c r="J31" i="506" a="1"/>
  <c r="J31" i="506" s="1"/>
  <c r="H31" i="506"/>
  <c r="K30" i="506" a="1"/>
  <c r="K30" i="506" s="1"/>
  <c r="H30" i="506"/>
  <c r="V29" i="506"/>
  <c r="W29" i="506" s="1"/>
  <c r="N29" i="506"/>
  <c r="N86" i="506" s="1"/>
  <c r="K29" i="506" a="1"/>
  <c r="K29" i="506" s="1"/>
  <c r="J29" i="506" a="1"/>
  <c r="J29" i="506" s="1"/>
  <c r="H29" i="506"/>
  <c r="AA28" i="506"/>
  <c r="AA161" i="506" s="1"/>
  <c r="Z28" i="506"/>
  <c r="Z161" i="506" s="1"/>
  <c r="Y28" i="506"/>
  <c r="Y161" i="506" s="1"/>
  <c r="X28" i="506"/>
  <c r="X161" i="506" s="1"/>
  <c r="U28" i="506"/>
  <c r="U161" i="506" s="1"/>
  <c r="T28" i="506"/>
  <c r="T161" i="506" s="1"/>
  <c r="S28" i="506"/>
  <c r="S161" i="506" s="1"/>
  <c r="R28" i="506"/>
  <c r="R161" i="506" s="1"/>
  <c r="Q28" i="506"/>
  <c r="Q161" i="506" s="1"/>
  <c r="P28" i="506"/>
  <c r="X164" i="506" s="1"/>
  <c r="O28" i="506"/>
  <c r="R163" i="506" s="1"/>
  <c r="I28" i="506"/>
  <c r="I161" i="506" s="1"/>
  <c r="B169" i="506" s="1"/>
  <c r="G28" i="506"/>
  <c r="C515" i="506" s="1"/>
  <c r="V27" i="506"/>
  <c r="W27" i="506" s="1"/>
  <c r="N27" i="506"/>
  <c r="K27" i="506" a="1"/>
  <c r="K27" i="506" s="1"/>
  <c r="M27" i="506" s="1"/>
  <c r="J27" i="506" a="1"/>
  <c r="J27" i="506" s="1"/>
  <c r="H27" i="506"/>
  <c r="V26" i="506"/>
  <c r="W26" i="506" s="1"/>
  <c r="N26" i="506"/>
  <c r="K26" i="506" a="1"/>
  <c r="K26" i="506" s="1"/>
  <c r="M26" i="506" s="1"/>
  <c r="J26" i="506" a="1"/>
  <c r="J26" i="506" s="1"/>
  <c r="H26" i="506"/>
  <c r="K25" i="506"/>
  <c r="M25" i="506" s="1"/>
  <c r="K25" i="506" a="1"/>
  <c r="J25" i="506"/>
  <c r="J25" i="506" a="1"/>
  <c r="H25" i="506"/>
  <c r="K24" i="506" a="1"/>
  <c r="K24" i="506" s="1"/>
  <c r="M24" i="506" s="1"/>
  <c r="J24" i="506" a="1"/>
  <c r="J24" i="506" s="1"/>
  <c r="H24" i="506"/>
  <c r="K23" i="506" a="1"/>
  <c r="K23" i="506" s="1"/>
  <c r="M23" i="506" s="1"/>
  <c r="J23" i="506" a="1"/>
  <c r="J23" i="506" s="1"/>
  <c r="H23" i="506"/>
  <c r="K22" i="506" a="1"/>
  <c r="K22" i="506" s="1"/>
  <c r="M22" i="506" s="1"/>
  <c r="J22" i="506" a="1"/>
  <c r="J22" i="506" s="1"/>
  <c r="H22" i="506"/>
  <c r="V21" i="506"/>
  <c r="W21" i="506" s="1"/>
  <c r="N21" i="506"/>
  <c r="K21" i="506" a="1"/>
  <c r="K21" i="506" s="1"/>
  <c r="M21" i="506" s="1"/>
  <c r="J21" i="506" a="1"/>
  <c r="J21" i="506" s="1"/>
  <c r="H21" i="506"/>
  <c r="V20" i="506"/>
  <c r="W20" i="506" s="1"/>
  <c r="N20" i="506"/>
  <c r="K20" i="506" a="1"/>
  <c r="K20" i="506" s="1"/>
  <c r="M20" i="506" s="1"/>
  <c r="J20" i="506" a="1"/>
  <c r="J20" i="506" s="1"/>
  <c r="H20" i="506"/>
  <c r="V19" i="506"/>
  <c r="W19" i="506" s="1"/>
  <c r="N19" i="506"/>
  <c r="K19" i="506"/>
  <c r="M19" i="506" s="1"/>
  <c r="K19" i="506" a="1"/>
  <c r="J19" i="506"/>
  <c r="J19" i="506" a="1"/>
  <c r="H19" i="506"/>
  <c r="N18" i="506"/>
  <c r="K18" i="506" a="1"/>
  <c r="K18" i="506" s="1"/>
  <c r="M18" i="506" s="1"/>
  <c r="J18" i="506" a="1"/>
  <c r="J18" i="506" s="1"/>
  <c r="H18" i="506"/>
  <c r="N17" i="506"/>
  <c r="K17" i="506"/>
  <c r="M17" i="506" s="1"/>
  <c r="K17" i="506" a="1"/>
  <c r="J17" i="506"/>
  <c r="J17" i="506" a="1"/>
  <c r="H17" i="506"/>
  <c r="V16" i="506"/>
  <c r="W16" i="506" s="1"/>
  <c r="N16" i="506"/>
  <c r="K16" i="506" a="1"/>
  <c r="K16" i="506" s="1"/>
  <c r="M16" i="506" s="1"/>
  <c r="J16" i="506" a="1"/>
  <c r="J16" i="506" s="1"/>
  <c r="H16" i="506"/>
  <c r="V15" i="506"/>
  <c r="W15" i="506" s="1"/>
  <c r="N15" i="506"/>
  <c r="K15" i="506" a="1"/>
  <c r="K15" i="506" s="1"/>
  <c r="M15" i="506" s="1"/>
  <c r="J15" i="506" a="1"/>
  <c r="J15" i="506" s="1"/>
  <c r="H15" i="506"/>
  <c r="N14" i="506"/>
  <c r="K14" i="506" a="1"/>
  <c r="K14" i="506" s="1"/>
  <c r="M14" i="506" s="1"/>
  <c r="H14" i="506"/>
  <c r="N13" i="506"/>
  <c r="K13" i="506" a="1"/>
  <c r="K13" i="506" s="1"/>
  <c r="M13" i="506" s="1"/>
  <c r="H13" i="506"/>
  <c r="V12" i="506"/>
  <c r="W12" i="506" s="1"/>
  <c r="N12" i="506"/>
  <c r="K12" i="506" a="1"/>
  <c r="K12" i="506" s="1"/>
  <c r="M12" i="506" s="1"/>
  <c r="J12" i="506" a="1"/>
  <c r="J12" i="506" s="1"/>
  <c r="H12" i="506"/>
  <c r="V11" i="506"/>
  <c r="W11" i="506" s="1"/>
  <c r="N11" i="506"/>
  <c r="K11" i="506"/>
  <c r="M11" i="506" s="1"/>
  <c r="K11" i="506" a="1"/>
  <c r="J11" i="506"/>
  <c r="J11" i="506" a="1"/>
  <c r="H11" i="506"/>
  <c r="V10" i="506"/>
  <c r="W10" i="506" s="1"/>
  <c r="N10" i="506"/>
  <c r="K10" i="506" a="1"/>
  <c r="K10" i="506" s="1"/>
  <c r="M10" i="506" s="1"/>
  <c r="J10" i="506" a="1"/>
  <c r="J10" i="506" s="1"/>
  <c r="H10" i="506"/>
  <c r="V9" i="506"/>
  <c r="W9" i="506" s="1"/>
  <c r="N9" i="506"/>
  <c r="K9" i="506"/>
  <c r="M9" i="506" s="1"/>
  <c r="K9" i="506" a="1"/>
  <c r="J9" i="506" a="1"/>
  <c r="J9" i="506" s="1"/>
  <c r="H9" i="506"/>
  <c r="V8" i="506"/>
  <c r="W8" i="506" s="1"/>
  <c r="N8" i="506"/>
  <c r="K8" i="506" a="1"/>
  <c r="K8" i="506" s="1"/>
  <c r="M8" i="506" s="1"/>
  <c r="J8" i="506" a="1"/>
  <c r="J8" i="506" s="1"/>
  <c r="H8" i="506"/>
  <c r="V7" i="506"/>
  <c r="V28" i="506" s="1"/>
  <c r="N7" i="506"/>
  <c r="N28" i="506" s="1"/>
  <c r="K7" i="506" a="1"/>
  <c r="K7" i="506" s="1"/>
  <c r="K28" i="506" s="1"/>
  <c r="J7" i="506" a="1"/>
  <c r="J7" i="506" s="1"/>
  <c r="H7" i="506"/>
  <c r="H28" i="506" s="1"/>
  <c r="P527" i="507"/>
  <c r="O527" i="507"/>
  <c r="N527" i="507"/>
  <c r="M527" i="507"/>
  <c r="L527" i="507"/>
  <c r="K527" i="507"/>
  <c r="I527" i="507"/>
  <c r="H527" i="507"/>
  <c r="G527" i="507"/>
  <c r="F527" i="507"/>
  <c r="E527" i="507"/>
  <c r="D527" i="507"/>
  <c r="C526" i="507"/>
  <c r="J526" i="507" s="1"/>
  <c r="Q526" i="507" s="1"/>
  <c r="C525" i="507"/>
  <c r="J525" i="507" s="1"/>
  <c r="Q525" i="507" s="1"/>
  <c r="C524" i="507"/>
  <c r="J524" i="507" s="1"/>
  <c r="G508" i="507"/>
  <c r="N508" i="507" s="1"/>
  <c r="X506" i="507"/>
  <c r="X505" i="507"/>
  <c r="X504" i="507"/>
  <c r="G504" i="507"/>
  <c r="C504" i="507"/>
  <c r="X503" i="507"/>
  <c r="I503" i="507"/>
  <c r="E503" i="507"/>
  <c r="K503" i="507" s="1"/>
  <c r="M503" i="507" s="1"/>
  <c r="X502" i="507"/>
  <c r="I502" i="507"/>
  <c r="E502" i="507"/>
  <c r="K502" i="507" s="1"/>
  <c r="M502" i="507" s="1"/>
  <c r="I501" i="507"/>
  <c r="E501" i="507"/>
  <c r="K501" i="507" s="1"/>
  <c r="M501" i="507" s="1"/>
  <c r="I500" i="507"/>
  <c r="I504" i="507" s="1"/>
  <c r="E500" i="507"/>
  <c r="K500" i="507" s="1"/>
  <c r="AA497" i="507"/>
  <c r="Z497" i="507"/>
  <c r="Y497" i="507"/>
  <c r="X497" i="507"/>
  <c r="U497" i="507"/>
  <c r="T497" i="507"/>
  <c r="S497" i="507"/>
  <c r="R497" i="507"/>
  <c r="Q497" i="507"/>
  <c r="P497" i="507"/>
  <c r="O497" i="507"/>
  <c r="R505" i="507" s="1"/>
  <c r="I497" i="507"/>
  <c r="G497" i="507"/>
  <c r="J497" i="507" s="1" a="1"/>
  <c r="J497" i="507" s="1"/>
  <c r="H496" i="507"/>
  <c r="H495" i="507"/>
  <c r="H494" i="507"/>
  <c r="D493" i="507"/>
  <c r="H493" i="507" s="1"/>
  <c r="V492" i="507"/>
  <c r="W492" i="507" s="1"/>
  <c r="N492" i="507"/>
  <c r="K492" i="507" a="1"/>
  <c r="K492" i="507" s="1"/>
  <c r="M492" i="507" s="1"/>
  <c r="J492" i="507" a="1"/>
  <c r="J492" i="507" s="1"/>
  <c r="H492" i="507"/>
  <c r="H491" i="507"/>
  <c r="H490" i="507"/>
  <c r="V489" i="507"/>
  <c r="W489" i="507" s="1"/>
  <c r="N489" i="507"/>
  <c r="K489" i="507"/>
  <c r="M489" i="507" s="1"/>
  <c r="K489" i="507" a="1"/>
  <c r="J489" i="507"/>
  <c r="J489" i="507" a="1"/>
  <c r="H489" i="507"/>
  <c r="V488" i="507"/>
  <c r="W488" i="507" s="1"/>
  <c r="N488" i="507"/>
  <c r="K488" i="507" a="1"/>
  <c r="K488" i="507" s="1"/>
  <c r="M488" i="507" s="1"/>
  <c r="J488" i="507" a="1"/>
  <c r="J488" i="507" s="1"/>
  <c r="H488" i="507"/>
  <c r="H487" i="507"/>
  <c r="H486" i="507"/>
  <c r="W485" i="507"/>
  <c r="V485" i="507"/>
  <c r="N485" i="507"/>
  <c r="K485" i="507" a="1"/>
  <c r="K485" i="507" s="1"/>
  <c r="M485" i="507" s="1"/>
  <c r="J485" i="507" a="1"/>
  <c r="J485" i="507" s="1"/>
  <c r="H485" i="507"/>
  <c r="V484" i="507"/>
  <c r="W484" i="507" s="1"/>
  <c r="N484" i="507"/>
  <c r="K484" i="507" a="1"/>
  <c r="K484" i="507" s="1"/>
  <c r="M484" i="507" s="1"/>
  <c r="J484" i="507" a="1"/>
  <c r="J484" i="507" s="1"/>
  <c r="H484" i="507"/>
  <c r="V483" i="507"/>
  <c r="W483" i="507" s="1"/>
  <c r="N483" i="507"/>
  <c r="K483" i="507"/>
  <c r="M483" i="507" s="1"/>
  <c r="K483" i="507" a="1"/>
  <c r="J483" i="507"/>
  <c r="J483" i="507" a="1"/>
  <c r="H483" i="507"/>
  <c r="V482" i="507"/>
  <c r="N482" i="507"/>
  <c r="N497" i="507" s="1"/>
  <c r="K482" i="507" a="1"/>
  <c r="K482" i="507" s="1"/>
  <c r="J482" i="507" a="1"/>
  <c r="J482" i="507" s="1"/>
  <c r="H482" i="507"/>
  <c r="H497" i="507" s="1"/>
  <c r="AA481" i="507"/>
  <c r="Z481" i="507"/>
  <c r="Y481" i="507"/>
  <c r="X481" i="507"/>
  <c r="U481" i="507"/>
  <c r="T481" i="507"/>
  <c r="S481" i="507"/>
  <c r="Q481" i="507"/>
  <c r="P481" i="507"/>
  <c r="O481" i="507"/>
  <c r="I481" i="507"/>
  <c r="G481" i="507"/>
  <c r="W480" i="507"/>
  <c r="V480" i="507"/>
  <c r="N480" i="507"/>
  <c r="K480" i="507" a="1"/>
  <c r="K480" i="507" s="1"/>
  <c r="M480" i="507" s="1"/>
  <c r="J480" i="507" a="1"/>
  <c r="J480" i="507" s="1"/>
  <c r="H480" i="507"/>
  <c r="H479" i="507"/>
  <c r="V478" i="507"/>
  <c r="W478" i="507" s="1"/>
  <c r="N478" i="507"/>
  <c r="K478" i="507" a="1"/>
  <c r="K478" i="507" s="1"/>
  <c r="M478" i="507" s="1"/>
  <c r="J478" i="507" a="1"/>
  <c r="J478" i="507" s="1"/>
  <c r="H478" i="507"/>
  <c r="V477" i="507"/>
  <c r="W477" i="507" s="1"/>
  <c r="N477" i="507"/>
  <c r="K477" i="507" a="1"/>
  <c r="K477" i="507" s="1"/>
  <c r="M477" i="507" s="1"/>
  <c r="J477" i="507" a="1"/>
  <c r="J477" i="507" s="1"/>
  <c r="H477" i="507"/>
  <c r="V476" i="507"/>
  <c r="W476" i="507" s="1"/>
  <c r="N476" i="507"/>
  <c r="K476" i="507" a="1"/>
  <c r="K476" i="507" s="1"/>
  <c r="M476" i="507" s="1"/>
  <c r="J476" i="507" a="1"/>
  <c r="J476" i="507" s="1"/>
  <c r="H476" i="507"/>
  <c r="V475" i="507"/>
  <c r="W475" i="507" s="1"/>
  <c r="N475" i="507"/>
  <c r="K475" i="507" a="1"/>
  <c r="K475" i="507" s="1"/>
  <c r="M475" i="507" s="1"/>
  <c r="J475" i="507" a="1"/>
  <c r="J475" i="507" s="1"/>
  <c r="H475" i="507"/>
  <c r="W474" i="507"/>
  <c r="V474" i="507"/>
  <c r="V481" i="507" s="1"/>
  <c r="N474" i="507"/>
  <c r="N481" i="507" s="1"/>
  <c r="K474" i="507" a="1"/>
  <c r="K474" i="507" s="1"/>
  <c r="M474" i="507" s="1"/>
  <c r="J474" i="507" a="1"/>
  <c r="J474" i="507" s="1"/>
  <c r="H474" i="507"/>
  <c r="H481" i="507" s="1"/>
  <c r="AA473" i="507"/>
  <c r="Z473" i="507"/>
  <c r="Y473" i="507"/>
  <c r="X473" i="507"/>
  <c r="U473" i="507"/>
  <c r="T473" i="507"/>
  <c r="S473" i="507"/>
  <c r="Q473" i="507"/>
  <c r="P473" i="507"/>
  <c r="O473" i="507"/>
  <c r="R503" i="507" s="1"/>
  <c r="I473" i="507"/>
  <c r="G473" i="507"/>
  <c r="J473" i="507" s="1" a="1"/>
  <c r="J473" i="507" s="1"/>
  <c r="V472" i="507"/>
  <c r="W472" i="507" s="1"/>
  <c r="N472" i="507"/>
  <c r="K472" i="507" a="1"/>
  <c r="K472" i="507" s="1"/>
  <c r="M472" i="507" s="1"/>
  <c r="J472" i="507" a="1"/>
  <c r="J472" i="507" s="1"/>
  <c r="H472" i="507"/>
  <c r="W471" i="507"/>
  <c r="V471" i="507"/>
  <c r="N471" i="507"/>
  <c r="K471" i="507" a="1"/>
  <c r="K471" i="507" s="1"/>
  <c r="M471" i="507" s="1"/>
  <c r="J471" i="507" a="1"/>
  <c r="J471" i="507" s="1"/>
  <c r="H471" i="507"/>
  <c r="V470" i="507"/>
  <c r="W470" i="507" s="1"/>
  <c r="N470" i="507"/>
  <c r="K470" i="507" a="1"/>
  <c r="K470" i="507" s="1"/>
  <c r="M470" i="507" s="1"/>
  <c r="J470" i="507" a="1"/>
  <c r="J470" i="507" s="1"/>
  <c r="H470" i="507"/>
  <c r="V469" i="507"/>
  <c r="W469" i="507" s="1"/>
  <c r="N469" i="507"/>
  <c r="K469" i="507"/>
  <c r="M469" i="507" s="1"/>
  <c r="K469" i="507" a="1"/>
  <c r="J469" i="507"/>
  <c r="J469" i="507" a="1"/>
  <c r="H469" i="507"/>
  <c r="V468" i="507"/>
  <c r="W468" i="507" s="1"/>
  <c r="N468" i="507"/>
  <c r="K468" i="507" a="1"/>
  <c r="K468" i="507" s="1"/>
  <c r="M468" i="507" s="1"/>
  <c r="J468" i="507" a="1"/>
  <c r="J468" i="507" s="1"/>
  <c r="H468" i="507"/>
  <c r="W467" i="507"/>
  <c r="V467" i="507"/>
  <c r="N467" i="507"/>
  <c r="K467" i="507" a="1"/>
  <c r="K467" i="507" s="1"/>
  <c r="M467" i="507" s="1"/>
  <c r="J467" i="507" a="1"/>
  <c r="J467" i="507" s="1"/>
  <c r="H467" i="507"/>
  <c r="V466" i="507"/>
  <c r="W466" i="507" s="1"/>
  <c r="N466" i="507"/>
  <c r="K466" i="507" a="1"/>
  <c r="K466" i="507" s="1"/>
  <c r="M466" i="507" s="1"/>
  <c r="J466" i="507" a="1"/>
  <c r="J466" i="507" s="1"/>
  <c r="H466" i="507"/>
  <c r="V465" i="507"/>
  <c r="W465" i="507" s="1"/>
  <c r="N465" i="507"/>
  <c r="K465" i="507"/>
  <c r="M465" i="507" s="1"/>
  <c r="K465" i="507" a="1"/>
  <c r="J465" i="507"/>
  <c r="J465" i="507" a="1"/>
  <c r="H465" i="507"/>
  <c r="V464" i="507"/>
  <c r="W464" i="507" s="1"/>
  <c r="N464" i="507"/>
  <c r="K464" i="507" a="1"/>
  <c r="K464" i="507" s="1"/>
  <c r="M464" i="507" s="1"/>
  <c r="J464" i="507" a="1"/>
  <c r="J464" i="507" s="1"/>
  <c r="H464" i="507"/>
  <c r="W463" i="507"/>
  <c r="V463" i="507"/>
  <c r="N463" i="507"/>
  <c r="K463" i="507" a="1"/>
  <c r="K463" i="507" s="1"/>
  <c r="M463" i="507" s="1"/>
  <c r="J463" i="507" a="1"/>
  <c r="J463" i="507" s="1"/>
  <c r="H463" i="507"/>
  <c r="V462" i="507"/>
  <c r="W462" i="507" s="1"/>
  <c r="N462" i="507"/>
  <c r="K462" i="507" a="1"/>
  <c r="K462" i="507" s="1"/>
  <c r="M462" i="507" s="1"/>
  <c r="J462" i="507" a="1"/>
  <c r="J462" i="507" s="1"/>
  <c r="H462" i="507"/>
  <c r="V461" i="507"/>
  <c r="W461" i="507" s="1"/>
  <c r="N461" i="507"/>
  <c r="K461" i="507"/>
  <c r="M461" i="507" s="1"/>
  <c r="K461" i="507" a="1"/>
  <c r="J461" i="507"/>
  <c r="J461" i="507" a="1"/>
  <c r="H461" i="507"/>
  <c r="V460" i="507"/>
  <c r="W460" i="507" s="1"/>
  <c r="N460" i="507"/>
  <c r="K460" i="507" a="1"/>
  <c r="K460" i="507" s="1"/>
  <c r="M460" i="507" s="1"/>
  <c r="J460" i="507" a="1"/>
  <c r="J460" i="507" s="1"/>
  <c r="H460" i="507"/>
  <c r="W459" i="507"/>
  <c r="V459" i="507"/>
  <c r="N459" i="507"/>
  <c r="K459" i="507" a="1"/>
  <c r="K459" i="507" s="1"/>
  <c r="M459" i="507" s="1"/>
  <c r="J459" i="507" a="1"/>
  <c r="J459" i="507" s="1"/>
  <c r="H459" i="507"/>
  <c r="V458" i="507"/>
  <c r="N458" i="507"/>
  <c r="K458" i="507" a="1"/>
  <c r="K458" i="507" s="1"/>
  <c r="J458" i="507" a="1"/>
  <c r="J458" i="507" s="1"/>
  <c r="H458" i="507"/>
  <c r="H473" i="507" s="1"/>
  <c r="AA457" i="507"/>
  <c r="Z457" i="507"/>
  <c r="Y457" i="507"/>
  <c r="X457" i="507"/>
  <c r="U457" i="507"/>
  <c r="T457" i="507"/>
  <c r="S457" i="507"/>
  <c r="R457" i="507"/>
  <c r="Q457" i="507"/>
  <c r="P457" i="507"/>
  <c r="O457" i="507"/>
  <c r="R502" i="507" s="1"/>
  <c r="I457" i="507"/>
  <c r="G457" i="507"/>
  <c r="V456" i="507"/>
  <c r="W456" i="507" s="1"/>
  <c r="N456" i="507"/>
  <c r="K456" i="507" a="1"/>
  <c r="K456" i="507" s="1"/>
  <c r="M456" i="507" s="1"/>
  <c r="J456" i="507" a="1"/>
  <c r="J456" i="507" s="1"/>
  <c r="H456" i="507"/>
  <c r="V455" i="507"/>
  <c r="W455" i="507" s="1"/>
  <c r="N455" i="507"/>
  <c r="K455" i="507"/>
  <c r="M455" i="507" s="1"/>
  <c r="K455" i="507" a="1"/>
  <c r="J455" i="507" a="1"/>
  <c r="J455" i="507" s="1"/>
  <c r="H455" i="507"/>
  <c r="V454" i="507"/>
  <c r="W454" i="507" s="1"/>
  <c r="N454" i="507"/>
  <c r="K454" i="507" a="1"/>
  <c r="K454" i="507" s="1"/>
  <c r="M454" i="507" s="1"/>
  <c r="J454" i="507" a="1"/>
  <c r="J454" i="507" s="1"/>
  <c r="H454" i="507"/>
  <c r="K453" i="507" a="1"/>
  <c r="K453" i="507" s="1"/>
  <c r="M453" i="507" s="1"/>
  <c r="H453" i="507"/>
  <c r="K452" i="507" a="1"/>
  <c r="K452" i="507" s="1"/>
  <c r="M452" i="507" s="1"/>
  <c r="H452" i="507"/>
  <c r="K451" i="507" a="1"/>
  <c r="K451" i="507" s="1"/>
  <c r="M451" i="507" s="1"/>
  <c r="H451" i="507"/>
  <c r="W450" i="507"/>
  <c r="V450" i="507"/>
  <c r="N450" i="507"/>
  <c r="K450" i="507" a="1"/>
  <c r="K450" i="507" s="1"/>
  <c r="M450" i="507" s="1"/>
  <c r="J450" i="507" a="1"/>
  <c r="J450" i="507" s="1"/>
  <c r="H450" i="507"/>
  <c r="V449" i="507"/>
  <c r="W449" i="507" s="1"/>
  <c r="N449" i="507"/>
  <c r="K449" i="507" a="1"/>
  <c r="K449" i="507" s="1"/>
  <c r="M449" i="507" s="1"/>
  <c r="J449" i="507" a="1"/>
  <c r="J449" i="507" s="1"/>
  <c r="H449" i="507"/>
  <c r="N448" i="507"/>
  <c r="K448" i="507" a="1"/>
  <c r="K448" i="507" s="1"/>
  <c r="M448" i="507" s="1"/>
  <c r="H448" i="507"/>
  <c r="N447" i="507"/>
  <c r="K447" i="507" a="1"/>
  <c r="K447" i="507" s="1"/>
  <c r="M447" i="507" s="1"/>
  <c r="H447" i="507"/>
  <c r="N446" i="507"/>
  <c r="K446" i="507" a="1"/>
  <c r="K446" i="507" s="1"/>
  <c r="M446" i="507" s="1"/>
  <c r="H446" i="507"/>
  <c r="N445" i="507"/>
  <c r="K445" i="507" a="1"/>
  <c r="K445" i="507" s="1"/>
  <c r="M445" i="507" s="1"/>
  <c r="H445" i="507"/>
  <c r="N444" i="507"/>
  <c r="K444" i="507" a="1"/>
  <c r="K444" i="507" s="1"/>
  <c r="M444" i="507" s="1"/>
  <c r="H444" i="507"/>
  <c r="N443" i="507"/>
  <c r="K443" i="507" a="1"/>
  <c r="K443" i="507" s="1"/>
  <c r="M443" i="507" s="1"/>
  <c r="H443" i="507"/>
  <c r="V442" i="507"/>
  <c r="W442" i="507" s="1"/>
  <c r="N442" i="507"/>
  <c r="K442" i="507" a="1"/>
  <c r="K442" i="507" s="1"/>
  <c r="M442" i="507" s="1"/>
  <c r="J442" i="507" a="1"/>
  <c r="J442" i="507" s="1"/>
  <c r="H442" i="507"/>
  <c r="V441" i="507"/>
  <c r="W441" i="507" s="1"/>
  <c r="N441" i="507"/>
  <c r="K441" i="507" a="1"/>
  <c r="K441" i="507" s="1"/>
  <c r="M441" i="507" s="1"/>
  <c r="J441" i="507" a="1"/>
  <c r="J441" i="507" s="1"/>
  <c r="H441" i="507"/>
  <c r="V440" i="507"/>
  <c r="W440" i="507" s="1"/>
  <c r="N440" i="507"/>
  <c r="K440" i="507"/>
  <c r="M440" i="507" s="1"/>
  <c r="K440" i="507" a="1"/>
  <c r="J440" i="507"/>
  <c r="J440" i="507" a="1"/>
  <c r="H440" i="507"/>
  <c r="V439" i="507"/>
  <c r="W439" i="507" s="1"/>
  <c r="N439" i="507"/>
  <c r="K439" i="507" a="1"/>
  <c r="K439" i="507" s="1"/>
  <c r="M439" i="507" s="1"/>
  <c r="J439" i="507" a="1"/>
  <c r="J439" i="507" s="1"/>
  <c r="H439" i="507"/>
  <c r="W438" i="507"/>
  <c r="V438" i="507"/>
  <c r="N438" i="507"/>
  <c r="K438" i="507" a="1"/>
  <c r="K438" i="507" s="1"/>
  <c r="M438" i="507" s="1"/>
  <c r="J438" i="507" a="1"/>
  <c r="J438" i="507" s="1"/>
  <c r="H438" i="507"/>
  <c r="V437" i="507"/>
  <c r="W437" i="507" s="1"/>
  <c r="N437" i="507"/>
  <c r="K437" i="507" a="1"/>
  <c r="K437" i="507" s="1"/>
  <c r="M437" i="507" s="1"/>
  <c r="J437" i="507" a="1"/>
  <c r="J437" i="507" s="1"/>
  <c r="H437" i="507"/>
  <c r="V436" i="507"/>
  <c r="W436" i="507" s="1"/>
  <c r="N436" i="507"/>
  <c r="K436" i="507"/>
  <c r="M436" i="507" s="1"/>
  <c r="K436" i="507" a="1"/>
  <c r="J436" i="507"/>
  <c r="J436" i="507" a="1"/>
  <c r="H436" i="507"/>
  <c r="V435" i="507"/>
  <c r="W435" i="507" s="1"/>
  <c r="N435" i="507"/>
  <c r="K435" i="507" a="1"/>
  <c r="K435" i="507" s="1"/>
  <c r="M435" i="507" s="1"/>
  <c r="J435" i="507" a="1"/>
  <c r="J435" i="507" s="1"/>
  <c r="H435" i="507"/>
  <c r="W434" i="507"/>
  <c r="V434" i="507"/>
  <c r="N434" i="507"/>
  <c r="K434" i="507" a="1"/>
  <c r="K434" i="507" s="1"/>
  <c r="M434" i="507" s="1"/>
  <c r="J434" i="507" a="1"/>
  <c r="J434" i="507" s="1"/>
  <c r="H434" i="507"/>
  <c r="V433" i="507"/>
  <c r="W433" i="507" s="1"/>
  <c r="N433" i="507"/>
  <c r="K433" i="507" a="1"/>
  <c r="K433" i="507" s="1"/>
  <c r="M433" i="507" s="1"/>
  <c r="J433" i="507" a="1"/>
  <c r="J433" i="507" s="1"/>
  <c r="H433" i="507"/>
  <c r="V432" i="507"/>
  <c r="W432" i="507" s="1"/>
  <c r="N432" i="507"/>
  <c r="K432" i="507"/>
  <c r="M432" i="507" s="1"/>
  <c r="K432" i="507" a="1"/>
  <c r="J432" i="507"/>
  <c r="J432" i="507" a="1"/>
  <c r="H432" i="507"/>
  <c r="V431" i="507"/>
  <c r="W431" i="507" s="1"/>
  <c r="N431" i="507"/>
  <c r="K431" i="507" a="1"/>
  <c r="K431" i="507" s="1"/>
  <c r="M431" i="507" s="1"/>
  <c r="J431" i="507" a="1"/>
  <c r="J431" i="507" s="1"/>
  <c r="H431" i="507"/>
  <c r="N430" i="507"/>
  <c r="K430" i="507" a="1"/>
  <c r="K430" i="507" s="1"/>
  <c r="M430" i="507" s="1"/>
  <c r="H430" i="507"/>
  <c r="V429" i="507"/>
  <c r="W429" i="507" s="1"/>
  <c r="N429" i="507"/>
  <c r="K429" i="507" a="1"/>
  <c r="K429" i="507" s="1"/>
  <c r="M429" i="507" s="1"/>
  <c r="J429" i="507" a="1"/>
  <c r="J429" i="507" s="1"/>
  <c r="H429" i="507"/>
  <c r="W428" i="507"/>
  <c r="V428" i="507"/>
  <c r="N428" i="507"/>
  <c r="K428" i="507" a="1"/>
  <c r="K428" i="507" s="1"/>
  <c r="M428" i="507" s="1"/>
  <c r="J428" i="507" a="1"/>
  <c r="J428" i="507" s="1"/>
  <c r="H428" i="507"/>
  <c r="V427" i="507"/>
  <c r="W427" i="507" s="1"/>
  <c r="N427" i="507"/>
  <c r="K427" i="507" a="1"/>
  <c r="K427" i="507" s="1"/>
  <c r="M427" i="507" s="1"/>
  <c r="J427" i="507" a="1"/>
  <c r="J427" i="507" s="1"/>
  <c r="H427" i="507"/>
  <c r="V426" i="507"/>
  <c r="W426" i="507" s="1"/>
  <c r="N426" i="507"/>
  <c r="K426" i="507" a="1"/>
  <c r="K426" i="507" s="1"/>
  <c r="M426" i="507" s="1"/>
  <c r="J426" i="507" a="1"/>
  <c r="J426" i="507" s="1"/>
  <c r="H426" i="507"/>
  <c r="V425" i="507"/>
  <c r="W425" i="507" s="1"/>
  <c r="N425" i="507"/>
  <c r="K425" i="507" a="1"/>
  <c r="K425" i="507" s="1"/>
  <c r="M425" i="507" s="1"/>
  <c r="J425" i="507" a="1"/>
  <c r="J425" i="507" s="1"/>
  <c r="H425" i="507"/>
  <c r="V424" i="507"/>
  <c r="W424" i="507" s="1"/>
  <c r="N424" i="507"/>
  <c r="K424" i="507"/>
  <c r="M424" i="507" s="1"/>
  <c r="K424" i="507" a="1"/>
  <c r="J424" i="507"/>
  <c r="J424" i="507" a="1"/>
  <c r="H424" i="507"/>
  <c r="V423" i="507"/>
  <c r="N423" i="507"/>
  <c r="K423" i="507" a="1"/>
  <c r="K423" i="507" s="1"/>
  <c r="J423" i="507" a="1"/>
  <c r="J423" i="507" s="1"/>
  <c r="H423" i="507"/>
  <c r="AA422" i="507"/>
  <c r="Z422" i="507"/>
  <c r="Y422" i="507"/>
  <c r="X422" i="507"/>
  <c r="U422" i="507"/>
  <c r="T422" i="507"/>
  <c r="S422" i="507"/>
  <c r="R422" i="507"/>
  <c r="Q422" i="507"/>
  <c r="P422" i="507"/>
  <c r="O422" i="507"/>
  <c r="R501" i="507" s="1"/>
  <c r="I422" i="507"/>
  <c r="G422" i="507"/>
  <c r="J422" i="507" s="1" a="1"/>
  <c r="J422" i="507" s="1"/>
  <c r="K421" i="507" a="1"/>
  <c r="K421" i="507" s="1"/>
  <c r="M421" i="507" s="1"/>
  <c r="H421" i="507"/>
  <c r="K420" i="507"/>
  <c r="M420" i="507" s="1"/>
  <c r="K420" i="507" a="1"/>
  <c r="H420" i="507"/>
  <c r="K419" i="507" a="1"/>
  <c r="K419" i="507" s="1"/>
  <c r="M419" i="507" s="1"/>
  <c r="H419" i="507"/>
  <c r="K418" i="507"/>
  <c r="M418" i="507" s="1"/>
  <c r="K418" i="507" a="1"/>
  <c r="H418" i="507"/>
  <c r="K417" i="507" a="1"/>
  <c r="K417" i="507" s="1"/>
  <c r="M417" i="507" s="1"/>
  <c r="H417" i="507"/>
  <c r="K416" i="507" a="1"/>
  <c r="K416" i="507" s="1"/>
  <c r="M416" i="507" s="1"/>
  <c r="H416" i="507"/>
  <c r="K415" i="507" a="1"/>
  <c r="K415" i="507" s="1"/>
  <c r="M415" i="507" s="1"/>
  <c r="H415" i="507"/>
  <c r="K414" i="507" a="1"/>
  <c r="K414" i="507" s="1"/>
  <c r="M414" i="507" s="1"/>
  <c r="H414" i="507"/>
  <c r="K413" i="507" a="1"/>
  <c r="K413" i="507" s="1"/>
  <c r="M413" i="507" s="1"/>
  <c r="H413" i="507"/>
  <c r="K412" i="507" a="1"/>
  <c r="K412" i="507" s="1"/>
  <c r="M412" i="507" s="1"/>
  <c r="H412" i="507"/>
  <c r="W411" i="507"/>
  <c r="V411" i="507"/>
  <c r="N411" i="507"/>
  <c r="K411" i="507" a="1"/>
  <c r="K411" i="507" s="1"/>
  <c r="M411" i="507" s="1"/>
  <c r="J411" i="507" a="1"/>
  <c r="J411" i="507" s="1"/>
  <c r="H411" i="507"/>
  <c r="V410" i="507"/>
  <c r="W410" i="507" s="1"/>
  <c r="N410" i="507"/>
  <c r="K410" i="507" a="1"/>
  <c r="K410" i="507" s="1"/>
  <c r="M410" i="507" s="1"/>
  <c r="J410" i="507" a="1"/>
  <c r="J410" i="507" s="1"/>
  <c r="H410" i="507"/>
  <c r="V409" i="507"/>
  <c r="W409" i="507" s="1"/>
  <c r="N409" i="507"/>
  <c r="K409" i="507"/>
  <c r="M409" i="507" s="1"/>
  <c r="K409" i="507" a="1"/>
  <c r="J409" i="507"/>
  <c r="J409" i="507" a="1"/>
  <c r="H409" i="507"/>
  <c r="V408" i="507"/>
  <c r="W408" i="507" s="1"/>
  <c r="N408" i="507"/>
  <c r="K408" i="507" a="1"/>
  <c r="K408" i="507" s="1"/>
  <c r="M408" i="507" s="1"/>
  <c r="J408" i="507" a="1"/>
  <c r="J408" i="507" s="1"/>
  <c r="H408" i="507"/>
  <c r="H407" i="507"/>
  <c r="V406" i="507"/>
  <c r="W406" i="507" s="1"/>
  <c r="N406" i="507"/>
  <c r="K406" i="507" a="1"/>
  <c r="K406" i="507" s="1"/>
  <c r="M406" i="507" s="1"/>
  <c r="J406" i="507" a="1"/>
  <c r="J406" i="507" s="1"/>
  <c r="H406" i="507"/>
  <c r="W405" i="507"/>
  <c r="V405" i="507"/>
  <c r="N405" i="507"/>
  <c r="K405" i="507" a="1"/>
  <c r="K405" i="507" s="1"/>
  <c r="M405" i="507" s="1"/>
  <c r="J405" i="507" a="1"/>
  <c r="J405" i="507" s="1"/>
  <c r="H405" i="507"/>
  <c r="H404" i="507"/>
  <c r="K403" i="507" a="1"/>
  <c r="K403" i="507" s="1"/>
  <c r="H403" i="507"/>
  <c r="V402" i="507"/>
  <c r="W402" i="507" s="1"/>
  <c r="N402" i="507"/>
  <c r="K402" i="507" a="1"/>
  <c r="K402" i="507" s="1"/>
  <c r="M402" i="507" s="1"/>
  <c r="J402" i="507" a="1"/>
  <c r="J402" i="507" s="1"/>
  <c r="H402" i="507"/>
  <c r="V401" i="507"/>
  <c r="W401" i="507" s="1"/>
  <c r="N401" i="507"/>
  <c r="K401" i="507"/>
  <c r="M401" i="507" s="1"/>
  <c r="K401" i="507" a="1"/>
  <c r="J401" i="507"/>
  <c r="J401" i="507" a="1"/>
  <c r="H401" i="507"/>
  <c r="V400" i="507"/>
  <c r="W400" i="507" s="1"/>
  <c r="N400" i="507"/>
  <c r="K400" i="507" a="1"/>
  <c r="K400" i="507" s="1"/>
  <c r="M400" i="507" s="1"/>
  <c r="J400" i="507" a="1"/>
  <c r="J400" i="507" s="1"/>
  <c r="H400" i="507"/>
  <c r="W399" i="507"/>
  <c r="V399" i="507"/>
  <c r="N399" i="507"/>
  <c r="K399" i="507" a="1"/>
  <c r="K399" i="507" s="1"/>
  <c r="M399" i="507" s="1"/>
  <c r="J399" i="507" a="1"/>
  <c r="J399" i="507" s="1"/>
  <c r="H399" i="507"/>
  <c r="V398" i="507"/>
  <c r="W398" i="507" s="1"/>
  <c r="N398" i="507"/>
  <c r="K398" i="507" a="1"/>
  <c r="K398" i="507" s="1"/>
  <c r="M398" i="507" s="1"/>
  <c r="J398" i="507" a="1"/>
  <c r="J398" i="507" s="1"/>
  <c r="H398" i="507"/>
  <c r="V397" i="507"/>
  <c r="W397" i="507" s="1"/>
  <c r="N397" i="507"/>
  <c r="K397" i="507"/>
  <c r="M397" i="507" s="1"/>
  <c r="K397" i="507" a="1"/>
  <c r="J397" i="507"/>
  <c r="J397" i="507" a="1"/>
  <c r="H397" i="507"/>
  <c r="V396" i="507"/>
  <c r="W396" i="507" s="1"/>
  <c r="N396" i="507"/>
  <c r="K396" i="507" a="1"/>
  <c r="K396" i="507" s="1"/>
  <c r="M396" i="507" s="1"/>
  <c r="J396" i="507" a="1"/>
  <c r="J396" i="507" s="1"/>
  <c r="H396" i="507"/>
  <c r="W395" i="507"/>
  <c r="V395" i="507"/>
  <c r="N395" i="507"/>
  <c r="K395" i="507" a="1"/>
  <c r="K395" i="507" s="1"/>
  <c r="M395" i="507" s="1"/>
  <c r="J395" i="507" a="1"/>
  <c r="J395" i="507" s="1"/>
  <c r="H395" i="507"/>
  <c r="V394" i="507"/>
  <c r="W394" i="507" s="1"/>
  <c r="N394" i="507"/>
  <c r="K394" i="507" a="1"/>
  <c r="K394" i="507" s="1"/>
  <c r="M394" i="507" s="1"/>
  <c r="J394" i="507" a="1"/>
  <c r="J394" i="507" s="1"/>
  <c r="H394" i="507"/>
  <c r="V393" i="507"/>
  <c r="W393" i="507" s="1"/>
  <c r="N393" i="507"/>
  <c r="K393" i="507"/>
  <c r="M393" i="507" s="1"/>
  <c r="K393" i="507" a="1"/>
  <c r="J393" i="507"/>
  <c r="J393" i="507" a="1"/>
  <c r="H393" i="507"/>
  <c r="K392" i="507" a="1"/>
  <c r="K392" i="507" s="1"/>
  <c r="M392" i="507" s="1"/>
  <c r="H392" i="507"/>
  <c r="K391" i="507"/>
  <c r="M391" i="507" s="1"/>
  <c r="K391" i="507" a="1"/>
  <c r="H391" i="507"/>
  <c r="K390" i="507" a="1"/>
  <c r="K390" i="507" s="1"/>
  <c r="M390" i="507" s="1"/>
  <c r="H390" i="507"/>
  <c r="K389" i="507" a="1"/>
  <c r="K389" i="507" s="1"/>
  <c r="M389" i="507" s="1"/>
  <c r="H389" i="507"/>
  <c r="N388" i="507"/>
  <c r="K388" i="507"/>
  <c r="M388" i="507" s="1"/>
  <c r="K388" i="507" a="1"/>
  <c r="H388" i="507"/>
  <c r="N387" i="507"/>
  <c r="K387" i="507" a="1"/>
  <c r="K387" i="507" s="1"/>
  <c r="M387" i="507" s="1"/>
  <c r="H387" i="507"/>
  <c r="N386" i="507"/>
  <c r="K386" i="507" a="1"/>
  <c r="K386" i="507" s="1"/>
  <c r="M386" i="507" s="1"/>
  <c r="H386" i="507"/>
  <c r="N385" i="507"/>
  <c r="K385" i="507" a="1"/>
  <c r="K385" i="507" s="1"/>
  <c r="M385" i="507" s="1"/>
  <c r="H385" i="507"/>
  <c r="V384" i="507"/>
  <c r="W384" i="507" s="1"/>
  <c r="N384" i="507"/>
  <c r="K384" i="507"/>
  <c r="M384" i="507" s="1"/>
  <c r="K384" i="507" a="1"/>
  <c r="J384" i="507"/>
  <c r="J384" i="507" a="1"/>
  <c r="H384" i="507"/>
  <c r="V383" i="507"/>
  <c r="W383" i="507" s="1"/>
  <c r="N383" i="507"/>
  <c r="K383" i="507" a="1"/>
  <c r="K383" i="507" s="1"/>
  <c r="M383" i="507" s="1"/>
  <c r="J383" i="507" a="1"/>
  <c r="J383" i="507" s="1"/>
  <c r="H383" i="507"/>
  <c r="W382" i="507"/>
  <c r="V382" i="507"/>
  <c r="N382" i="507"/>
  <c r="K382" i="507" a="1"/>
  <c r="K382" i="507" s="1"/>
  <c r="M382" i="507" s="1"/>
  <c r="J382" i="507" a="1"/>
  <c r="J382" i="507" s="1"/>
  <c r="H382" i="507"/>
  <c r="V381" i="507"/>
  <c r="W381" i="507" s="1"/>
  <c r="N381" i="507"/>
  <c r="K381" i="507" a="1"/>
  <c r="K381" i="507" s="1"/>
  <c r="M381" i="507" s="1"/>
  <c r="J381" i="507" a="1"/>
  <c r="J381" i="507" s="1"/>
  <c r="H381" i="507"/>
  <c r="V380" i="507"/>
  <c r="W380" i="507" s="1"/>
  <c r="N380" i="507"/>
  <c r="K380" i="507"/>
  <c r="M380" i="507" s="1"/>
  <c r="K380" i="507" a="1"/>
  <c r="J380" i="507"/>
  <c r="J380" i="507" a="1"/>
  <c r="H380" i="507"/>
  <c r="V379" i="507"/>
  <c r="W379" i="507" s="1"/>
  <c r="N379" i="507"/>
  <c r="K379" i="507" a="1"/>
  <c r="K379" i="507" s="1"/>
  <c r="M379" i="507" s="1"/>
  <c r="J379" i="507" a="1"/>
  <c r="J379" i="507" s="1"/>
  <c r="H379" i="507"/>
  <c r="W378" i="507"/>
  <c r="V378" i="507"/>
  <c r="N378" i="507"/>
  <c r="K378" i="507" a="1"/>
  <c r="K378" i="507" s="1"/>
  <c r="M378" i="507" s="1"/>
  <c r="J378" i="507" a="1"/>
  <c r="J378" i="507" s="1"/>
  <c r="H378" i="507"/>
  <c r="V377" i="507"/>
  <c r="W377" i="507" s="1"/>
  <c r="N377" i="507"/>
  <c r="K377" i="507" a="1"/>
  <c r="K377" i="507" s="1"/>
  <c r="M377" i="507" s="1"/>
  <c r="J377" i="507" a="1"/>
  <c r="J377" i="507" s="1"/>
  <c r="H377" i="507"/>
  <c r="V376" i="507"/>
  <c r="W376" i="507" s="1"/>
  <c r="N376" i="507"/>
  <c r="K376" i="507"/>
  <c r="M376" i="507" s="1"/>
  <c r="K376" i="507" a="1"/>
  <c r="J376" i="507"/>
  <c r="J376" i="507" a="1"/>
  <c r="H376" i="507"/>
  <c r="V375" i="507"/>
  <c r="W375" i="507" s="1"/>
  <c r="N375" i="507"/>
  <c r="K375" i="507" a="1"/>
  <c r="K375" i="507" s="1"/>
  <c r="M375" i="507" s="1"/>
  <c r="J375" i="507" a="1"/>
  <c r="J375" i="507" s="1"/>
  <c r="H375" i="507"/>
  <c r="W374" i="507"/>
  <c r="V374" i="507"/>
  <c r="N374" i="507"/>
  <c r="K374" i="507" a="1"/>
  <c r="K374" i="507" s="1"/>
  <c r="M374" i="507" s="1"/>
  <c r="J374" i="507" a="1"/>
  <c r="J374" i="507" s="1"/>
  <c r="H374" i="507"/>
  <c r="V373" i="507"/>
  <c r="W373" i="507" s="1"/>
  <c r="N373" i="507"/>
  <c r="K373" i="507" a="1"/>
  <c r="K373" i="507" s="1"/>
  <c r="M373" i="507" s="1"/>
  <c r="J373" i="507" a="1"/>
  <c r="J373" i="507" s="1"/>
  <c r="H373" i="507"/>
  <c r="K372" i="507" a="1"/>
  <c r="K372" i="507" s="1"/>
  <c r="M372" i="507" s="1"/>
  <c r="H372" i="507"/>
  <c r="K371" i="507" a="1"/>
  <c r="K371" i="507" s="1"/>
  <c r="M371" i="507" s="1"/>
  <c r="H371" i="507"/>
  <c r="K370" i="507" a="1"/>
  <c r="K370" i="507" s="1"/>
  <c r="M370" i="507" s="1"/>
  <c r="H370" i="507"/>
  <c r="V369" i="507"/>
  <c r="W369" i="507" s="1"/>
  <c r="N369" i="507"/>
  <c r="K369" i="507"/>
  <c r="M369" i="507" s="1"/>
  <c r="K369" i="507" a="1"/>
  <c r="J369" i="507"/>
  <c r="J369" i="507" a="1"/>
  <c r="H369" i="507"/>
  <c r="V368" i="507"/>
  <c r="W368" i="507" s="1"/>
  <c r="N368" i="507"/>
  <c r="K368" i="507" a="1"/>
  <c r="K368" i="507" s="1"/>
  <c r="M368" i="507" s="1"/>
  <c r="J368" i="507" a="1"/>
  <c r="J368" i="507" s="1"/>
  <c r="H368" i="507"/>
  <c r="W367" i="507"/>
  <c r="V367" i="507"/>
  <c r="N367" i="507"/>
  <c r="K367" i="507" a="1"/>
  <c r="K367" i="507" s="1"/>
  <c r="M367" i="507" s="1"/>
  <c r="J367" i="507" a="1"/>
  <c r="J367" i="507" s="1"/>
  <c r="H367" i="507"/>
  <c r="K366" i="507" a="1"/>
  <c r="K366" i="507" s="1"/>
  <c r="H366" i="507"/>
  <c r="W365" i="507"/>
  <c r="V365" i="507"/>
  <c r="V422" i="507" s="1"/>
  <c r="W422" i="507" s="1"/>
  <c r="N365" i="507"/>
  <c r="N422" i="507" s="1"/>
  <c r="K365" i="507" a="1"/>
  <c r="K365" i="507" s="1"/>
  <c r="J365" i="507" a="1"/>
  <c r="J365" i="507" s="1"/>
  <c r="H365" i="507"/>
  <c r="H422" i="507" s="1"/>
  <c r="AA364" i="507"/>
  <c r="AA498" i="507" s="1"/>
  <c r="Z364" i="507"/>
  <c r="Z498" i="507" s="1"/>
  <c r="Y364" i="507"/>
  <c r="Y498" i="507" s="1"/>
  <c r="X364" i="507"/>
  <c r="X498" i="507" s="1"/>
  <c r="U364" i="507"/>
  <c r="U498" i="507" s="1"/>
  <c r="T364" i="507"/>
  <c r="T498" i="507" s="1"/>
  <c r="S364" i="507"/>
  <c r="S498" i="507" s="1"/>
  <c r="R364" i="507"/>
  <c r="R498" i="507" s="1"/>
  <c r="Q364" i="507"/>
  <c r="Q498" i="507" s="1"/>
  <c r="P364" i="507"/>
  <c r="P498" i="507" s="1"/>
  <c r="O364" i="507"/>
  <c r="I364" i="507"/>
  <c r="I498" i="507" s="1"/>
  <c r="B506" i="507" s="1"/>
  <c r="G364" i="507"/>
  <c r="G498" i="507" s="1"/>
  <c r="V363" i="507"/>
  <c r="W363" i="507" s="1"/>
  <c r="N363" i="507"/>
  <c r="K363" i="507" a="1"/>
  <c r="K363" i="507" s="1"/>
  <c r="M363" i="507" s="1"/>
  <c r="J363" i="507" a="1"/>
  <c r="J363" i="507" s="1"/>
  <c r="H363" i="507"/>
  <c r="V362" i="507"/>
  <c r="W362" i="507" s="1"/>
  <c r="N362" i="507"/>
  <c r="K362" i="507" a="1"/>
  <c r="K362" i="507" s="1"/>
  <c r="M362" i="507" s="1"/>
  <c r="J362" i="507" a="1"/>
  <c r="J362" i="507" s="1"/>
  <c r="H362" i="507"/>
  <c r="K361" i="507" a="1"/>
  <c r="K361" i="507" s="1"/>
  <c r="M361" i="507" s="1"/>
  <c r="H361" i="507"/>
  <c r="K360" i="507" a="1"/>
  <c r="K360" i="507" s="1"/>
  <c r="M360" i="507" s="1"/>
  <c r="H360" i="507"/>
  <c r="K359" i="507" a="1"/>
  <c r="K359" i="507" s="1"/>
  <c r="M359" i="507" s="1"/>
  <c r="H359" i="507"/>
  <c r="K358" i="507" a="1"/>
  <c r="K358" i="507" s="1"/>
  <c r="M358" i="507" s="1"/>
  <c r="H358" i="507"/>
  <c r="W357" i="507"/>
  <c r="V357" i="507"/>
  <c r="N357" i="507"/>
  <c r="K357" i="507" a="1"/>
  <c r="K357" i="507" s="1"/>
  <c r="M357" i="507" s="1"/>
  <c r="J357" i="507" a="1"/>
  <c r="J357" i="507" s="1"/>
  <c r="H357" i="507"/>
  <c r="V356" i="507"/>
  <c r="W356" i="507" s="1"/>
  <c r="N356" i="507"/>
  <c r="K356" i="507" a="1"/>
  <c r="K356" i="507" s="1"/>
  <c r="M356" i="507" s="1"/>
  <c r="J356" i="507" a="1"/>
  <c r="J356" i="507" s="1"/>
  <c r="H356" i="507"/>
  <c r="V355" i="507"/>
  <c r="W355" i="507" s="1"/>
  <c r="N355" i="507"/>
  <c r="K355" i="507"/>
  <c r="M355" i="507" s="1"/>
  <c r="K355" i="507" a="1"/>
  <c r="J355" i="507"/>
  <c r="J355" i="507" a="1"/>
  <c r="H355" i="507"/>
  <c r="H354" i="507"/>
  <c r="H353" i="507"/>
  <c r="V352" i="507"/>
  <c r="W352" i="507" s="1"/>
  <c r="N352" i="507"/>
  <c r="K352" i="507" a="1"/>
  <c r="K352" i="507" s="1"/>
  <c r="M352" i="507" s="1"/>
  <c r="J352" i="507" a="1"/>
  <c r="J352" i="507" s="1"/>
  <c r="H352" i="507"/>
  <c r="W351" i="507"/>
  <c r="V351" i="507"/>
  <c r="N351" i="507"/>
  <c r="K351" i="507" a="1"/>
  <c r="K351" i="507" s="1"/>
  <c r="M351" i="507" s="1"/>
  <c r="J351" i="507" a="1"/>
  <c r="J351" i="507" s="1"/>
  <c r="H351" i="507"/>
  <c r="K350" i="507"/>
  <c r="M350" i="507" s="1"/>
  <c r="K350" i="507" a="1"/>
  <c r="H350" i="507"/>
  <c r="K349" i="507" a="1"/>
  <c r="K349" i="507" s="1"/>
  <c r="M349" i="507" s="1"/>
  <c r="H349" i="507"/>
  <c r="V348" i="507"/>
  <c r="W348" i="507" s="1"/>
  <c r="N348" i="507"/>
  <c r="K348" i="507" a="1"/>
  <c r="K348" i="507" s="1"/>
  <c r="M348" i="507" s="1"/>
  <c r="J348" i="507" a="1"/>
  <c r="J348" i="507" s="1"/>
  <c r="H348" i="507"/>
  <c r="W347" i="507"/>
  <c r="V347" i="507"/>
  <c r="N347" i="507"/>
  <c r="K347" i="507" a="1"/>
  <c r="K347" i="507" s="1"/>
  <c r="M347" i="507" s="1"/>
  <c r="J347" i="507" a="1"/>
  <c r="J347" i="507" s="1"/>
  <c r="H347" i="507"/>
  <c r="V346" i="507"/>
  <c r="W346" i="507" s="1"/>
  <c r="N346" i="507"/>
  <c r="K346" i="507" a="1"/>
  <c r="K346" i="507" s="1"/>
  <c r="M346" i="507" s="1"/>
  <c r="J346" i="507" a="1"/>
  <c r="J346" i="507" s="1"/>
  <c r="H346" i="507"/>
  <c r="V345" i="507"/>
  <c r="W345" i="507" s="1"/>
  <c r="N345" i="507"/>
  <c r="K345" i="507"/>
  <c r="M345" i="507" s="1"/>
  <c r="K345" i="507" a="1"/>
  <c r="J345" i="507"/>
  <c r="J345" i="507" a="1"/>
  <c r="H345" i="507"/>
  <c r="V344" i="507"/>
  <c r="W344" i="507" s="1"/>
  <c r="N344" i="507"/>
  <c r="K344" i="507" a="1"/>
  <c r="K344" i="507" s="1"/>
  <c r="M344" i="507" s="1"/>
  <c r="J344" i="507" a="1"/>
  <c r="J344" i="507" s="1"/>
  <c r="H344" i="507"/>
  <c r="W343" i="507"/>
  <c r="V343" i="507"/>
  <c r="V364" i="507" s="1"/>
  <c r="N343" i="507"/>
  <c r="N364" i="507" s="1"/>
  <c r="K343" i="507" a="1"/>
  <c r="K343" i="507" s="1"/>
  <c r="M343" i="507" s="1"/>
  <c r="J343" i="507" a="1"/>
  <c r="J343" i="507" s="1"/>
  <c r="H343" i="507"/>
  <c r="H364" i="507" s="1"/>
  <c r="X337" i="507"/>
  <c r="X336" i="507"/>
  <c r="X335" i="507"/>
  <c r="G335" i="507"/>
  <c r="C335" i="507"/>
  <c r="X334" i="507"/>
  <c r="I334" i="507"/>
  <c r="E334" i="507"/>
  <c r="K334" i="507" s="1"/>
  <c r="M334" i="507" s="1"/>
  <c r="I333" i="507"/>
  <c r="E333" i="507"/>
  <c r="K333" i="507" s="1"/>
  <c r="M333" i="507" s="1"/>
  <c r="I332" i="507"/>
  <c r="E332" i="507"/>
  <c r="K332" i="507" s="1"/>
  <c r="M332" i="507" s="1"/>
  <c r="X331" i="507"/>
  <c r="I331" i="507"/>
  <c r="I335" i="507" s="1"/>
  <c r="E331" i="507"/>
  <c r="E335" i="507" s="1"/>
  <c r="AA328" i="507"/>
  <c r="Z328" i="507"/>
  <c r="Y328" i="507"/>
  <c r="X328" i="507"/>
  <c r="U328" i="507"/>
  <c r="T328" i="507"/>
  <c r="S328" i="507"/>
  <c r="R328" i="507"/>
  <c r="Q328" i="507"/>
  <c r="P328" i="507"/>
  <c r="O328" i="507"/>
  <c r="I328" i="507"/>
  <c r="G328" i="507"/>
  <c r="K327" i="507" a="1"/>
  <c r="K327" i="507" s="1"/>
  <c r="H327" i="507"/>
  <c r="K326" i="507" a="1"/>
  <c r="K326" i="507" s="1"/>
  <c r="H326" i="507"/>
  <c r="K325" i="507"/>
  <c r="K325" i="507" a="1"/>
  <c r="H325" i="507"/>
  <c r="V324" i="507"/>
  <c r="W324" i="507" s="1"/>
  <c r="N324" i="507"/>
  <c r="K324" i="507" a="1"/>
  <c r="K324" i="507" s="1"/>
  <c r="H324" i="507"/>
  <c r="D324" i="507"/>
  <c r="H323" i="507"/>
  <c r="K322" i="507" a="1"/>
  <c r="K322" i="507" s="1"/>
  <c r="J322" i="507" a="1"/>
  <c r="J322" i="507" s="1"/>
  <c r="H322" i="507"/>
  <c r="H321" i="507"/>
  <c r="V320" i="507"/>
  <c r="W320" i="507" s="1"/>
  <c r="N320" i="507"/>
  <c r="K320" i="507" a="1"/>
  <c r="K320" i="507" s="1"/>
  <c r="M320" i="507" s="1"/>
  <c r="J320" i="507" a="1"/>
  <c r="J320" i="507" s="1"/>
  <c r="H320" i="507"/>
  <c r="V319" i="507"/>
  <c r="W319" i="507" s="1"/>
  <c r="N319" i="507"/>
  <c r="K319" i="507"/>
  <c r="M319" i="507" s="1"/>
  <c r="K319" i="507" a="1"/>
  <c r="J319" i="507"/>
  <c r="J319" i="507" a="1"/>
  <c r="H319" i="507"/>
  <c r="H318" i="507"/>
  <c r="W317" i="507"/>
  <c r="V317" i="507"/>
  <c r="N317" i="507"/>
  <c r="K317" i="507" a="1"/>
  <c r="K317" i="507" s="1"/>
  <c r="M317" i="507" s="1"/>
  <c r="J317" i="507" a="1"/>
  <c r="J317" i="507" s="1"/>
  <c r="H317" i="507"/>
  <c r="V316" i="507"/>
  <c r="W316" i="507" s="1"/>
  <c r="N316" i="507"/>
  <c r="K316" i="507" a="1"/>
  <c r="K316" i="507" s="1"/>
  <c r="M316" i="507" s="1"/>
  <c r="J316" i="507" a="1"/>
  <c r="J316" i="507" s="1"/>
  <c r="H316" i="507"/>
  <c r="V315" i="507"/>
  <c r="W315" i="507" s="1"/>
  <c r="N315" i="507"/>
  <c r="K315" i="507"/>
  <c r="M315" i="507" s="1"/>
  <c r="K315" i="507" a="1"/>
  <c r="J315" i="507"/>
  <c r="J315" i="507" a="1"/>
  <c r="H315" i="507"/>
  <c r="V314" i="507"/>
  <c r="W314" i="507" s="1"/>
  <c r="N314" i="507"/>
  <c r="N328" i="507" s="1"/>
  <c r="K314" i="507" a="1"/>
  <c r="K314" i="507" s="1"/>
  <c r="J314" i="507" a="1"/>
  <c r="J314" i="507" s="1"/>
  <c r="H314" i="507"/>
  <c r="AA313" i="507"/>
  <c r="Z313" i="507"/>
  <c r="Y313" i="507"/>
  <c r="X313" i="507"/>
  <c r="U313" i="507"/>
  <c r="T313" i="507"/>
  <c r="S313" i="507"/>
  <c r="Q313" i="507"/>
  <c r="P313" i="507"/>
  <c r="O313" i="507"/>
  <c r="I313" i="507"/>
  <c r="G313" i="507"/>
  <c r="W312" i="507"/>
  <c r="V312" i="507"/>
  <c r="N312" i="507"/>
  <c r="K312" i="507" a="1"/>
  <c r="K312" i="507" s="1"/>
  <c r="M312" i="507" s="1"/>
  <c r="J312" i="507" a="1"/>
  <c r="J312" i="507" s="1"/>
  <c r="H312" i="507"/>
  <c r="V310" i="507"/>
  <c r="W310" i="507" s="1"/>
  <c r="N310" i="507"/>
  <c r="K310" i="507" a="1"/>
  <c r="K310" i="507" s="1"/>
  <c r="M310" i="507" s="1"/>
  <c r="J310" i="507" a="1"/>
  <c r="J310" i="507" s="1"/>
  <c r="H310" i="507"/>
  <c r="V309" i="507"/>
  <c r="W309" i="507" s="1"/>
  <c r="N309" i="507"/>
  <c r="K309" i="507"/>
  <c r="M309" i="507" s="1"/>
  <c r="K309" i="507" a="1"/>
  <c r="J309" i="507"/>
  <c r="J309" i="507" a="1"/>
  <c r="H309" i="507"/>
  <c r="V308" i="507"/>
  <c r="W308" i="507" s="1"/>
  <c r="N308" i="507"/>
  <c r="K308" i="507" a="1"/>
  <c r="K308" i="507" s="1"/>
  <c r="M308" i="507" s="1"/>
  <c r="J308" i="507" a="1"/>
  <c r="J308" i="507" s="1"/>
  <c r="H308" i="507"/>
  <c r="V307" i="507"/>
  <c r="W307" i="507" s="1"/>
  <c r="N307" i="507"/>
  <c r="K307" i="507" a="1"/>
  <c r="K307" i="507" s="1"/>
  <c r="M307" i="507" s="1"/>
  <c r="J307" i="507" a="1"/>
  <c r="J307" i="507" s="1"/>
  <c r="H307" i="507"/>
  <c r="V306" i="507"/>
  <c r="V313" i="507" s="1"/>
  <c r="W313" i="507" s="1"/>
  <c r="N306" i="507"/>
  <c r="N313" i="507" s="1"/>
  <c r="K306" i="507" a="1"/>
  <c r="K306" i="507" s="1"/>
  <c r="J306" i="507" a="1"/>
  <c r="J306" i="507" s="1"/>
  <c r="H306" i="507"/>
  <c r="H313" i="507" s="1"/>
  <c r="AA305" i="507"/>
  <c r="Z305" i="507"/>
  <c r="Y305" i="507"/>
  <c r="X305" i="507"/>
  <c r="U305" i="507"/>
  <c r="T305" i="507"/>
  <c r="S305" i="507"/>
  <c r="Q305" i="507"/>
  <c r="P305" i="507"/>
  <c r="O305" i="507"/>
  <c r="R334" i="507" s="1"/>
  <c r="I305" i="507"/>
  <c r="G305" i="507"/>
  <c r="J305" i="507" s="1" a="1"/>
  <c r="J305" i="507" s="1"/>
  <c r="W304" i="507"/>
  <c r="V304" i="507"/>
  <c r="N304" i="507"/>
  <c r="K304" i="507" a="1"/>
  <c r="K304" i="507" s="1"/>
  <c r="M304" i="507" s="1"/>
  <c r="J304" i="507" a="1"/>
  <c r="J304" i="507" s="1"/>
  <c r="H304" i="507"/>
  <c r="V303" i="507"/>
  <c r="W303" i="507" s="1"/>
  <c r="N303" i="507"/>
  <c r="K303" i="507" a="1"/>
  <c r="K303" i="507" s="1"/>
  <c r="M303" i="507" s="1"/>
  <c r="J303" i="507" a="1"/>
  <c r="J303" i="507" s="1"/>
  <c r="H303" i="507"/>
  <c r="V302" i="507"/>
  <c r="W302" i="507" s="1"/>
  <c r="N302" i="507"/>
  <c r="K302" i="507"/>
  <c r="M302" i="507" s="1"/>
  <c r="K302" i="507" a="1"/>
  <c r="J302" i="507"/>
  <c r="J302" i="507" a="1"/>
  <c r="H302" i="507"/>
  <c r="V301" i="507"/>
  <c r="W301" i="507" s="1"/>
  <c r="N301" i="507"/>
  <c r="K301" i="507" a="1"/>
  <c r="K301" i="507" s="1"/>
  <c r="M301" i="507" s="1"/>
  <c r="J301" i="507" a="1"/>
  <c r="J301" i="507" s="1"/>
  <c r="H301" i="507"/>
  <c r="W300" i="507"/>
  <c r="V300" i="507"/>
  <c r="N300" i="507"/>
  <c r="K300" i="507" a="1"/>
  <c r="K300" i="507" s="1"/>
  <c r="M300" i="507" s="1"/>
  <c r="J300" i="507" a="1"/>
  <c r="J300" i="507" s="1"/>
  <c r="H300" i="507"/>
  <c r="V299" i="507"/>
  <c r="W299" i="507" s="1"/>
  <c r="N299" i="507"/>
  <c r="K299" i="507" a="1"/>
  <c r="K299" i="507" s="1"/>
  <c r="M299" i="507" s="1"/>
  <c r="J299" i="507" a="1"/>
  <c r="J299" i="507" s="1"/>
  <c r="H299" i="507"/>
  <c r="V298" i="507"/>
  <c r="W298" i="507" s="1"/>
  <c r="N298" i="507"/>
  <c r="K298" i="507"/>
  <c r="M298" i="507" s="1"/>
  <c r="K298" i="507" a="1"/>
  <c r="J298" i="507"/>
  <c r="J298" i="507" a="1"/>
  <c r="H298" i="507"/>
  <c r="V297" i="507"/>
  <c r="W297" i="507" s="1"/>
  <c r="N297" i="507"/>
  <c r="K297" i="507" a="1"/>
  <c r="K297" i="507" s="1"/>
  <c r="M297" i="507" s="1"/>
  <c r="J297" i="507" a="1"/>
  <c r="J297" i="507" s="1"/>
  <c r="H297" i="507"/>
  <c r="W296" i="507"/>
  <c r="V296" i="507"/>
  <c r="N296" i="507"/>
  <c r="K296" i="507" a="1"/>
  <c r="K296" i="507" s="1"/>
  <c r="M296" i="507" s="1"/>
  <c r="J296" i="507" a="1"/>
  <c r="J296" i="507" s="1"/>
  <c r="H296" i="507"/>
  <c r="V295" i="507"/>
  <c r="W295" i="507" s="1"/>
  <c r="N295" i="507"/>
  <c r="K295" i="507" a="1"/>
  <c r="K295" i="507" s="1"/>
  <c r="M295" i="507" s="1"/>
  <c r="J295" i="507" a="1"/>
  <c r="J295" i="507" s="1"/>
  <c r="H295" i="507"/>
  <c r="V294" i="507"/>
  <c r="W294" i="507" s="1"/>
  <c r="N294" i="507"/>
  <c r="K294" i="507"/>
  <c r="M294" i="507" s="1"/>
  <c r="K294" i="507" a="1"/>
  <c r="J294" i="507"/>
  <c r="J294" i="507" a="1"/>
  <c r="H294" i="507"/>
  <c r="V293" i="507"/>
  <c r="W293" i="507" s="1"/>
  <c r="N293" i="507"/>
  <c r="K293" i="507" a="1"/>
  <c r="K293" i="507" s="1"/>
  <c r="M293" i="507" s="1"/>
  <c r="J293" i="507" a="1"/>
  <c r="J293" i="507" s="1"/>
  <c r="H293" i="507"/>
  <c r="W292" i="507"/>
  <c r="V292" i="507"/>
  <c r="N292" i="507"/>
  <c r="K292" i="507" a="1"/>
  <c r="K292" i="507" s="1"/>
  <c r="M292" i="507" s="1"/>
  <c r="J292" i="507" a="1"/>
  <c r="J292" i="507" s="1"/>
  <c r="H292" i="507"/>
  <c r="V291" i="507"/>
  <c r="W291" i="507" s="1"/>
  <c r="N291" i="507"/>
  <c r="K291" i="507" a="1"/>
  <c r="K291" i="507" s="1"/>
  <c r="M291" i="507" s="1"/>
  <c r="J291" i="507" a="1"/>
  <c r="J291" i="507" s="1"/>
  <c r="H291" i="507"/>
  <c r="V290" i="507"/>
  <c r="V305" i="507" s="1"/>
  <c r="W305" i="507" s="1"/>
  <c r="N290" i="507"/>
  <c r="K290" i="507"/>
  <c r="M290" i="507" s="1"/>
  <c r="K290" i="507" a="1"/>
  <c r="J290" i="507"/>
  <c r="J290" i="507" a="1"/>
  <c r="H290" i="507"/>
  <c r="H305" i="507" s="1"/>
  <c r="AA289" i="507"/>
  <c r="Z289" i="507"/>
  <c r="Y289" i="507"/>
  <c r="X289" i="507"/>
  <c r="U289" i="507"/>
  <c r="T289" i="507"/>
  <c r="S289" i="507"/>
  <c r="R289" i="507"/>
  <c r="Q289" i="507"/>
  <c r="P289" i="507"/>
  <c r="O289" i="507"/>
  <c r="R333" i="507" s="1"/>
  <c r="I289" i="507"/>
  <c r="G289" i="507"/>
  <c r="J289" i="507" s="1" a="1"/>
  <c r="J289" i="507" s="1"/>
  <c r="W288" i="507"/>
  <c r="V288" i="507"/>
  <c r="N288" i="507"/>
  <c r="K288" i="507" a="1"/>
  <c r="K288" i="507" s="1"/>
  <c r="M288" i="507" s="1"/>
  <c r="J288" i="507" a="1"/>
  <c r="J288" i="507" s="1"/>
  <c r="H288" i="507"/>
  <c r="V287" i="507"/>
  <c r="W287" i="507" s="1"/>
  <c r="N287" i="507"/>
  <c r="K287" i="507" a="1"/>
  <c r="K287" i="507" s="1"/>
  <c r="M287" i="507" s="1"/>
  <c r="J287" i="507" a="1"/>
  <c r="J287" i="507" s="1"/>
  <c r="H287" i="507"/>
  <c r="V286" i="507"/>
  <c r="W286" i="507" s="1"/>
  <c r="N286" i="507"/>
  <c r="K286" i="507"/>
  <c r="M286" i="507" s="1"/>
  <c r="K286" i="507" a="1"/>
  <c r="J286" i="507"/>
  <c r="J286" i="507" a="1"/>
  <c r="H286" i="507"/>
  <c r="H285" i="507"/>
  <c r="H284" i="507"/>
  <c r="H283" i="507"/>
  <c r="W282" i="507"/>
  <c r="V282" i="507"/>
  <c r="N282" i="507"/>
  <c r="K282" i="507" a="1"/>
  <c r="K282" i="507" s="1"/>
  <c r="M282" i="507" s="1"/>
  <c r="J282" i="507" a="1"/>
  <c r="J282" i="507" s="1"/>
  <c r="H282" i="507"/>
  <c r="V281" i="507"/>
  <c r="W281" i="507" s="1"/>
  <c r="N281" i="507"/>
  <c r="K281" i="507" a="1"/>
  <c r="K281" i="507" s="1"/>
  <c r="M281" i="507" s="1"/>
  <c r="J281" i="507" a="1"/>
  <c r="J281" i="507" s="1"/>
  <c r="H281" i="507"/>
  <c r="N280" i="507"/>
  <c r="K280" i="507"/>
  <c r="M280" i="507" s="1"/>
  <c r="K280" i="507" a="1"/>
  <c r="H280" i="507"/>
  <c r="N279" i="507"/>
  <c r="K279" i="507" a="1"/>
  <c r="K279" i="507" s="1"/>
  <c r="M279" i="507" s="1"/>
  <c r="H279" i="507"/>
  <c r="N278" i="507"/>
  <c r="K278" i="507" a="1"/>
  <c r="K278" i="507" s="1"/>
  <c r="M278" i="507" s="1"/>
  <c r="H278" i="507"/>
  <c r="N277" i="507"/>
  <c r="K277" i="507" a="1"/>
  <c r="K277" i="507" s="1"/>
  <c r="M277" i="507" s="1"/>
  <c r="H277" i="507"/>
  <c r="N276" i="507"/>
  <c r="K276" i="507"/>
  <c r="M276" i="507" s="1"/>
  <c r="K276" i="507" a="1"/>
  <c r="H276" i="507"/>
  <c r="N275" i="507"/>
  <c r="K275" i="507" a="1"/>
  <c r="K275" i="507" s="1"/>
  <c r="M275" i="507" s="1"/>
  <c r="H275" i="507"/>
  <c r="W274" i="507"/>
  <c r="V274" i="507"/>
  <c r="N274" i="507"/>
  <c r="K274" i="507" a="1"/>
  <c r="K274" i="507" s="1"/>
  <c r="M274" i="507" s="1"/>
  <c r="J274" i="507" a="1"/>
  <c r="J274" i="507" s="1"/>
  <c r="H274" i="507"/>
  <c r="V273" i="507"/>
  <c r="W273" i="507" s="1"/>
  <c r="N273" i="507"/>
  <c r="K273" i="507" a="1"/>
  <c r="K273" i="507" s="1"/>
  <c r="M273" i="507" s="1"/>
  <c r="J273" i="507" a="1"/>
  <c r="J273" i="507" s="1"/>
  <c r="H273" i="507"/>
  <c r="V272" i="507"/>
  <c r="W272" i="507" s="1"/>
  <c r="N272" i="507"/>
  <c r="K272" i="507"/>
  <c r="M272" i="507" s="1"/>
  <c r="K272" i="507" a="1"/>
  <c r="J272" i="507"/>
  <c r="J272" i="507" a="1"/>
  <c r="H272" i="507"/>
  <c r="V271" i="507"/>
  <c r="W271" i="507" s="1"/>
  <c r="N271" i="507"/>
  <c r="K271" i="507" a="1"/>
  <c r="K271" i="507" s="1"/>
  <c r="M271" i="507" s="1"/>
  <c r="J271" i="507" a="1"/>
  <c r="J271" i="507" s="1"/>
  <c r="H271" i="507"/>
  <c r="W270" i="507"/>
  <c r="V270" i="507"/>
  <c r="N270" i="507"/>
  <c r="K270" i="507" a="1"/>
  <c r="K270" i="507" s="1"/>
  <c r="M270" i="507" s="1"/>
  <c r="J270" i="507" a="1"/>
  <c r="J270" i="507" s="1"/>
  <c r="H270" i="507"/>
  <c r="V269" i="507"/>
  <c r="W269" i="507" s="1"/>
  <c r="N269" i="507"/>
  <c r="K269" i="507" a="1"/>
  <c r="K269" i="507" s="1"/>
  <c r="M269" i="507" s="1"/>
  <c r="J269" i="507" a="1"/>
  <c r="J269" i="507" s="1"/>
  <c r="H269" i="507"/>
  <c r="V268" i="507"/>
  <c r="W268" i="507" s="1"/>
  <c r="N268" i="507"/>
  <c r="K268" i="507"/>
  <c r="M268" i="507" s="1"/>
  <c r="K268" i="507" a="1"/>
  <c r="J268" i="507"/>
  <c r="J268" i="507" a="1"/>
  <c r="H268" i="507"/>
  <c r="V267" i="507"/>
  <c r="W267" i="507" s="1"/>
  <c r="N267" i="507"/>
  <c r="K267" i="507" a="1"/>
  <c r="K267" i="507" s="1"/>
  <c r="M267" i="507" s="1"/>
  <c r="J267" i="507" a="1"/>
  <c r="J267" i="507" s="1"/>
  <c r="H267" i="507"/>
  <c r="W266" i="507"/>
  <c r="V266" i="507"/>
  <c r="N266" i="507"/>
  <c r="K266" i="507" a="1"/>
  <c r="K266" i="507" s="1"/>
  <c r="M266" i="507" s="1"/>
  <c r="J266" i="507" a="1"/>
  <c r="J266" i="507" s="1"/>
  <c r="H266" i="507"/>
  <c r="V265" i="507"/>
  <c r="W265" i="507" s="1"/>
  <c r="N265" i="507"/>
  <c r="K265" i="507" a="1"/>
  <c r="K265" i="507" s="1"/>
  <c r="M265" i="507" s="1"/>
  <c r="J265" i="507" a="1"/>
  <c r="J265" i="507" s="1"/>
  <c r="H265" i="507"/>
  <c r="V264" i="507"/>
  <c r="W264" i="507" s="1"/>
  <c r="N264" i="507"/>
  <c r="K264" i="507"/>
  <c r="M264" i="507" s="1"/>
  <c r="K264" i="507" a="1"/>
  <c r="J264" i="507"/>
  <c r="J264" i="507" a="1"/>
  <c r="H264" i="507"/>
  <c r="V263" i="507"/>
  <c r="W263" i="507" s="1"/>
  <c r="N263" i="507"/>
  <c r="K263" i="507" a="1"/>
  <c r="K263" i="507" s="1"/>
  <c r="M263" i="507" s="1"/>
  <c r="J263" i="507" a="1"/>
  <c r="J263" i="507" s="1"/>
  <c r="H263" i="507"/>
  <c r="N262" i="507"/>
  <c r="K262" i="507" a="1"/>
  <c r="K262" i="507" s="1"/>
  <c r="M262" i="507" s="1"/>
  <c r="H262" i="507"/>
  <c r="V261" i="507"/>
  <c r="W261" i="507" s="1"/>
  <c r="N261" i="507"/>
  <c r="K261" i="507" a="1"/>
  <c r="K261" i="507" s="1"/>
  <c r="M261" i="507" s="1"/>
  <c r="J261" i="507" a="1"/>
  <c r="J261" i="507" s="1"/>
  <c r="H261" i="507"/>
  <c r="V260" i="507"/>
  <c r="W260" i="507" s="1"/>
  <c r="N260" i="507"/>
  <c r="K260" i="507"/>
  <c r="M260" i="507" s="1"/>
  <c r="K260" i="507" a="1"/>
  <c r="J260" i="507"/>
  <c r="J260" i="507" a="1"/>
  <c r="H260" i="507"/>
  <c r="V259" i="507"/>
  <c r="W259" i="507" s="1"/>
  <c r="N259" i="507"/>
  <c r="K259" i="507" a="1"/>
  <c r="K259" i="507" s="1"/>
  <c r="M259" i="507" s="1"/>
  <c r="J259" i="507" a="1"/>
  <c r="J259" i="507" s="1"/>
  <c r="H259" i="507"/>
  <c r="W258" i="507"/>
  <c r="V258" i="507"/>
  <c r="N258" i="507"/>
  <c r="K258" i="507" a="1"/>
  <c r="K258" i="507" s="1"/>
  <c r="M258" i="507" s="1"/>
  <c r="J258" i="507" a="1"/>
  <c r="J258" i="507" s="1"/>
  <c r="H258" i="507"/>
  <c r="V257" i="507"/>
  <c r="W257" i="507" s="1"/>
  <c r="N257" i="507"/>
  <c r="K257" i="507" a="1"/>
  <c r="K257" i="507" s="1"/>
  <c r="M257" i="507" s="1"/>
  <c r="J257" i="507" a="1"/>
  <c r="J257" i="507" s="1"/>
  <c r="H257" i="507"/>
  <c r="V256" i="507"/>
  <c r="W256" i="507" s="1"/>
  <c r="N256" i="507"/>
  <c r="K256" i="507"/>
  <c r="M256" i="507" s="1"/>
  <c r="K256" i="507" a="1"/>
  <c r="J256" i="507"/>
  <c r="J256" i="507" a="1"/>
  <c r="H256" i="507"/>
  <c r="V255" i="507"/>
  <c r="W255" i="507" s="1"/>
  <c r="N255" i="507"/>
  <c r="N289" i="507" s="1"/>
  <c r="K255" i="507" a="1"/>
  <c r="K255" i="507" s="1"/>
  <c r="J255" i="507" a="1"/>
  <c r="J255" i="507" s="1"/>
  <c r="H255" i="507"/>
  <c r="AA254" i="507"/>
  <c r="Z254" i="507"/>
  <c r="Y254" i="507"/>
  <c r="X254" i="507"/>
  <c r="U254" i="507"/>
  <c r="T254" i="507"/>
  <c r="S254" i="507"/>
  <c r="R254" i="507"/>
  <c r="Q254" i="507"/>
  <c r="P254" i="507"/>
  <c r="O254" i="507"/>
  <c r="R332" i="507" s="1"/>
  <c r="I254" i="507"/>
  <c r="G254" i="507"/>
  <c r="H253" i="507"/>
  <c r="H252" i="507"/>
  <c r="H251" i="507"/>
  <c r="H250" i="507"/>
  <c r="H249" i="507"/>
  <c r="H248" i="507"/>
  <c r="K247" i="507" a="1"/>
  <c r="K247" i="507" s="1"/>
  <c r="M247" i="507" s="1"/>
  <c r="H247" i="507"/>
  <c r="K246" i="507"/>
  <c r="M246" i="507" s="1"/>
  <c r="K246" i="507" a="1"/>
  <c r="H246" i="507"/>
  <c r="K245" i="507" a="1"/>
  <c r="K245" i="507" s="1"/>
  <c r="M245" i="507" s="1"/>
  <c r="H245" i="507"/>
  <c r="K244" i="507" a="1"/>
  <c r="K244" i="507" s="1"/>
  <c r="M244" i="507" s="1"/>
  <c r="H244" i="507"/>
  <c r="V243" i="507"/>
  <c r="W243" i="507" s="1"/>
  <c r="N243" i="507"/>
  <c r="K243" i="507" a="1"/>
  <c r="K243" i="507" s="1"/>
  <c r="M243" i="507" s="1"/>
  <c r="J243" i="507" a="1"/>
  <c r="J243" i="507" s="1"/>
  <c r="H243" i="507"/>
  <c r="V242" i="507"/>
  <c r="W242" i="507" s="1"/>
  <c r="N242" i="507"/>
  <c r="K242" i="507"/>
  <c r="M242" i="507" s="1"/>
  <c r="K242" i="507" a="1"/>
  <c r="J242" i="507"/>
  <c r="J242" i="507" a="1"/>
  <c r="H242" i="507"/>
  <c r="V241" i="507"/>
  <c r="W241" i="507" s="1"/>
  <c r="N241" i="507"/>
  <c r="K241" i="507" a="1"/>
  <c r="K241" i="507" s="1"/>
  <c r="M241" i="507" s="1"/>
  <c r="J241" i="507" a="1"/>
  <c r="J241" i="507" s="1"/>
  <c r="H241" i="507"/>
  <c r="W240" i="507"/>
  <c r="V240" i="507"/>
  <c r="N240" i="507"/>
  <c r="K240" i="507" a="1"/>
  <c r="K240" i="507" s="1"/>
  <c r="M240" i="507" s="1"/>
  <c r="J240" i="507" a="1"/>
  <c r="J240" i="507" s="1"/>
  <c r="H240" i="507"/>
  <c r="M239" i="507"/>
  <c r="H239" i="507"/>
  <c r="V238" i="507"/>
  <c r="W238" i="507" s="1"/>
  <c r="N238" i="507"/>
  <c r="K238" i="507" a="1"/>
  <c r="K238" i="507" s="1"/>
  <c r="M238" i="507" s="1"/>
  <c r="J238" i="507" a="1"/>
  <c r="J238" i="507" s="1"/>
  <c r="H238" i="507"/>
  <c r="V237" i="507"/>
  <c r="W237" i="507" s="1"/>
  <c r="N237" i="507"/>
  <c r="K237" i="507"/>
  <c r="M237" i="507" s="1"/>
  <c r="K237" i="507" a="1"/>
  <c r="J237" i="507"/>
  <c r="J237" i="507" a="1"/>
  <c r="H237" i="507"/>
  <c r="K236" i="507" a="1"/>
  <c r="K236" i="507" s="1"/>
  <c r="M236" i="507" s="1"/>
  <c r="H236" i="507"/>
  <c r="H235" i="507"/>
  <c r="V234" i="507"/>
  <c r="W234" i="507" s="1"/>
  <c r="N234" i="507"/>
  <c r="K234" i="507" a="1"/>
  <c r="K234" i="507" s="1"/>
  <c r="M234" i="507" s="1"/>
  <c r="J234" i="507" a="1"/>
  <c r="J234" i="507" s="1"/>
  <c r="H234" i="507"/>
  <c r="V233" i="507"/>
  <c r="W233" i="507" s="1"/>
  <c r="N233" i="507"/>
  <c r="K233" i="507"/>
  <c r="M233" i="507" s="1"/>
  <c r="K233" i="507" a="1"/>
  <c r="J233" i="507"/>
  <c r="J233" i="507" a="1"/>
  <c r="H233" i="507"/>
  <c r="V232" i="507"/>
  <c r="W232" i="507" s="1"/>
  <c r="N232" i="507"/>
  <c r="K232" i="507" a="1"/>
  <c r="K232" i="507" s="1"/>
  <c r="M232" i="507" s="1"/>
  <c r="J232" i="507" a="1"/>
  <c r="J232" i="507" s="1"/>
  <c r="H232" i="507"/>
  <c r="W231" i="507"/>
  <c r="V231" i="507"/>
  <c r="N231" i="507"/>
  <c r="K231" i="507" a="1"/>
  <c r="K231" i="507" s="1"/>
  <c r="M231" i="507" s="1"/>
  <c r="J231" i="507" a="1"/>
  <c r="J231" i="507" s="1"/>
  <c r="H231" i="507"/>
  <c r="V230" i="507"/>
  <c r="W230" i="507" s="1"/>
  <c r="N230" i="507"/>
  <c r="K230" i="507" a="1"/>
  <c r="K230" i="507" s="1"/>
  <c r="M230" i="507" s="1"/>
  <c r="J230" i="507" a="1"/>
  <c r="J230" i="507" s="1"/>
  <c r="H230" i="507"/>
  <c r="V229" i="507"/>
  <c r="W229" i="507" s="1"/>
  <c r="N229" i="507"/>
  <c r="K229" i="507"/>
  <c r="M229" i="507" s="1"/>
  <c r="K229" i="507" a="1"/>
  <c r="J229" i="507"/>
  <c r="J229" i="507" a="1"/>
  <c r="H229" i="507"/>
  <c r="V228" i="507"/>
  <c r="W228" i="507" s="1"/>
  <c r="N228" i="507"/>
  <c r="K228" i="507" a="1"/>
  <c r="K228" i="507" s="1"/>
  <c r="M228" i="507" s="1"/>
  <c r="J228" i="507" a="1"/>
  <c r="J228" i="507" s="1"/>
  <c r="H228" i="507"/>
  <c r="W227" i="507"/>
  <c r="V227" i="507"/>
  <c r="N227" i="507"/>
  <c r="K227" i="507" a="1"/>
  <c r="K227" i="507" s="1"/>
  <c r="M227" i="507" s="1"/>
  <c r="J227" i="507" a="1"/>
  <c r="J227" i="507" s="1"/>
  <c r="H227" i="507"/>
  <c r="V226" i="507"/>
  <c r="W226" i="507" s="1"/>
  <c r="N226" i="507"/>
  <c r="K226" i="507" a="1"/>
  <c r="K226" i="507" s="1"/>
  <c r="M226" i="507" s="1"/>
  <c r="J226" i="507" a="1"/>
  <c r="J226" i="507" s="1"/>
  <c r="H226" i="507"/>
  <c r="V225" i="507"/>
  <c r="W225" i="507" s="1"/>
  <c r="N225" i="507"/>
  <c r="K225" i="507"/>
  <c r="M225" i="507" s="1"/>
  <c r="K225" i="507" a="1"/>
  <c r="J225" i="507"/>
  <c r="J225" i="507" a="1"/>
  <c r="H225" i="507"/>
  <c r="N224" i="507"/>
  <c r="K224" i="507" a="1"/>
  <c r="K224" i="507" s="1"/>
  <c r="M224" i="507" s="1"/>
  <c r="H224" i="507"/>
  <c r="N223" i="507"/>
  <c r="K223" i="507" a="1"/>
  <c r="K223" i="507" s="1"/>
  <c r="M223" i="507" s="1"/>
  <c r="H223" i="507"/>
  <c r="N222" i="507"/>
  <c r="K222" i="507" a="1"/>
  <c r="K222" i="507" s="1"/>
  <c r="M222" i="507" s="1"/>
  <c r="H222" i="507"/>
  <c r="N221" i="507"/>
  <c r="K221" i="507" a="1"/>
  <c r="K221" i="507" s="1"/>
  <c r="M221" i="507" s="1"/>
  <c r="H221" i="507"/>
  <c r="N220" i="507"/>
  <c r="K220" i="507" a="1"/>
  <c r="K220" i="507" s="1"/>
  <c r="M220" i="507" s="1"/>
  <c r="H220" i="507"/>
  <c r="N219" i="507"/>
  <c r="K219" i="507" a="1"/>
  <c r="K219" i="507" s="1"/>
  <c r="M219" i="507" s="1"/>
  <c r="H219" i="507"/>
  <c r="N218" i="507"/>
  <c r="K218" i="507" a="1"/>
  <c r="K218" i="507" s="1"/>
  <c r="M218" i="507" s="1"/>
  <c r="H218" i="507"/>
  <c r="N217" i="507"/>
  <c r="K217" i="507"/>
  <c r="M217" i="507" s="1"/>
  <c r="K217" i="507" a="1"/>
  <c r="H217" i="507"/>
  <c r="V216" i="507"/>
  <c r="W216" i="507" s="1"/>
  <c r="N216" i="507"/>
  <c r="K216" i="507" a="1"/>
  <c r="K216" i="507" s="1"/>
  <c r="M216" i="507" s="1"/>
  <c r="J216" i="507" a="1"/>
  <c r="J216" i="507" s="1"/>
  <c r="H216" i="507"/>
  <c r="W215" i="507"/>
  <c r="V215" i="507"/>
  <c r="N215" i="507"/>
  <c r="K215" i="507" a="1"/>
  <c r="K215" i="507" s="1"/>
  <c r="M215" i="507" s="1"/>
  <c r="J215" i="507" a="1"/>
  <c r="J215" i="507" s="1"/>
  <c r="H215" i="507"/>
  <c r="W214" i="507"/>
  <c r="V214" i="507"/>
  <c r="N214" i="507"/>
  <c r="K214" i="507" a="1"/>
  <c r="K214" i="507" s="1"/>
  <c r="M214" i="507" s="1"/>
  <c r="J214" i="507" a="1"/>
  <c r="J214" i="507" s="1"/>
  <c r="H214" i="507"/>
  <c r="V213" i="507"/>
  <c r="W213" i="507" s="1"/>
  <c r="N213" i="507"/>
  <c r="K213" i="507" a="1"/>
  <c r="K213" i="507" s="1"/>
  <c r="M213" i="507" s="1"/>
  <c r="J213" i="507" a="1"/>
  <c r="J213" i="507" s="1"/>
  <c r="H213" i="507"/>
  <c r="V212" i="507"/>
  <c r="W212" i="507" s="1"/>
  <c r="N212" i="507"/>
  <c r="K212" i="507"/>
  <c r="M212" i="507" s="1"/>
  <c r="K212" i="507" a="1"/>
  <c r="J212" i="507"/>
  <c r="J212" i="507" a="1"/>
  <c r="H212" i="507"/>
  <c r="V211" i="507"/>
  <c r="W211" i="507" s="1"/>
  <c r="N211" i="507"/>
  <c r="K211" i="507" a="1"/>
  <c r="K211" i="507" s="1"/>
  <c r="M211" i="507" s="1"/>
  <c r="J211" i="507" a="1"/>
  <c r="J211" i="507" s="1"/>
  <c r="H211" i="507"/>
  <c r="W210" i="507"/>
  <c r="V210" i="507"/>
  <c r="N210" i="507"/>
  <c r="K210" i="507" a="1"/>
  <c r="K210" i="507" s="1"/>
  <c r="M210" i="507" s="1"/>
  <c r="J210" i="507" a="1"/>
  <c r="J210" i="507" s="1"/>
  <c r="H210" i="507"/>
  <c r="V209" i="507"/>
  <c r="W209" i="507" s="1"/>
  <c r="N209" i="507"/>
  <c r="K209" i="507" a="1"/>
  <c r="K209" i="507" s="1"/>
  <c r="M209" i="507" s="1"/>
  <c r="J209" i="507" a="1"/>
  <c r="J209" i="507" s="1"/>
  <c r="H209" i="507"/>
  <c r="V208" i="507"/>
  <c r="W208" i="507" s="1"/>
  <c r="N208" i="507"/>
  <c r="K208" i="507"/>
  <c r="M208" i="507" s="1"/>
  <c r="K208" i="507" a="1"/>
  <c r="J208" i="507"/>
  <c r="J208" i="507" a="1"/>
  <c r="H208" i="507"/>
  <c r="V207" i="507"/>
  <c r="W207" i="507" s="1"/>
  <c r="N207" i="507"/>
  <c r="K207" i="507" a="1"/>
  <c r="K207" i="507" s="1"/>
  <c r="M207" i="507" s="1"/>
  <c r="J207" i="507" a="1"/>
  <c r="J207" i="507" s="1"/>
  <c r="H207" i="507"/>
  <c r="V206" i="507"/>
  <c r="W206" i="507" s="1"/>
  <c r="N206" i="507"/>
  <c r="K206" i="507" a="1"/>
  <c r="K206" i="507" s="1"/>
  <c r="M206" i="507" s="1"/>
  <c r="J206" i="507" a="1"/>
  <c r="J206" i="507" s="1"/>
  <c r="H206" i="507"/>
  <c r="V205" i="507"/>
  <c r="W205" i="507" s="1"/>
  <c r="N205" i="507"/>
  <c r="K205" i="507" a="1"/>
  <c r="K205" i="507" s="1"/>
  <c r="M205" i="507" s="1"/>
  <c r="J205" i="507" a="1"/>
  <c r="J205" i="507" s="1"/>
  <c r="H205" i="507"/>
  <c r="H204" i="507"/>
  <c r="H203" i="507"/>
  <c r="H202" i="507"/>
  <c r="V201" i="507"/>
  <c r="W201" i="507" s="1"/>
  <c r="N201" i="507"/>
  <c r="K201" i="507" a="1"/>
  <c r="K201" i="507" s="1"/>
  <c r="M201" i="507" s="1"/>
  <c r="J201" i="507" a="1"/>
  <c r="J201" i="507" s="1"/>
  <c r="H201" i="507"/>
  <c r="W200" i="507"/>
  <c r="V200" i="507"/>
  <c r="N200" i="507"/>
  <c r="K200" i="507" a="1"/>
  <c r="K200" i="507" s="1"/>
  <c r="M200" i="507" s="1"/>
  <c r="J200" i="507" a="1"/>
  <c r="J200" i="507" s="1"/>
  <c r="H200" i="507"/>
  <c r="V199" i="507"/>
  <c r="W199" i="507" s="1"/>
  <c r="N199" i="507"/>
  <c r="K199" i="507" a="1"/>
  <c r="K199" i="507" s="1"/>
  <c r="M199" i="507" s="1"/>
  <c r="J199" i="507" a="1"/>
  <c r="J199" i="507" s="1"/>
  <c r="H199" i="507"/>
  <c r="H198" i="507"/>
  <c r="V197" i="507"/>
  <c r="V254" i="507" s="1"/>
  <c r="W254" i="507" s="1"/>
  <c r="N197" i="507"/>
  <c r="K197" i="507" a="1"/>
  <c r="K197" i="507" s="1"/>
  <c r="J197" i="507" a="1"/>
  <c r="J197" i="507" s="1"/>
  <c r="H197" i="507"/>
  <c r="AA196" i="507"/>
  <c r="AA329" i="507" s="1"/>
  <c r="Z196" i="507"/>
  <c r="Z329" i="507" s="1"/>
  <c r="Y196" i="507"/>
  <c r="Y329" i="507" s="1"/>
  <c r="X196" i="507"/>
  <c r="X329" i="507" s="1"/>
  <c r="U196" i="507"/>
  <c r="U329" i="507" s="1"/>
  <c r="T196" i="507"/>
  <c r="T329" i="507" s="1"/>
  <c r="S196" i="507"/>
  <c r="S329" i="507" s="1"/>
  <c r="R196" i="507"/>
  <c r="R329" i="507" s="1"/>
  <c r="Q196" i="507"/>
  <c r="Q329" i="507" s="1"/>
  <c r="P196" i="507"/>
  <c r="X332" i="507" s="1"/>
  <c r="O196" i="507"/>
  <c r="O329" i="507" s="1"/>
  <c r="I196" i="507"/>
  <c r="I329" i="507" s="1"/>
  <c r="B337" i="507" s="1"/>
  <c r="G196" i="507"/>
  <c r="J196" i="507" s="1" a="1"/>
  <c r="J196" i="507" s="1"/>
  <c r="V195" i="507"/>
  <c r="W195" i="507" s="1"/>
  <c r="N195" i="507"/>
  <c r="K195" i="507" a="1"/>
  <c r="K195" i="507" s="1"/>
  <c r="M195" i="507" s="1"/>
  <c r="J195" i="507" a="1"/>
  <c r="J195" i="507" s="1"/>
  <c r="H195" i="507"/>
  <c r="V194" i="507"/>
  <c r="W194" i="507" s="1"/>
  <c r="N194" i="507"/>
  <c r="K194" i="507" a="1"/>
  <c r="K194" i="507" s="1"/>
  <c r="M194" i="507" s="1"/>
  <c r="J194" i="507" a="1"/>
  <c r="J194" i="507" s="1"/>
  <c r="H194" i="507"/>
  <c r="K193" i="507"/>
  <c r="M193" i="507" s="1"/>
  <c r="K193" i="507" a="1"/>
  <c r="H193" i="507"/>
  <c r="K192" i="507" a="1"/>
  <c r="K192" i="507" s="1"/>
  <c r="M192" i="507" s="1"/>
  <c r="H192" i="507"/>
  <c r="K191" i="507"/>
  <c r="M191" i="507" s="1"/>
  <c r="K191" i="507" a="1"/>
  <c r="H191" i="507"/>
  <c r="K190" i="507" a="1"/>
  <c r="K190" i="507" s="1"/>
  <c r="M190" i="507" s="1"/>
  <c r="H190" i="507"/>
  <c r="V189" i="507"/>
  <c r="W189" i="507" s="1"/>
  <c r="N189" i="507"/>
  <c r="K189" i="507" a="1"/>
  <c r="K189" i="507" s="1"/>
  <c r="M189" i="507" s="1"/>
  <c r="J189" i="507" a="1"/>
  <c r="J189" i="507" s="1"/>
  <c r="H189" i="507"/>
  <c r="V188" i="507"/>
  <c r="W188" i="507" s="1"/>
  <c r="N188" i="507"/>
  <c r="K188" i="507"/>
  <c r="M188" i="507" s="1"/>
  <c r="K188" i="507" a="1"/>
  <c r="J188" i="507"/>
  <c r="J188" i="507" a="1"/>
  <c r="H188" i="507"/>
  <c r="V187" i="507"/>
  <c r="W187" i="507" s="1"/>
  <c r="N187" i="507"/>
  <c r="K187" i="507" a="1"/>
  <c r="K187" i="507" s="1"/>
  <c r="M187" i="507" s="1"/>
  <c r="J187" i="507" a="1"/>
  <c r="J187" i="507" s="1"/>
  <c r="H187" i="507"/>
  <c r="N186" i="507"/>
  <c r="K186" i="507" a="1"/>
  <c r="K186" i="507" s="1"/>
  <c r="M186" i="507" s="1"/>
  <c r="J186" i="507" a="1"/>
  <c r="J186" i="507" s="1"/>
  <c r="H186" i="507"/>
  <c r="N185" i="507"/>
  <c r="K185" i="507" a="1"/>
  <c r="K185" i="507" s="1"/>
  <c r="M185" i="507" s="1"/>
  <c r="J185" i="507" a="1"/>
  <c r="J185" i="507" s="1"/>
  <c r="H185" i="507"/>
  <c r="W184" i="507"/>
  <c r="V184" i="507"/>
  <c r="N184" i="507"/>
  <c r="K184" i="507" a="1"/>
  <c r="K184" i="507" s="1"/>
  <c r="M184" i="507" s="1"/>
  <c r="J184" i="507" a="1"/>
  <c r="J184" i="507" s="1"/>
  <c r="H184" i="507"/>
  <c r="V183" i="507"/>
  <c r="W183" i="507" s="1"/>
  <c r="N183" i="507"/>
  <c r="K183" i="507" a="1"/>
  <c r="K183" i="507" s="1"/>
  <c r="M183" i="507" s="1"/>
  <c r="J183" i="507" a="1"/>
  <c r="J183" i="507" s="1"/>
  <c r="H183" i="507"/>
  <c r="N182" i="507"/>
  <c r="K182" i="507"/>
  <c r="M182" i="507" s="1"/>
  <c r="K182" i="507" a="1"/>
  <c r="H182" i="507"/>
  <c r="N181" i="507"/>
  <c r="K181" i="507" a="1"/>
  <c r="K181" i="507" s="1"/>
  <c r="M181" i="507" s="1"/>
  <c r="H181" i="507"/>
  <c r="W180" i="507"/>
  <c r="V180" i="507"/>
  <c r="N180" i="507"/>
  <c r="K180" i="507" a="1"/>
  <c r="K180" i="507" s="1"/>
  <c r="M180" i="507" s="1"/>
  <c r="J180" i="507" a="1"/>
  <c r="J180" i="507" s="1"/>
  <c r="H180" i="507"/>
  <c r="V179" i="507"/>
  <c r="W179" i="507" s="1"/>
  <c r="N179" i="507"/>
  <c r="K179" i="507" a="1"/>
  <c r="K179" i="507" s="1"/>
  <c r="M179" i="507" s="1"/>
  <c r="J179" i="507" a="1"/>
  <c r="J179" i="507" s="1"/>
  <c r="H179" i="507"/>
  <c r="V178" i="507"/>
  <c r="W178" i="507" s="1"/>
  <c r="N178" i="507"/>
  <c r="K178" i="507"/>
  <c r="M178" i="507" s="1"/>
  <c r="K178" i="507" a="1"/>
  <c r="J178" i="507"/>
  <c r="J178" i="507" a="1"/>
  <c r="H178" i="507"/>
  <c r="V177" i="507"/>
  <c r="W177" i="507" s="1"/>
  <c r="N177" i="507"/>
  <c r="K177" i="507" a="1"/>
  <c r="K177" i="507" s="1"/>
  <c r="M177" i="507" s="1"/>
  <c r="J177" i="507" a="1"/>
  <c r="J177" i="507" s="1"/>
  <c r="H177" i="507"/>
  <c r="W176" i="507"/>
  <c r="V176" i="507"/>
  <c r="N176" i="507"/>
  <c r="K176" i="507" a="1"/>
  <c r="K176" i="507" s="1"/>
  <c r="M176" i="507" s="1"/>
  <c r="J176" i="507" a="1"/>
  <c r="J176" i="507" s="1"/>
  <c r="H176" i="507"/>
  <c r="V175" i="507"/>
  <c r="V196" i="507" s="1"/>
  <c r="N175" i="507"/>
  <c r="K175" i="507" a="1"/>
  <c r="K175" i="507" s="1"/>
  <c r="J175" i="507" a="1"/>
  <c r="J175" i="507" s="1"/>
  <c r="H175" i="507"/>
  <c r="H196" i="507" s="1"/>
  <c r="X168" i="507"/>
  <c r="Q520" i="507" s="1"/>
  <c r="X167" i="507"/>
  <c r="Q519" i="507" s="1"/>
  <c r="G167" i="507"/>
  <c r="C167" i="507"/>
  <c r="X166" i="507"/>
  <c r="Q518" i="507" s="1"/>
  <c r="I166" i="507"/>
  <c r="E166" i="507"/>
  <c r="K166" i="507" s="1"/>
  <c r="M166" i="507" s="1"/>
  <c r="I165" i="507"/>
  <c r="E165" i="507"/>
  <c r="K165" i="507" s="1"/>
  <c r="M165" i="507" s="1"/>
  <c r="I164" i="507"/>
  <c r="E164" i="507"/>
  <c r="K164" i="507" s="1"/>
  <c r="M164" i="507" s="1"/>
  <c r="X163" i="507"/>
  <c r="Q515" i="507" s="1"/>
  <c r="I163" i="507"/>
  <c r="I167" i="507" s="1"/>
  <c r="E163" i="507"/>
  <c r="E167" i="507" s="1"/>
  <c r="AA160" i="507"/>
  <c r="Z160" i="507"/>
  <c r="Y160" i="507"/>
  <c r="X160" i="507"/>
  <c r="U160" i="507"/>
  <c r="T160" i="507"/>
  <c r="S160" i="507"/>
  <c r="R160" i="507"/>
  <c r="Q160" i="507"/>
  <c r="P160" i="507"/>
  <c r="R168" i="507" s="1"/>
  <c r="O160" i="507"/>
  <c r="I160" i="507"/>
  <c r="G160" i="507"/>
  <c r="C520" i="507" s="1"/>
  <c r="H159" i="507"/>
  <c r="H158" i="507"/>
  <c r="H157" i="507"/>
  <c r="V156" i="507"/>
  <c r="W156" i="507" s="1"/>
  <c r="N156" i="507"/>
  <c r="K156" i="507"/>
  <c r="K156" i="507" a="1"/>
  <c r="J156" i="507" a="1"/>
  <c r="J156" i="507" s="1"/>
  <c r="H156" i="507"/>
  <c r="D156" i="507"/>
  <c r="V155" i="507"/>
  <c r="W155" i="507" s="1"/>
  <c r="N155" i="507"/>
  <c r="K155" i="507" a="1"/>
  <c r="K155" i="507" s="1"/>
  <c r="M155" i="507" s="1"/>
  <c r="J155" i="507" a="1"/>
  <c r="J155" i="507" s="1"/>
  <c r="H155" i="507"/>
  <c r="H154" i="507"/>
  <c r="H153" i="507"/>
  <c r="V152" i="507"/>
  <c r="W152" i="507" s="1"/>
  <c r="N152" i="507"/>
  <c r="M152" i="507"/>
  <c r="K152" i="507" a="1"/>
  <c r="K152" i="507" s="1"/>
  <c r="J152" i="507" a="1"/>
  <c r="J152" i="507" s="1"/>
  <c r="H152" i="507"/>
  <c r="W151" i="507"/>
  <c r="V151" i="507"/>
  <c r="N151" i="507"/>
  <c r="K151" i="507" a="1"/>
  <c r="K151" i="507" s="1"/>
  <c r="M151" i="507" s="1"/>
  <c r="J151" i="507" a="1"/>
  <c r="J151" i="507" s="1"/>
  <c r="H151" i="507"/>
  <c r="H150" i="507"/>
  <c r="V149" i="507"/>
  <c r="W149" i="507" s="1"/>
  <c r="N149" i="507"/>
  <c r="K149" i="507"/>
  <c r="M149" i="507" s="1"/>
  <c r="K149" i="507" a="1"/>
  <c r="J149" i="507"/>
  <c r="J149" i="507" a="1"/>
  <c r="H149" i="507"/>
  <c r="V148" i="507"/>
  <c r="W148" i="507" s="1"/>
  <c r="N148" i="507"/>
  <c r="K148" i="507" a="1"/>
  <c r="K148" i="507" s="1"/>
  <c r="M148" i="507" s="1"/>
  <c r="J148" i="507" a="1"/>
  <c r="J148" i="507" s="1"/>
  <c r="H148" i="507"/>
  <c r="W147" i="507"/>
  <c r="V147" i="507"/>
  <c r="N147" i="507"/>
  <c r="N160" i="507" s="1"/>
  <c r="K147" i="507" a="1"/>
  <c r="K147" i="507" s="1"/>
  <c r="M147" i="507" s="1"/>
  <c r="J147" i="507" a="1"/>
  <c r="J147" i="507" s="1"/>
  <c r="H147" i="507"/>
  <c r="V146" i="507"/>
  <c r="N146" i="507"/>
  <c r="M146" i="507"/>
  <c r="K146" i="507" a="1"/>
  <c r="K146" i="507" s="1"/>
  <c r="J146" i="507" a="1"/>
  <c r="J146" i="507" s="1"/>
  <c r="H146" i="507"/>
  <c r="AA145" i="507"/>
  <c r="Z145" i="507"/>
  <c r="Y145" i="507"/>
  <c r="X145" i="507"/>
  <c r="U145" i="507"/>
  <c r="T145" i="507"/>
  <c r="S145" i="507"/>
  <c r="Q145" i="507"/>
  <c r="P145" i="507"/>
  <c r="O145" i="507"/>
  <c r="I145" i="507"/>
  <c r="G145" i="507"/>
  <c r="C519" i="507" s="1"/>
  <c r="V144" i="507"/>
  <c r="W144" i="507" s="1"/>
  <c r="N144" i="507"/>
  <c r="K144" i="507" a="1"/>
  <c r="K144" i="507" s="1"/>
  <c r="M144" i="507" s="1"/>
  <c r="J144" i="507" a="1"/>
  <c r="J144" i="507" s="1"/>
  <c r="H144" i="507"/>
  <c r="H143" i="507"/>
  <c r="V142" i="507"/>
  <c r="W142" i="507" s="1"/>
  <c r="N142" i="507"/>
  <c r="K142" i="507" a="1"/>
  <c r="K142" i="507" s="1"/>
  <c r="M142" i="507" s="1"/>
  <c r="J142" i="507" a="1"/>
  <c r="J142" i="507" s="1"/>
  <c r="H142" i="507"/>
  <c r="V141" i="507"/>
  <c r="W141" i="507" s="1"/>
  <c r="N141" i="507"/>
  <c r="K141" i="507"/>
  <c r="M141" i="507" s="1"/>
  <c r="K141" i="507" a="1"/>
  <c r="J141" i="507"/>
  <c r="J141" i="507" a="1"/>
  <c r="H141" i="507"/>
  <c r="V140" i="507"/>
  <c r="W140" i="507" s="1"/>
  <c r="N140" i="507"/>
  <c r="K140" i="507" a="1"/>
  <c r="K140" i="507" s="1"/>
  <c r="M140" i="507" s="1"/>
  <c r="J140" i="507" a="1"/>
  <c r="J140" i="507" s="1"/>
  <c r="H140" i="507"/>
  <c r="W139" i="507"/>
  <c r="V139" i="507"/>
  <c r="N139" i="507"/>
  <c r="K139" i="507" a="1"/>
  <c r="K139" i="507" s="1"/>
  <c r="M139" i="507" s="1"/>
  <c r="J139" i="507" a="1"/>
  <c r="J139" i="507" s="1"/>
  <c r="H139" i="507"/>
  <c r="V138" i="507"/>
  <c r="V145" i="507" s="1"/>
  <c r="W145" i="507" s="1"/>
  <c r="N138" i="507"/>
  <c r="N145" i="507" s="1"/>
  <c r="K138" i="507" a="1"/>
  <c r="K138" i="507" s="1"/>
  <c r="J138" i="507" a="1"/>
  <c r="J138" i="507" s="1"/>
  <c r="H138" i="507"/>
  <c r="H145" i="507" s="1"/>
  <c r="AA137" i="507"/>
  <c r="Z137" i="507"/>
  <c r="Y137" i="507"/>
  <c r="X137" i="507"/>
  <c r="U137" i="507"/>
  <c r="T137" i="507"/>
  <c r="S137" i="507"/>
  <c r="Q137" i="507"/>
  <c r="P137" i="507"/>
  <c r="O137" i="507"/>
  <c r="I137" i="507"/>
  <c r="G137" i="507"/>
  <c r="C518" i="507" s="1"/>
  <c r="V136" i="507"/>
  <c r="W136" i="507" s="1"/>
  <c r="N136" i="507"/>
  <c r="K136" i="507" a="1"/>
  <c r="K136" i="507" s="1"/>
  <c r="M136" i="507" s="1"/>
  <c r="J136" i="507" a="1"/>
  <c r="J136" i="507" s="1"/>
  <c r="H136" i="507"/>
  <c r="V135" i="507"/>
  <c r="W135" i="507" s="1"/>
  <c r="N135" i="507"/>
  <c r="K135" i="507" a="1"/>
  <c r="K135" i="507" s="1"/>
  <c r="M135" i="507" s="1"/>
  <c r="J135" i="507" a="1"/>
  <c r="J135" i="507" s="1"/>
  <c r="H135" i="507"/>
  <c r="V134" i="507"/>
  <c r="W134" i="507" s="1"/>
  <c r="N134" i="507"/>
  <c r="K134" i="507"/>
  <c r="M134" i="507" s="1"/>
  <c r="K134" i="507" a="1"/>
  <c r="J134" i="507"/>
  <c r="J134" i="507" a="1"/>
  <c r="H134" i="507"/>
  <c r="V133" i="507"/>
  <c r="W133" i="507" s="1"/>
  <c r="N133" i="507"/>
  <c r="K133" i="507" a="1"/>
  <c r="K133" i="507" s="1"/>
  <c r="M133" i="507" s="1"/>
  <c r="J133" i="507" a="1"/>
  <c r="J133" i="507" s="1"/>
  <c r="H133" i="507"/>
  <c r="W132" i="507"/>
  <c r="V132" i="507"/>
  <c r="N132" i="507"/>
  <c r="K132" i="507" a="1"/>
  <c r="K132" i="507" s="1"/>
  <c r="M132" i="507" s="1"/>
  <c r="J132" i="507" a="1"/>
  <c r="J132" i="507" s="1"/>
  <c r="H132" i="507"/>
  <c r="V131" i="507"/>
  <c r="W131" i="507" s="1"/>
  <c r="N131" i="507"/>
  <c r="K131" i="507" a="1"/>
  <c r="K131" i="507" s="1"/>
  <c r="M131" i="507" s="1"/>
  <c r="J131" i="507" a="1"/>
  <c r="J131" i="507" s="1"/>
  <c r="H131" i="507"/>
  <c r="V130" i="507"/>
  <c r="W130" i="507" s="1"/>
  <c r="N130" i="507"/>
  <c r="K130" i="507"/>
  <c r="M130" i="507" s="1"/>
  <c r="K130" i="507" a="1"/>
  <c r="J130" i="507"/>
  <c r="J130" i="507" a="1"/>
  <c r="H130" i="507"/>
  <c r="V129" i="507"/>
  <c r="W129" i="507" s="1"/>
  <c r="N129" i="507"/>
  <c r="K129" i="507" a="1"/>
  <c r="K129" i="507" s="1"/>
  <c r="M129" i="507" s="1"/>
  <c r="J129" i="507" a="1"/>
  <c r="J129" i="507" s="1"/>
  <c r="H129" i="507"/>
  <c r="W128" i="507"/>
  <c r="V128" i="507"/>
  <c r="N128" i="507"/>
  <c r="K128" i="507" a="1"/>
  <c r="K128" i="507" s="1"/>
  <c r="M128" i="507" s="1"/>
  <c r="J128" i="507"/>
  <c r="J128" i="507" a="1"/>
  <c r="H128" i="507"/>
  <c r="V127" i="507"/>
  <c r="W127" i="507" s="1"/>
  <c r="N127" i="507"/>
  <c r="K127" i="507" a="1"/>
  <c r="K127" i="507" s="1"/>
  <c r="M127" i="507" s="1"/>
  <c r="J127" i="507" a="1"/>
  <c r="J127" i="507" s="1"/>
  <c r="H127" i="507"/>
  <c r="W126" i="507"/>
  <c r="V126" i="507"/>
  <c r="N126" i="507"/>
  <c r="K126" i="507" a="1"/>
  <c r="K126" i="507" s="1"/>
  <c r="M126" i="507" s="1"/>
  <c r="J126" i="507" a="1"/>
  <c r="J126" i="507" s="1"/>
  <c r="H126" i="507"/>
  <c r="V125" i="507"/>
  <c r="W125" i="507" s="1"/>
  <c r="N125" i="507"/>
  <c r="K125" i="507" a="1"/>
  <c r="K125" i="507" s="1"/>
  <c r="M125" i="507" s="1"/>
  <c r="J125" i="507" a="1"/>
  <c r="J125" i="507" s="1"/>
  <c r="H125" i="507"/>
  <c r="V124" i="507"/>
  <c r="W124" i="507" s="1"/>
  <c r="N124" i="507"/>
  <c r="K124" i="507"/>
  <c r="M124" i="507" s="1"/>
  <c r="K124" i="507" a="1"/>
  <c r="J124" i="507"/>
  <c r="J124" i="507" a="1"/>
  <c r="H124" i="507"/>
  <c r="V123" i="507"/>
  <c r="W123" i="507" s="1"/>
  <c r="N123" i="507"/>
  <c r="K123" i="507" a="1"/>
  <c r="K123" i="507" s="1"/>
  <c r="M123" i="507" s="1"/>
  <c r="J123" i="507" a="1"/>
  <c r="J123" i="507" s="1"/>
  <c r="H123" i="507"/>
  <c r="W122" i="507"/>
  <c r="V122" i="507"/>
  <c r="N122" i="507"/>
  <c r="K122" i="507" a="1"/>
  <c r="K122" i="507" s="1"/>
  <c r="M122" i="507" s="1"/>
  <c r="M137" i="507" s="1"/>
  <c r="J122" i="507" a="1"/>
  <c r="J122" i="507" s="1"/>
  <c r="H122" i="507"/>
  <c r="AA121" i="507"/>
  <c r="Z121" i="507"/>
  <c r="Y121" i="507"/>
  <c r="X121" i="507"/>
  <c r="U121" i="507"/>
  <c r="T121" i="507"/>
  <c r="S121" i="507"/>
  <c r="R121" i="507"/>
  <c r="Q121" i="507"/>
  <c r="P121" i="507"/>
  <c r="O121" i="507"/>
  <c r="I121" i="507"/>
  <c r="G121" i="507"/>
  <c r="C517" i="507" s="1"/>
  <c r="W120" i="507"/>
  <c r="V120" i="507"/>
  <c r="N120" i="507"/>
  <c r="K120" i="507" a="1"/>
  <c r="K120" i="507" s="1"/>
  <c r="M120" i="507" s="1"/>
  <c r="J120" i="507" a="1"/>
  <c r="J120" i="507" s="1"/>
  <c r="H120" i="507"/>
  <c r="V119" i="507"/>
  <c r="W119" i="507" s="1"/>
  <c r="N119" i="507"/>
  <c r="K119" i="507" a="1"/>
  <c r="K119" i="507" s="1"/>
  <c r="M119" i="507" s="1"/>
  <c r="J119" i="507" a="1"/>
  <c r="J119" i="507" s="1"/>
  <c r="H119" i="507"/>
  <c r="V118" i="507"/>
  <c r="W118" i="507" s="1"/>
  <c r="N118" i="507"/>
  <c r="K118" i="507"/>
  <c r="M118" i="507" s="1"/>
  <c r="K118" i="507" a="1"/>
  <c r="J118" i="507"/>
  <c r="J118" i="507" a="1"/>
  <c r="H118" i="507"/>
  <c r="K117" i="507" a="1"/>
  <c r="K117" i="507" s="1"/>
  <c r="H117" i="507"/>
  <c r="K116" i="507" a="1"/>
  <c r="K116" i="507" s="1"/>
  <c r="H116" i="507"/>
  <c r="K115" i="507" a="1"/>
  <c r="K115" i="507" s="1"/>
  <c r="H115" i="507"/>
  <c r="W114" i="507"/>
  <c r="V114" i="507"/>
  <c r="N114" i="507"/>
  <c r="K114" i="507" a="1"/>
  <c r="K114" i="507" s="1"/>
  <c r="M114" i="507" s="1"/>
  <c r="J114" i="507" a="1"/>
  <c r="J114" i="507" s="1"/>
  <c r="H114" i="507"/>
  <c r="V113" i="507"/>
  <c r="W113" i="507" s="1"/>
  <c r="N113" i="507"/>
  <c r="K113" i="507" a="1"/>
  <c r="K113" i="507" s="1"/>
  <c r="M113" i="507" s="1"/>
  <c r="J113" i="507" a="1"/>
  <c r="J113" i="507" s="1"/>
  <c r="H113" i="507"/>
  <c r="N112" i="507"/>
  <c r="K112" i="507"/>
  <c r="M112" i="507" s="1"/>
  <c r="K112" i="507" a="1"/>
  <c r="H112" i="507"/>
  <c r="N111" i="507"/>
  <c r="K111" i="507" a="1"/>
  <c r="K111" i="507" s="1"/>
  <c r="M111" i="507" s="1"/>
  <c r="H111" i="507"/>
  <c r="N110" i="507"/>
  <c r="K110" i="507" a="1"/>
  <c r="K110" i="507" s="1"/>
  <c r="M110" i="507" s="1"/>
  <c r="H110" i="507"/>
  <c r="N109" i="507"/>
  <c r="K109" i="507" a="1"/>
  <c r="K109" i="507" s="1"/>
  <c r="M109" i="507" s="1"/>
  <c r="H109" i="507"/>
  <c r="N108" i="507"/>
  <c r="K108" i="507"/>
  <c r="M108" i="507" s="1"/>
  <c r="K108" i="507" a="1"/>
  <c r="H108" i="507"/>
  <c r="N107" i="507"/>
  <c r="K107" i="507" a="1"/>
  <c r="K107" i="507" s="1"/>
  <c r="M107" i="507" s="1"/>
  <c r="H107" i="507"/>
  <c r="W106" i="507"/>
  <c r="V106" i="507"/>
  <c r="N106" i="507"/>
  <c r="K106" i="507" a="1"/>
  <c r="K106" i="507" s="1"/>
  <c r="M106" i="507" s="1"/>
  <c r="J106" i="507" a="1"/>
  <c r="J106" i="507" s="1"/>
  <c r="H106" i="507"/>
  <c r="V105" i="507"/>
  <c r="W105" i="507" s="1"/>
  <c r="N105" i="507"/>
  <c r="K105" i="507" a="1"/>
  <c r="K105" i="507" s="1"/>
  <c r="M105" i="507" s="1"/>
  <c r="J105" i="507" a="1"/>
  <c r="J105" i="507" s="1"/>
  <c r="H105" i="507"/>
  <c r="V104" i="507"/>
  <c r="W104" i="507" s="1"/>
  <c r="N104" i="507"/>
  <c r="K104" i="507"/>
  <c r="M104" i="507" s="1"/>
  <c r="K104" i="507" a="1"/>
  <c r="J104" i="507"/>
  <c r="J104" i="507" a="1"/>
  <c r="H104" i="507"/>
  <c r="V103" i="507"/>
  <c r="W103" i="507" s="1"/>
  <c r="N103" i="507"/>
  <c r="K103" i="507" a="1"/>
  <c r="K103" i="507" s="1"/>
  <c r="M103" i="507" s="1"/>
  <c r="J103" i="507" a="1"/>
  <c r="J103" i="507" s="1"/>
  <c r="H103" i="507"/>
  <c r="W102" i="507"/>
  <c r="V102" i="507"/>
  <c r="N102" i="507"/>
  <c r="K102" i="507" a="1"/>
  <c r="K102" i="507" s="1"/>
  <c r="M102" i="507" s="1"/>
  <c r="J102" i="507" a="1"/>
  <c r="J102" i="507" s="1"/>
  <c r="H102" i="507"/>
  <c r="V101" i="507"/>
  <c r="W101" i="507" s="1"/>
  <c r="N101" i="507"/>
  <c r="K101" i="507" a="1"/>
  <c r="K101" i="507" s="1"/>
  <c r="M101" i="507" s="1"/>
  <c r="J101" i="507" a="1"/>
  <c r="J101" i="507" s="1"/>
  <c r="H101" i="507"/>
  <c r="V100" i="507"/>
  <c r="W100" i="507" s="1"/>
  <c r="N100" i="507"/>
  <c r="K100" i="507"/>
  <c r="M100" i="507" s="1"/>
  <c r="K100" i="507" a="1"/>
  <c r="J100" i="507"/>
  <c r="J100" i="507" a="1"/>
  <c r="H100" i="507"/>
  <c r="V99" i="507"/>
  <c r="W99" i="507" s="1"/>
  <c r="N99" i="507"/>
  <c r="K99" i="507" a="1"/>
  <c r="K99" i="507" s="1"/>
  <c r="M99" i="507" s="1"/>
  <c r="J99" i="507" a="1"/>
  <c r="J99" i="507" s="1"/>
  <c r="H99" i="507"/>
  <c r="W98" i="507"/>
  <c r="V98" i="507"/>
  <c r="N98" i="507"/>
  <c r="K98" i="507" a="1"/>
  <c r="K98" i="507" s="1"/>
  <c r="M98" i="507" s="1"/>
  <c r="J98" i="507" a="1"/>
  <c r="J98" i="507" s="1"/>
  <c r="H98" i="507"/>
  <c r="V97" i="507"/>
  <c r="W97" i="507" s="1"/>
  <c r="N97" i="507"/>
  <c r="K97" i="507" a="1"/>
  <c r="K97" i="507" s="1"/>
  <c r="M97" i="507" s="1"/>
  <c r="J97" i="507" a="1"/>
  <c r="J97" i="507" s="1"/>
  <c r="H97" i="507"/>
  <c r="V96" i="507"/>
  <c r="W96" i="507" s="1"/>
  <c r="N96" i="507"/>
  <c r="K96" i="507"/>
  <c r="M96" i="507" s="1"/>
  <c r="K96" i="507" a="1"/>
  <c r="J96" i="507"/>
  <c r="J96" i="507" a="1"/>
  <c r="H96" i="507"/>
  <c r="V95" i="507"/>
  <c r="W95" i="507" s="1"/>
  <c r="N95" i="507"/>
  <c r="K95" i="507" a="1"/>
  <c r="K95" i="507" s="1"/>
  <c r="M95" i="507" s="1"/>
  <c r="J95" i="507" a="1"/>
  <c r="J95" i="507" s="1"/>
  <c r="H95" i="507"/>
  <c r="K94" i="507" a="1"/>
  <c r="K94" i="507" s="1"/>
  <c r="M94" i="507" s="1"/>
  <c r="H94" i="507"/>
  <c r="W93" i="507"/>
  <c r="V93" i="507"/>
  <c r="N93" i="507"/>
  <c r="K93" i="507" a="1"/>
  <c r="K93" i="507" s="1"/>
  <c r="M93" i="507" s="1"/>
  <c r="J93" i="507" a="1"/>
  <c r="J93" i="507" s="1"/>
  <c r="H93" i="507"/>
  <c r="V92" i="507"/>
  <c r="W92" i="507" s="1"/>
  <c r="N92" i="507"/>
  <c r="K92" i="507" a="1"/>
  <c r="K92" i="507" s="1"/>
  <c r="M92" i="507" s="1"/>
  <c r="J92" i="507" a="1"/>
  <c r="J92" i="507" s="1"/>
  <c r="H92" i="507"/>
  <c r="V91" i="507"/>
  <c r="W91" i="507" s="1"/>
  <c r="N91" i="507"/>
  <c r="K91" i="507"/>
  <c r="M91" i="507" s="1"/>
  <c r="K91" i="507" a="1"/>
  <c r="J91" i="507"/>
  <c r="J91" i="507" a="1"/>
  <c r="H91" i="507"/>
  <c r="V90" i="507"/>
  <c r="W90" i="507" s="1"/>
  <c r="N90" i="507"/>
  <c r="K90" i="507" a="1"/>
  <c r="K90" i="507" s="1"/>
  <c r="M90" i="507" s="1"/>
  <c r="J90" i="507" a="1"/>
  <c r="J90" i="507" s="1"/>
  <c r="H90" i="507"/>
  <c r="W89" i="507"/>
  <c r="V89" i="507"/>
  <c r="N89" i="507"/>
  <c r="K89" i="507" a="1"/>
  <c r="K89" i="507" s="1"/>
  <c r="M89" i="507" s="1"/>
  <c r="J89" i="507" a="1"/>
  <c r="J89" i="507" s="1"/>
  <c r="H89" i="507"/>
  <c r="V88" i="507"/>
  <c r="W88" i="507" s="1"/>
  <c r="N88" i="507"/>
  <c r="K88" i="507" a="1"/>
  <c r="K88" i="507" s="1"/>
  <c r="M88" i="507" s="1"/>
  <c r="J88" i="507" a="1"/>
  <c r="J88" i="507" s="1"/>
  <c r="H88" i="507"/>
  <c r="V87" i="507"/>
  <c r="V121" i="507" s="1"/>
  <c r="W121" i="507" s="1"/>
  <c r="N87" i="507"/>
  <c r="K87" i="507"/>
  <c r="M87" i="507" s="1"/>
  <c r="K87" i="507" a="1"/>
  <c r="J87" i="507"/>
  <c r="J87" i="507" a="1"/>
  <c r="H87" i="507"/>
  <c r="AA86" i="507"/>
  <c r="Z86" i="507"/>
  <c r="Y86" i="507"/>
  <c r="X86" i="507"/>
  <c r="U86" i="507"/>
  <c r="T86" i="507"/>
  <c r="S86" i="507"/>
  <c r="R86" i="507"/>
  <c r="Q86" i="507"/>
  <c r="P86" i="507"/>
  <c r="O86" i="507"/>
  <c r="R164" i="507" s="1"/>
  <c r="I86" i="507"/>
  <c r="G86" i="507"/>
  <c r="C516" i="507" s="1"/>
  <c r="K85" i="507" a="1"/>
  <c r="K85" i="507" s="1"/>
  <c r="H85" i="507"/>
  <c r="K84" i="507"/>
  <c r="K84" i="507" a="1"/>
  <c r="H84" i="507"/>
  <c r="K83" i="507" a="1"/>
  <c r="K83" i="507" s="1"/>
  <c r="H83" i="507"/>
  <c r="K82" i="507" a="1"/>
  <c r="K82" i="507" s="1"/>
  <c r="H82" i="507"/>
  <c r="K81" i="507" a="1"/>
  <c r="K81" i="507" s="1"/>
  <c r="H81" i="507"/>
  <c r="K80" i="507"/>
  <c r="K80" i="507" a="1"/>
  <c r="H80" i="507"/>
  <c r="K79" i="507" a="1"/>
  <c r="K79" i="507" s="1"/>
  <c r="M79" i="507" s="1"/>
  <c r="H79" i="507"/>
  <c r="K78" i="507"/>
  <c r="M78" i="507" s="1"/>
  <c r="K78" i="507" a="1"/>
  <c r="H78" i="507"/>
  <c r="K77" i="507" a="1"/>
  <c r="K77" i="507" s="1"/>
  <c r="M77" i="507" s="1"/>
  <c r="H77" i="507"/>
  <c r="K76" i="507" a="1"/>
  <c r="K76" i="507" s="1"/>
  <c r="M76" i="507" s="1"/>
  <c r="H76" i="507"/>
  <c r="W75" i="507"/>
  <c r="V75" i="507"/>
  <c r="N75" i="507"/>
  <c r="K75" i="507" a="1"/>
  <c r="K75" i="507" s="1"/>
  <c r="M75" i="507" s="1"/>
  <c r="J75" i="507" a="1"/>
  <c r="J75" i="507" s="1"/>
  <c r="H75" i="507"/>
  <c r="V74" i="507"/>
  <c r="W74" i="507" s="1"/>
  <c r="N74" i="507"/>
  <c r="K74" i="507"/>
  <c r="M74" i="507" s="1"/>
  <c r="K74" i="507" a="1"/>
  <c r="J74" i="507" a="1"/>
  <c r="J74" i="507" s="1"/>
  <c r="H74" i="507"/>
  <c r="W73" i="507"/>
  <c r="V73" i="507"/>
  <c r="N73" i="507"/>
  <c r="K73" i="507" a="1"/>
  <c r="K73" i="507" s="1"/>
  <c r="M73" i="507" s="1"/>
  <c r="J73" i="507" a="1"/>
  <c r="J73" i="507" s="1"/>
  <c r="H73" i="507"/>
  <c r="W72" i="507"/>
  <c r="V72" i="507"/>
  <c r="N72" i="507"/>
  <c r="K72" i="507" a="1"/>
  <c r="K72" i="507" s="1"/>
  <c r="M72" i="507" s="1"/>
  <c r="J72" i="507" a="1"/>
  <c r="J72" i="507" s="1"/>
  <c r="H72" i="507"/>
  <c r="H71" i="507"/>
  <c r="V70" i="507"/>
  <c r="W70" i="507" s="1"/>
  <c r="N70" i="507"/>
  <c r="K70" i="507" a="1"/>
  <c r="K70" i="507" s="1"/>
  <c r="M70" i="507" s="1"/>
  <c r="J70" i="507" a="1"/>
  <c r="J70" i="507" s="1"/>
  <c r="H70" i="507"/>
  <c r="V69" i="507"/>
  <c r="W69" i="507" s="1"/>
  <c r="N69" i="507"/>
  <c r="K69" i="507"/>
  <c r="M69" i="507" s="1"/>
  <c r="K69" i="507" a="1"/>
  <c r="J69" i="507"/>
  <c r="J69" i="507" a="1"/>
  <c r="H69" i="507"/>
  <c r="K68" i="507" a="1"/>
  <c r="K68" i="507" s="1"/>
  <c r="H68" i="507"/>
  <c r="K67" i="507" a="1"/>
  <c r="K67" i="507" s="1"/>
  <c r="H67" i="507"/>
  <c r="V66" i="507"/>
  <c r="W66" i="507" s="1"/>
  <c r="N66" i="507"/>
  <c r="K66" i="507" a="1"/>
  <c r="K66" i="507" s="1"/>
  <c r="M66" i="507" s="1"/>
  <c r="J66" i="507" a="1"/>
  <c r="J66" i="507" s="1"/>
  <c r="H66" i="507"/>
  <c r="V65" i="507"/>
  <c r="W65" i="507" s="1"/>
  <c r="N65" i="507"/>
  <c r="K65" i="507"/>
  <c r="M65" i="507" s="1"/>
  <c r="K65" i="507" a="1"/>
  <c r="J65" i="507"/>
  <c r="J65" i="507" a="1"/>
  <c r="H65" i="507"/>
  <c r="V64" i="507"/>
  <c r="W64" i="507" s="1"/>
  <c r="N64" i="507"/>
  <c r="K64" i="507" a="1"/>
  <c r="K64" i="507" s="1"/>
  <c r="M64" i="507" s="1"/>
  <c r="J64" i="507" a="1"/>
  <c r="J64" i="507" s="1"/>
  <c r="H64" i="507"/>
  <c r="W63" i="507"/>
  <c r="V63" i="507"/>
  <c r="N63" i="507"/>
  <c r="K63" i="507" a="1"/>
  <c r="K63" i="507" s="1"/>
  <c r="M63" i="507" s="1"/>
  <c r="J63" i="507" a="1"/>
  <c r="J63" i="507" s="1"/>
  <c r="H63" i="507"/>
  <c r="V62" i="507"/>
  <c r="W62" i="507" s="1"/>
  <c r="N62" i="507"/>
  <c r="K62" i="507" a="1"/>
  <c r="K62" i="507" s="1"/>
  <c r="M62" i="507" s="1"/>
  <c r="J62" i="507" a="1"/>
  <c r="J62" i="507" s="1"/>
  <c r="H62" i="507"/>
  <c r="V61" i="507"/>
  <c r="W61" i="507" s="1"/>
  <c r="N61" i="507"/>
  <c r="K61" i="507"/>
  <c r="M61" i="507" s="1"/>
  <c r="K61" i="507" a="1"/>
  <c r="J61" i="507"/>
  <c r="J61" i="507" a="1"/>
  <c r="H61" i="507"/>
  <c r="V60" i="507"/>
  <c r="W60" i="507" s="1"/>
  <c r="N60" i="507"/>
  <c r="K60" i="507" a="1"/>
  <c r="K60" i="507" s="1"/>
  <c r="M60" i="507" s="1"/>
  <c r="J60" i="507" a="1"/>
  <c r="J60" i="507" s="1"/>
  <c r="H60" i="507"/>
  <c r="W59" i="507"/>
  <c r="V59" i="507"/>
  <c r="N59" i="507"/>
  <c r="K59" i="507" a="1"/>
  <c r="K59" i="507" s="1"/>
  <c r="M59" i="507" s="1"/>
  <c r="J59" i="507" a="1"/>
  <c r="J59" i="507" s="1"/>
  <c r="H59" i="507"/>
  <c r="V58" i="507"/>
  <c r="W58" i="507" s="1"/>
  <c r="N58" i="507"/>
  <c r="K58" i="507" a="1"/>
  <c r="K58" i="507" s="1"/>
  <c r="M58" i="507" s="1"/>
  <c r="J58" i="507" a="1"/>
  <c r="J58" i="507" s="1"/>
  <c r="H58" i="507"/>
  <c r="V57" i="507"/>
  <c r="W57" i="507" s="1"/>
  <c r="N57" i="507"/>
  <c r="K57" i="507"/>
  <c r="M57" i="507" s="1"/>
  <c r="K57" i="507" a="1"/>
  <c r="J57" i="507"/>
  <c r="J57" i="507" a="1"/>
  <c r="H57" i="507"/>
  <c r="K56" i="507" a="1"/>
  <c r="K56" i="507" s="1"/>
  <c r="M56" i="507" s="1"/>
  <c r="H56" i="507"/>
  <c r="K55" i="507" a="1"/>
  <c r="K55" i="507" s="1"/>
  <c r="M55" i="507" s="1"/>
  <c r="H55" i="507"/>
  <c r="K54" i="507" a="1"/>
  <c r="K54" i="507" s="1"/>
  <c r="M54" i="507" s="1"/>
  <c r="H54" i="507"/>
  <c r="K53" i="507" a="1"/>
  <c r="K53" i="507" s="1"/>
  <c r="M53" i="507" s="1"/>
  <c r="H53" i="507"/>
  <c r="N52" i="507"/>
  <c r="K52" i="507" a="1"/>
  <c r="K52" i="507" s="1"/>
  <c r="M52" i="507" s="1"/>
  <c r="H52" i="507"/>
  <c r="N51" i="507"/>
  <c r="K51" i="507" a="1"/>
  <c r="K51" i="507" s="1"/>
  <c r="M51" i="507" s="1"/>
  <c r="H51" i="507"/>
  <c r="N50" i="507"/>
  <c r="K50" i="507"/>
  <c r="M50" i="507" s="1"/>
  <c r="K50" i="507" a="1"/>
  <c r="H50" i="507"/>
  <c r="N49" i="507"/>
  <c r="K49" i="507" a="1"/>
  <c r="K49" i="507" s="1"/>
  <c r="M49" i="507" s="1"/>
  <c r="H49" i="507"/>
  <c r="W48" i="507"/>
  <c r="V48" i="507"/>
  <c r="N48" i="507"/>
  <c r="K48" i="507" a="1"/>
  <c r="K48" i="507" s="1"/>
  <c r="M48" i="507" s="1"/>
  <c r="J48" i="507" a="1"/>
  <c r="J48" i="507" s="1"/>
  <c r="H48" i="507"/>
  <c r="V47" i="507"/>
  <c r="W47" i="507" s="1"/>
  <c r="N47" i="507"/>
  <c r="K47" i="507" a="1"/>
  <c r="K47" i="507" s="1"/>
  <c r="M47" i="507" s="1"/>
  <c r="J47" i="507" a="1"/>
  <c r="J47" i="507" s="1"/>
  <c r="H47" i="507"/>
  <c r="V46" i="507"/>
  <c r="W46" i="507" s="1"/>
  <c r="N46" i="507"/>
  <c r="K46" i="507"/>
  <c r="M46" i="507" s="1"/>
  <c r="K46" i="507" a="1"/>
  <c r="J46" i="507"/>
  <c r="J46" i="507" a="1"/>
  <c r="H46" i="507"/>
  <c r="V45" i="507"/>
  <c r="W45" i="507" s="1"/>
  <c r="N45" i="507"/>
  <c r="K45" i="507" a="1"/>
  <c r="K45" i="507" s="1"/>
  <c r="M45" i="507" s="1"/>
  <c r="J45" i="507" a="1"/>
  <c r="J45" i="507" s="1"/>
  <c r="H45" i="507"/>
  <c r="W44" i="507"/>
  <c r="V44" i="507"/>
  <c r="N44" i="507"/>
  <c r="K44" i="507" a="1"/>
  <c r="K44" i="507" s="1"/>
  <c r="M44" i="507" s="1"/>
  <c r="J44" i="507" a="1"/>
  <c r="J44" i="507" s="1"/>
  <c r="H44" i="507"/>
  <c r="V43" i="507"/>
  <c r="W43" i="507" s="1"/>
  <c r="N43" i="507"/>
  <c r="K43" i="507" a="1"/>
  <c r="K43" i="507" s="1"/>
  <c r="M43" i="507" s="1"/>
  <c r="J43" i="507" a="1"/>
  <c r="J43" i="507" s="1"/>
  <c r="H43" i="507"/>
  <c r="V42" i="507"/>
  <c r="W42" i="507" s="1"/>
  <c r="N42" i="507"/>
  <c r="K42" i="507"/>
  <c r="M42" i="507" s="1"/>
  <c r="K42" i="507" a="1"/>
  <c r="J42" i="507"/>
  <c r="J42" i="507" a="1"/>
  <c r="H42" i="507"/>
  <c r="V41" i="507"/>
  <c r="W41" i="507" s="1"/>
  <c r="N41" i="507"/>
  <c r="K41" i="507" a="1"/>
  <c r="K41" i="507" s="1"/>
  <c r="M41" i="507" s="1"/>
  <c r="J41" i="507" a="1"/>
  <c r="J41" i="507" s="1"/>
  <c r="H41" i="507"/>
  <c r="W40" i="507"/>
  <c r="V40" i="507"/>
  <c r="N40" i="507"/>
  <c r="K40" i="507" a="1"/>
  <c r="K40" i="507" s="1"/>
  <c r="M40" i="507" s="1"/>
  <c r="J40" i="507" a="1"/>
  <c r="J40" i="507" s="1"/>
  <c r="H40" i="507"/>
  <c r="V39" i="507"/>
  <c r="W39" i="507" s="1"/>
  <c r="N39" i="507"/>
  <c r="K39" i="507" a="1"/>
  <c r="K39" i="507" s="1"/>
  <c r="M39" i="507" s="1"/>
  <c r="J39" i="507" a="1"/>
  <c r="J39" i="507" s="1"/>
  <c r="H39" i="507"/>
  <c r="W38" i="507"/>
  <c r="V38" i="507"/>
  <c r="N38" i="507"/>
  <c r="K38" i="507" a="1"/>
  <c r="K38" i="507" s="1"/>
  <c r="M38" i="507" s="1"/>
  <c r="J38" i="507" a="1"/>
  <c r="J38" i="507" s="1"/>
  <c r="H38" i="507"/>
  <c r="V37" i="507"/>
  <c r="W37" i="507" s="1"/>
  <c r="N37" i="507"/>
  <c r="K37" i="507" a="1"/>
  <c r="K37" i="507" s="1"/>
  <c r="M37" i="507" s="1"/>
  <c r="J37" i="507" a="1"/>
  <c r="J37" i="507" s="1"/>
  <c r="H37" i="507"/>
  <c r="H36" i="507"/>
  <c r="H35" i="507"/>
  <c r="H34" i="507"/>
  <c r="V33" i="507"/>
  <c r="W33" i="507" s="1"/>
  <c r="N33" i="507"/>
  <c r="K33" i="507" a="1"/>
  <c r="K33" i="507" s="1"/>
  <c r="M33" i="507" s="1"/>
  <c r="J33" i="507" a="1"/>
  <c r="J33" i="507" s="1"/>
  <c r="H33" i="507"/>
  <c r="V32" i="507"/>
  <c r="W32" i="507" s="1"/>
  <c r="N32" i="507"/>
  <c r="K32" i="507" a="1"/>
  <c r="K32" i="507" s="1"/>
  <c r="M32" i="507" s="1"/>
  <c r="J32" i="507" a="1"/>
  <c r="J32" i="507" s="1"/>
  <c r="H32" i="507"/>
  <c r="V31" i="507"/>
  <c r="W31" i="507" s="1"/>
  <c r="N31" i="507"/>
  <c r="K31" i="507" a="1"/>
  <c r="K31" i="507" s="1"/>
  <c r="M31" i="507" s="1"/>
  <c r="J31" i="507" a="1"/>
  <c r="J31" i="507" s="1"/>
  <c r="H31" i="507"/>
  <c r="K30" i="507" a="1"/>
  <c r="K30" i="507" s="1"/>
  <c r="H30" i="507"/>
  <c r="V29" i="507"/>
  <c r="V86" i="507" s="1"/>
  <c r="W86" i="507" s="1"/>
  <c r="N29" i="507"/>
  <c r="K29" i="507" a="1"/>
  <c r="K29" i="507" s="1"/>
  <c r="J29" i="507" a="1"/>
  <c r="J29" i="507" s="1"/>
  <c r="H29" i="507"/>
  <c r="H86" i="507" s="1"/>
  <c r="AA28" i="507"/>
  <c r="AA161" i="507" s="1"/>
  <c r="Z28" i="507"/>
  <c r="Z161" i="507" s="1"/>
  <c r="Y28" i="507"/>
  <c r="Y161" i="507" s="1"/>
  <c r="X28" i="507"/>
  <c r="X161" i="507" s="1"/>
  <c r="U28" i="507"/>
  <c r="U161" i="507" s="1"/>
  <c r="T28" i="507"/>
  <c r="T161" i="507" s="1"/>
  <c r="S28" i="507"/>
  <c r="S161" i="507" s="1"/>
  <c r="R28" i="507"/>
  <c r="R161" i="507" s="1"/>
  <c r="Q28" i="507"/>
  <c r="Q161" i="507" s="1"/>
  <c r="P28" i="507"/>
  <c r="O28" i="507"/>
  <c r="I28" i="507"/>
  <c r="I161" i="507" s="1"/>
  <c r="B169" i="507" s="1"/>
  <c r="G28" i="507"/>
  <c r="J28" i="507" s="1" a="1"/>
  <c r="J28" i="507" s="1"/>
  <c r="V27" i="507"/>
  <c r="W27" i="507" s="1"/>
  <c r="N27" i="507"/>
  <c r="K27" i="507" a="1"/>
  <c r="K27" i="507" s="1"/>
  <c r="M27" i="507" s="1"/>
  <c r="J27" i="507" a="1"/>
  <c r="J27" i="507" s="1"/>
  <c r="H27" i="507"/>
  <c r="V26" i="507"/>
  <c r="W26" i="507" s="1"/>
  <c r="N26" i="507"/>
  <c r="K26" i="507" a="1"/>
  <c r="K26" i="507" s="1"/>
  <c r="M26" i="507" s="1"/>
  <c r="J26" i="507" a="1"/>
  <c r="J26" i="507" s="1"/>
  <c r="H26" i="507"/>
  <c r="K25" i="507"/>
  <c r="M25" i="507" s="1"/>
  <c r="K25" i="507" a="1"/>
  <c r="J25" i="507"/>
  <c r="J25" i="507" a="1"/>
  <c r="H25" i="507"/>
  <c r="K24" i="507" a="1"/>
  <c r="K24" i="507" s="1"/>
  <c r="M24" i="507" s="1"/>
  <c r="J24" i="507" a="1"/>
  <c r="J24" i="507" s="1"/>
  <c r="H24" i="507"/>
  <c r="K23" i="507"/>
  <c r="M23" i="507" s="1"/>
  <c r="K23" i="507" a="1"/>
  <c r="J23" i="507"/>
  <c r="J23" i="507" a="1"/>
  <c r="H23" i="507"/>
  <c r="K22" i="507" a="1"/>
  <c r="K22" i="507" s="1"/>
  <c r="M22" i="507" s="1"/>
  <c r="J22" i="507" a="1"/>
  <c r="J22" i="507" s="1"/>
  <c r="H22" i="507"/>
  <c r="V21" i="507"/>
  <c r="W21" i="507" s="1"/>
  <c r="N21" i="507"/>
  <c r="K21" i="507" a="1"/>
  <c r="K21" i="507" s="1"/>
  <c r="M21" i="507" s="1"/>
  <c r="J21" i="507" a="1"/>
  <c r="J21" i="507" s="1"/>
  <c r="H21" i="507"/>
  <c r="V20" i="507"/>
  <c r="W20" i="507" s="1"/>
  <c r="N20" i="507"/>
  <c r="K20" i="507" a="1"/>
  <c r="K20" i="507" s="1"/>
  <c r="M20" i="507" s="1"/>
  <c r="J20" i="507" a="1"/>
  <c r="J20" i="507" s="1"/>
  <c r="H20" i="507"/>
  <c r="V19" i="507"/>
  <c r="W19" i="507" s="1"/>
  <c r="N19" i="507"/>
  <c r="K19" i="507"/>
  <c r="M19" i="507" s="1"/>
  <c r="K19" i="507" a="1"/>
  <c r="J19" i="507"/>
  <c r="J19" i="507" a="1"/>
  <c r="H19" i="507"/>
  <c r="N18" i="507"/>
  <c r="K18" i="507" a="1"/>
  <c r="K18" i="507" s="1"/>
  <c r="M18" i="507" s="1"/>
  <c r="J18" i="507" a="1"/>
  <c r="J18" i="507" s="1"/>
  <c r="H18" i="507"/>
  <c r="N17" i="507"/>
  <c r="K17" i="507"/>
  <c r="M17" i="507" s="1"/>
  <c r="K17" i="507" a="1"/>
  <c r="J17" i="507"/>
  <c r="J17" i="507" a="1"/>
  <c r="H17" i="507"/>
  <c r="V16" i="507"/>
  <c r="W16" i="507" s="1"/>
  <c r="N16" i="507"/>
  <c r="K16" i="507" a="1"/>
  <c r="K16" i="507" s="1"/>
  <c r="M16" i="507" s="1"/>
  <c r="J16" i="507" a="1"/>
  <c r="J16" i="507" s="1"/>
  <c r="H16" i="507"/>
  <c r="V15" i="507"/>
  <c r="W15" i="507" s="1"/>
  <c r="N15" i="507"/>
  <c r="K15" i="507" a="1"/>
  <c r="K15" i="507" s="1"/>
  <c r="M15" i="507" s="1"/>
  <c r="J15" i="507" a="1"/>
  <c r="J15" i="507" s="1"/>
  <c r="H15" i="507"/>
  <c r="N14" i="507"/>
  <c r="K14" i="507" a="1"/>
  <c r="K14" i="507" s="1"/>
  <c r="M14" i="507" s="1"/>
  <c r="H14" i="507"/>
  <c r="N13" i="507"/>
  <c r="K13" i="507" a="1"/>
  <c r="K13" i="507" s="1"/>
  <c r="M13" i="507" s="1"/>
  <c r="H13" i="507"/>
  <c r="V12" i="507"/>
  <c r="W12" i="507" s="1"/>
  <c r="N12" i="507"/>
  <c r="K12" i="507" a="1"/>
  <c r="K12" i="507" s="1"/>
  <c r="M12" i="507" s="1"/>
  <c r="J12" i="507" a="1"/>
  <c r="J12" i="507" s="1"/>
  <c r="H12" i="507"/>
  <c r="V11" i="507"/>
  <c r="W11" i="507" s="1"/>
  <c r="N11" i="507"/>
  <c r="K11" i="507"/>
  <c r="M11" i="507" s="1"/>
  <c r="K11" i="507" a="1"/>
  <c r="J11" i="507"/>
  <c r="J11" i="507" a="1"/>
  <c r="H11" i="507"/>
  <c r="V10" i="507"/>
  <c r="W10" i="507" s="1"/>
  <c r="N10" i="507"/>
  <c r="K10" i="507" a="1"/>
  <c r="K10" i="507" s="1"/>
  <c r="M10" i="507" s="1"/>
  <c r="J10" i="507" a="1"/>
  <c r="J10" i="507" s="1"/>
  <c r="H10" i="507"/>
  <c r="V9" i="507"/>
  <c r="W9" i="507" s="1"/>
  <c r="N9" i="507"/>
  <c r="K9" i="507" a="1"/>
  <c r="K9" i="507" s="1"/>
  <c r="M9" i="507" s="1"/>
  <c r="J9" i="507" a="1"/>
  <c r="J9" i="507" s="1"/>
  <c r="H9" i="507"/>
  <c r="V8" i="507"/>
  <c r="W8" i="507" s="1"/>
  <c r="N8" i="507"/>
  <c r="K8" i="507" a="1"/>
  <c r="K8" i="507" s="1"/>
  <c r="M8" i="507" s="1"/>
  <c r="J8" i="507" a="1"/>
  <c r="J8" i="507" s="1"/>
  <c r="H8" i="507"/>
  <c r="V7" i="507"/>
  <c r="V28" i="507" s="1"/>
  <c r="N7" i="507"/>
  <c r="N28" i="507" s="1"/>
  <c r="K7" i="507" a="1"/>
  <c r="K7" i="507" s="1"/>
  <c r="M7" i="507" s="1"/>
  <c r="M28" i="507" s="1"/>
  <c r="J7" i="507" a="1"/>
  <c r="J7" i="507" s="1"/>
  <c r="H7" i="507"/>
  <c r="H28" i="507" s="1"/>
  <c r="S521" i="510" l="1"/>
  <c r="K511" i="510"/>
  <c r="O511" i="510" s="1"/>
  <c r="K510" i="510"/>
  <c r="K510" i="509"/>
  <c r="M517" i="509"/>
  <c r="M518" i="509"/>
  <c r="M516" i="509"/>
  <c r="S519" i="509"/>
  <c r="S518" i="509"/>
  <c r="S520" i="509"/>
  <c r="S516" i="509"/>
  <c r="S515" i="509" a="1"/>
  <c r="S515" i="509" s="1"/>
  <c r="K512" i="509"/>
  <c r="O512" i="509" s="1" a="1"/>
  <c r="O512" i="509" s="1"/>
  <c r="S517" i="509"/>
  <c r="M516" i="508"/>
  <c r="M518" i="508"/>
  <c r="M520" i="508"/>
  <c r="E521" i="508"/>
  <c r="M519" i="508"/>
  <c r="M517" i="508"/>
  <c r="E337" i="508"/>
  <c r="L329" i="508"/>
  <c r="I336" i="508" s="1"/>
  <c r="Q521" i="508"/>
  <c r="T500" i="508" a="1"/>
  <c r="T500" i="508" s="1"/>
  <c r="M170" i="508" a="1"/>
  <c r="M170" i="508" s="1"/>
  <c r="O510" i="508" a="1"/>
  <c r="O510" i="508" s="1"/>
  <c r="T501" i="508"/>
  <c r="E506" i="508"/>
  <c r="I506" i="508" s="1"/>
  <c r="M506" i="508" s="1"/>
  <c r="L498" i="508"/>
  <c r="I505" i="508" s="1"/>
  <c r="Z506" i="508"/>
  <c r="Z503" i="508"/>
  <c r="Z502" i="508"/>
  <c r="Z505" i="508"/>
  <c r="Z504" i="508"/>
  <c r="T506" i="508"/>
  <c r="T502" i="508"/>
  <c r="T503" i="508"/>
  <c r="T505" i="508"/>
  <c r="T337" i="508"/>
  <c r="T333" i="508"/>
  <c r="T336" i="508"/>
  <c r="T334" i="508"/>
  <c r="T335" i="508"/>
  <c r="I507" i="508"/>
  <c r="M507" i="508" s="1" a="1"/>
  <c r="M507" i="508" s="1"/>
  <c r="W498" i="508"/>
  <c r="Z501" i="508"/>
  <c r="H328" i="507"/>
  <c r="M305" i="507"/>
  <c r="N305" i="507"/>
  <c r="W290" i="507"/>
  <c r="H289" i="507"/>
  <c r="N254" i="507"/>
  <c r="N196" i="507"/>
  <c r="J313" i="507" a="1"/>
  <c r="J313" i="507" s="1"/>
  <c r="V497" i="507"/>
  <c r="M481" i="507"/>
  <c r="N473" i="507"/>
  <c r="K473" i="507"/>
  <c r="K422" i="507"/>
  <c r="V457" i="507"/>
  <c r="W457" i="507" s="1"/>
  <c r="W364" i="507"/>
  <c r="J160" i="507" a="1"/>
  <c r="J160" i="507" s="1"/>
  <c r="K160" i="507"/>
  <c r="H160" i="507"/>
  <c r="R167" i="507"/>
  <c r="N137" i="507"/>
  <c r="H121" i="507"/>
  <c r="M121" i="507"/>
  <c r="N121" i="507"/>
  <c r="W87" i="507"/>
  <c r="J121" i="507" a="1"/>
  <c r="J121" i="507" s="1"/>
  <c r="H137" i="507"/>
  <c r="H161" i="507" s="1"/>
  <c r="E168" i="507" s="1"/>
  <c r="V137" i="507"/>
  <c r="W137" i="507" s="1"/>
  <c r="J137" i="507" a="1"/>
  <c r="J137" i="507" s="1"/>
  <c r="N86" i="507"/>
  <c r="N161" i="507" s="1"/>
  <c r="B170" i="507" s="1"/>
  <c r="E170" i="507" s="1"/>
  <c r="W7" i="507"/>
  <c r="J481" i="507" a="1"/>
  <c r="J481" i="507" s="1"/>
  <c r="W481" i="507"/>
  <c r="J457" i="507" a="1"/>
  <c r="J457" i="507" s="1"/>
  <c r="J254" i="507" a="1"/>
  <c r="J254" i="507" s="1"/>
  <c r="H254" i="507"/>
  <c r="H329" i="507" s="1"/>
  <c r="E336" i="507" s="1"/>
  <c r="Q524" i="506"/>
  <c r="R524" i="506" s="1"/>
  <c r="K481" i="506"/>
  <c r="V364" i="506"/>
  <c r="H422" i="506"/>
  <c r="H457" i="506"/>
  <c r="R502" i="506"/>
  <c r="N473" i="506"/>
  <c r="W474" i="506"/>
  <c r="K289" i="506"/>
  <c r="K305" i="506"/>
  <c r="W255" i="506"/>
  <c r="J289" i="506" a="1"/>
  <c r="J289" i="506" s="1"/>
  <c r="R333" i="506"/>
  <c r="N305" i="506"/>
  <c r="W290" i="506"/>
  <c r="N254" i="506"/>
  <c r="N329" i="506" s="1"/>
  <c r="B338" i="506" s="1"/>
  <c r="E338" i="506" s="1"/>
  <c r="M254" i="506"/>
  <c r="W197" i="506"/>
  <c r="N160" i="506"/>
  <c r="W146" i="506"/>
  <c r="K160" i="506"/>
  <c r="N161" i="506"/>
  <c r="B170" i="506" s="1"/>
  <c r="E170" i="506" s="1"/>
  <c r="N137" i="506"/>
  <c r="W122" i="506"/>
  <c r="J137" i="506" a="1"/>
  <c r="J137" i="506" s="1"/>
  <c r="W87" i="506"/>
  <c r="M121" i="506"/>
  <c r="W7" i="506"/>
  <c r="K515" i="506"/>
  <c r="R170" i="506"/>
  <c r="T163" i="506" s="1" a="1"/>
  <c r="T163" i="506" s="1"/>
  <c r="C516" i="506"/>
  <c r="J86" i="506" a="1"/>
  <c r="J86" i="506" s="1"/>
  <c r="K516" i="506"/>
  <c r="T164" i="506"/>
  <c r="M137" i="506"/>
  <c r="K518" i="506"/>
  <c r="K145" i="506"/>
  <c r="M138" i="506"/>
  <c r="M145" i="506" s="1"/>
  <c r="K167" i="506"/>
  <c r="M163" i="506"/>
  <c r="W28" i="506"/>
  <c r="C511" i="506"/>
  <c r="Q516" i="506"/>
  <c r="M29" i="506"/>
  <c r="K517" i="506"/>
  <c r="K519" i="506"/>
  <c r="T167" i="506"/>
  <c r="K520" i="506"/>
  <c r="T168" i="506"/>
  <c r="M7" i="506"/>
  <c r="M28" i="506" s="1"/>
  <c r="J32" i="506" a="1"/>
  <c r="J32" i="506" s="1"/>
  <c r="K32" i="506" a="1"/>
  <c r="K32" i="506" s="1"/>
  <c r="M32" i="506" s="1"/>
  <c r="V86" i="506"/>
  <c r="W86" i="506" s="1"/>
  <c r="J121" i="506" a="1"/>
  <c r="J121" i="506" s="1"/>
  <c r="K121" i="506"/>
  <c r="K137" i="506"/>
  <c r="V145" i="506"/>
  <c r="W145" i="506" s="1"/>
  <c r="O161" i="506"/>
  <c r="E167" i="506"/>
  <c r="K196" i="506"/>
  <c r="W196" i="506"/>
  <c r="K313" i="506"/>
  <c r="M306" i="506"/>
  <c r="M313" i="506" s="1"/>
  <c r="K335" i="506"/>
  <c r="M331" i="506"/>
  <c r="J28" i="506" a="1"/>
  <c r="J28" i="506" s="1"/>
  <c r="H32" i="506"/>
  <c r="H86" i="506" s="1"/>
  <c r="H161" i="506" s="1"/>
  <c r="E168" i="506" s="1"/>
  <c r="J145" i="506" a="1"/>
  <c r="J145" i="506" s="1"/>
  <c r="M146" i="506"/>
  <c r="M160" i="506" s="1"/>
  <c r="J160" i="506" a="1"/>
  <c r="J160" i="506" s="1"/>
  <c r="G161" i="506"/>
  <c r="P161" i="506"/>
  <c r="X165" i="506" s="1"/>
  <c r="X170" i="506" s="1"/>
  <c r="M175" i="506"/>
  <c r="M196" i="506" s="1"/>
  <c r="V196" i="506"/>
  <c r="V329" i="506" s="1"/>
  <c r="I338" i="506" s="1"/>
  <c r="R338" i="506"/>
  <c r="T337" i="506" s="1"/>
  <c r="K328" i="506"/>
  <c r="M314" i="506"/>
  <c r="M328" i="506" s="1"/>
  <c r="K364" i="506"/>
  <c r="M343" i="506"/>
  <c r="M364" i="506" s="1"/>
  <c r="J196" i="506" a="1"/>
  <c r="J196" i="506" s="1"/>
  <c r="K254" i="506"/>
  <c r="M290" i="506"/>
  <c r="M305" i="506" s="1"/>
  <c r="W306" i="506"/>
  <c r="H311" i="506"/>
  <c r="H313" i="506" s="1"/>
  <c r="H329" i="506" s="1"/>
  <c r="E336" i="506" s="1"/>
  <c r="G313" i="506"/>
  <c r="J313" i="506" s="1" a="1"/>
  <c r="J313" i="506" s="1"/>
  <c r="W314" i="506"/>
  <c r="W328" i="506" s="1"/>
  <c r="O329" i="506"/>
  <c r="E335" i="506"/>
  <c r="J199" i="506" a="1"/>
  <c r="J199" i="506" s="1"/>
  <c r="M255" i="506"/>
  <c r="M289" i="506" s="1"/>
  <c r="P329" i="506"/>
  <c r="X333" i="506" s="1"/>
  <c r="H364" i="506"/>
  <c r="H498" i="506" s="1"/>
  <c r="E505" i="506" s="1"/>
  <c r="N364" i="506"/>
  <c r="N498" i="506" s="1"/>
  <c r="B507" i="506" s="1"/>
  <c r="E507" i="506" s="1"/>
  <c r="W343" i="506"/>
  <c r="W364" i="506" s="1"/>
  <c r="K422" i="506"/>
  <c r="M365" i="506"/>
  <c r="M422" i="506" s="1"/>
  <c r="J498" i="506" a="1"/>
  <c r="J498" i="506" s="1"/>
  <c r="M505" i="506" s="1"/>
  <c r="B505" i="506"/>
  <c r="X500" i="506"/>
  <c r="O498" i="506"/>
  <c r="X501" i="506" s="1"/>
  <c r="R500" i="506"/>
  <c r="V422" i="506"/>
  <c r="W422" i="506" s="1"/>
  <c r="K457" i="506"/>
  <c r="M458" i="506"/>
  <c r="M473" i="506" s="1"/>
  <c r="K473" i="506"/>
  <c r="M482" i="506"/>
  <c r="M497" i="506" s="1"/>
  <c r="K497" i="506"/>
  <c r="J364" i="506" a="1"/>
  <c r="J364" i="506" s="1"/>
  <c r="R501" i="506"/>
  <c r="M423" i="506"/>
  <c r="M457" i="506" s="1"/>
  <c r="V457" i="506"/>
  <c r="W457" i="506" s="1"/>
  <c r="J457" i="506" a="1"/>
  <c r="J457" i="506" s="1"/>
  <c r="W458" i="506"/>
  <c r="M474" i="506"/>
  <c r="M481" i="506" s="1"/>
  <c r="R504" i="506"/>
  <c r="W482" i="506"/>
  <c r="W497" i="506" s="1"/>
  <c r="R505" i="506"/>
  <c r="K500" i="506"/>
  <c r="S525" i="506" a="1"/>
  <c r="S525" i="506" s="1"/>
  <c r="R525" i="506"/>
  <c r="R527" i="506" s="1"/>
  <c r="S524" i="506" a="1"/>
  <c r="S524" i="506" s="1"/>
  <c r="S526" i="506" a="1"/>
  <c r="S526" i="506" s="1"/>
  <c r="Q527" i="506"/>
  <c r="S527" i="506" s="1" a="1"/>
  <c r="S527" i="506" s="1"/>
  <c r="W28" i="507"/>
  <c r="M29" i="507"/>
  <c r="M86" i="507" s="1"/>
  <c r="K86" i="507"/>
  <c r="K145" i="507"/>
  <c r="M138" i="507"/>
  <c r="M145" i="507" s="1"/>
  <c r="K28" i="507"/>
  <c r="X164" i="507"/>
  <c r="P161" i="507"/>
  <c r="X165" i="507" s="1"/>
  <c r="W29" i="507"/>
  <c r="J86" i="507" a="1"/>
  <c r="J86" i="507" s="1"/>
  <c r="K121" i="507"/>
  <c r="K137" i="507"/>
  <c r="K519" i="507"/>
  <c r="M160" i="507"/>
  <c r="W146" i="507"/>
  <c r="V160" i="507"/>
  <c r="W160" i="507" s="1"/>
  <c r="K254" i="507"/>
  <c r="M197" i="507"/>
  <c r="M254" i="507" s="1"/>
  <c r="K289" i="507"/>
  <c r="M255" i="507"/>
  <c r="M289" i="507" s="1"/>
  <c r="K313" i="507"/>
  <c r="M306" i="507"/>
  <c r="M313" i="507" s="1"/>
  <c r="K328" i="507"/>
  <c r="M314" i="507"/>
  <c r="M328" i="507" s="1"/>
  <c r="W328" i="507"/>
  <c r="C515" i="507"/>
  <c r="G161" i="507"/>
  <c r="C511" i="507"/>
  <c r="O161" i="507"/>
  <c r="R163" i="507"/>
  <c r="K516" i="507"/>
  <c r="R165" i="507"/>
  <c r="R166" i="507"/>
  <c r="W138" i="507"/>
  <c r="J145" i="507" a="1"/>
  <c r="J145" i="507" s="1"/>
  <c r="K520" i="507"/>
  <c r="K196" i="507"/>
  <c r="M175" i="507"/>
  <c r="M196" i="507" s="1"/>
  <c r="M329" i="507" s="1"/>
  <c r="K163" i="507"/>
  <c r="V289" i="507"/>
  <c r="W289" i="507" s="1"/>
  <c r="K305" i="507"/>
  <c r="V328" i="507"/>
  <c r="G329" i="507"/>
  <c r="P329" i="507"/>
  <c r="X333" i="507" s="1"/>
  <c r="K331" i="507"/>
  <c r="R331" i="507"/>
  <c r="W175" i="507"/>
  <c r="W196" i="507" s="1"/>
  <c r="W197" i="507"/>
  <c r="W306" i="507"/>
  <c r="R335" i="507"/>
  <c r="R336" i="507"/>
  <c r="X338" i="507"/>
  <c r="Z331" i="507" s="1" a="1"/>
  <c r="Z331" i="507" s="1"/>
  <c r="M364" i="507"/>
  <c r="K457" i="507"/>
  <c r="M423" i="507"/>
  <c r="M457" i="507" s="1"/>
  <c r="J364" i="507" a="1"/>
  <c r="J364" i="507" s="1"/>
  <c r="K364" i="507"/>
  <c r="M458" i="507"/>
  <c r="M473" i="507" s="1"/>
  <c r="W458" i="507"/>
  <c r="V473" i="507"/>
  <c r="W473" i="507" s="1"/>
  <c r="B505" i="507"/>
  <c r="J498" i="507" a="1"/>
  <c r="J498" i="507" s="1"/>
  <c r="M505" i="507" s="1"/>
  <c r="R500" i="507"/>
  <c r="X500" i="507"/>
  <c r="O498" i="507"/>
  <c r="X501" i="507" s="1"/>
  <c r="M365" i="507"/>
  <c r="M422" i="507" s="1"/>
  <c r="H457" i="507"/>
  <c r="H498" i="507" s="1"/>
  <c r="E505" i="507" s="1"/>
  <c r="N457" i="507"/>
  <c r="N498" i="507" s="1"/>
  <c r="B507" i="507" s="1"/>
  <c r="W423" i="507"/>
  <c r="K497" i="507"/>
  <c r="M482" i="507"/>
  <c r="M497" i="507" s="1"/>
  <c r="K481" i="507"/>
  <c r="R525" i="507"/>
  <c r="S525" i="507" a="1"/>
  <c r="S525" i="507" s="1"/>
  <c r="R504" i="507"/>
  <c r="W482" i="507"/>
  <c r="W497" i="507" s="1"/>
  <c r="K504" i="507"/>
  <c r="M500" i="507"/>
  <c r="J527" i="507"/>
  <c r="Q524" i="507"/>
  <c r="R526" i="507"/>
  <c r="S526" i="507" a="1"/>
  <c r="S526" i="507" s="1"/>
  <c r="E504" i="507"/>
  <c r="T524" i="507" a="1"/>
  <c r="T524" i="507" s="1"/>
  <c r="T525" i="507" a="1"/>
  <c r="T525" i="507" s="1"/>
  <c r="T526" i="507" a="1"/>
  <c r="T526" i="507" s="1"/>
  <c r="C527" i="507"/>
  <c r="T527" i="507" s="1" a="1"/>
  <c r="T527" i="507" s="1"/>
  <c r="P527" i="505"/>
  <c r="O527" i="505"/>
  <c r="N527" i="505"/>
  <c r="M527" i="505"/>
  <c r="L527" i="505"/>
  <c r="K527" i="505"/>
  <c r="I527" i="505"/>
  <c r="H527" i="505"/>
  <c r="G527" i="505"/>
  <c r="F527" i="505"/>
  <c r="E527" i="505"/>
  <c r="D527" i="505"/>
  <c r="G508" i="505"/>
  <c r="N508" i="505" s="1"/>
  <c r="G504" i="505"/>
  <c r="E504" i="505"/>
  <c r="I503" i="505"/>
  <c r="E503" i="505"/>
  <c r="K503" i="505" s="1"/>
  <c r="M503" i="505" s="1"/>
  <c r="I502" i="505"/>
  <c r="E502" i="505"/>
  <c r="K502" i="505" s="1"/>
  <c r="M502" i="505" s="1"/>
  <c r="I501" i="505"/>
  <c r="E501" i="505"/>
  <c r="K501" i="505" s="1"/>
  <c r="M501" i="505" s="1"/>
  <c r="I500" i="505"/>
  <c r="I504" i="505" s="1"/>
  <c r="E500" i="505"/>
  <c r="K500" i="505" s="1"/>
  <c r="C504" i="505"/>
  <c r="H496" i="505"/>
  <c r="H495" i="505"/>
  <c r="H494" i="505"/>
  <c r="D493" i="505"/>
  <c r="H493" i="505" s="1"/>
  <c r="V492" i="505"/>
  <c r="W492" i="505" s="1"/>
  <c r="N492" i="505"/>
  <c r="K492" i="505" a="1"/>
  <c r="K492" i="505" s="1"/>
  <c r="M492" i="505" s="1"/>
  <c r="H491" i="505"/>
  <c r="H490" i="505"/>
  <c r="V489" i="505"/>
  <c r="W489" i="505" s="1"/>
  <c r="N489" i="505"/>
  <c r="K489" i="505" a="1"/>
  <c r="K489" i="505" s="1"/>
  <c r="V488" i="505"/>
  <c r="W488" i="505" s="1"/>
  <c r="N488" i="505"/>
  <c r="K488" i="505" a="1"/>
  <c r="K488" i="505" s="1"/>
  <c r="M488" i="505" s="1"/>
  <c r="H487" i="505"/>
  <c r="H486" i="505"/>
  <c r="V485" i="505"/>
  <c r="W485" i="505" s="1"/>
  <c r="N485" i="505"/>
  <c r="K485" i="505" a="1"/>
  <c r="K485" i="505" s="1"/>
  <c r="V484" i="505"/>
  <c r="W484" i="505" s="1"/>
  <c r="N484" i="505"/>
  <c r="K484" i="505" a="1"/>
  <c r="K484" i="505" s="1"/>
  <c r="M484" i="505" s="1"/>
  <c r="V483" i="505"/>
  <c r="W483" i="505" s="1"/>
  <c r="N483" i="505"/>
  <c r="K483" i="505" a="1"/>
  <c r="K483" i="505" s="1"/>
  <c r="AA497" i="505"/>
  <c r="Z497" i="505"/>
  <c r="Y497" i="505"/>
  <c r="X497" i="505"/>
  <c r="V482" i="505"/>
  <c r="U497" i="505"/>
  <c r="T497" i="505"/>
  <c r="S497" i="505"/>
  <c r="R497" i="505"/>
  <c r="Q497" i="505"/>
  <c r="P497" i="505"/>
  <c r="O497" i="505"/>
  <c r="R505" i="505" s="1"/>
  <c r="N482" i="505"/>
  <c r="I497" i="505"/>
  <c r="G497" i="505"/>
  <c r="V480" i="505"/>
  <c r="W480" i="505" s="1"/>
  <c r="N480" i="505"/>
  <c r="K480" i="505" a="1"/>
  <c r="K480" i="505" s="1"/>
  <c r="M480" i="505" s="1"/>
  <c r="J480" i="505" a="1"/>
  <c r="J480" i="505" s="1"/>
  <c r="H480" i="505"/>
  <c r="H479" i="505"/>
  <c r="V478" i="505"/>
  <c r="W478" i="505" s="1"/>
  <c r="N478" i="505"/>
  <c r="K478" i="505" a="1"/>
  <c r="K478" i="505" s="1"/>
  <c r="V477" i="505"/>
  <c r="W477" i="505" s="1"/>
  <c r="N477" i="505"/>
  <c r="K477" i="505" a="1"/>
  <c r="K477" i="505" s="1"/>
  <c r="V476" i="505"/>
  <c r="W476" i="505" s="1"/>
  <c r="N476" i="505"/>
  <c r="K476" i="505" a="1"/>
  <c r="K476" i="505" s="1"/>
  <c r="V475" i="505"/>
  <c r="W475" i="505" s="1"/>
  <c r="N475" i="505"/>
  <c r="K475" i="505" a="1"/>
  <c r="K475" i="505" s="1"/>
  <c r="AA481" i="505"/>
  <c r="Z481" i="505"/>
  <c r="Y481" i="505"/>
  <c r="X481" i="505"/>
  <c r="V474" i="505"/>
  <c r="U481" i="505"/>
  <c r="T481" i="505"/>
  <c r="S481" i="505"/>
  <c r="Q481" i="505"/>
  <c r="P481" i="505"/>
  <c r="O481" i="505"/>
  <c r="R504" i="505" s="1"/>
  <c r="N474" i="505"/>
  <c r="G481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M468" i="505" s="1"/>
  <c r="J468" i="505" a="1"/>
  <c r="J468" i="505" s="1"/>
  <c r="H468" i="505"/>
  <c r="V467" i="505"/>
  <c r="W467" i="505" s="1"/>
  <c r="N467" i="505"/>
  <c r="K467" i="505" a="1"/>
  <c r="K467" i="505" s="1"/>
  <c r="M467" i="505" s="1"/>
  <c r="J467" i="505" a="1"/>
  <c r="J467" i="505" s="1"/>
  <c r="H467" i="505"/>
  <c r="V466" i="505"/>
  <c r="W466" i="505" s="1"/>
  <c r="N466" i="505"/>
  <c r="K466" i="505" a="1"/>
  <c r="K466" i="505" s="1"/>
  <c r="M466" i="505" s="1"/>
  <c r="J466" i="505" a="1"/>
  <c r="J466" i="505" s="1"/>
  <c r="H466" i="505"/>
  <c r="V465" i="505"/>
  <c r="W465" i="505" s="1"/>
  <c r="N465" i="505"/>
  <c r="K465" i="505" a="1"/>
  <c r="K465" i="505" s="1"/>
  <c r="M465" i="505" s="1"/>
  <c r="J465" i="505" a="1"/>
  <c r="J465" i="505" s="1"/>
  <c r="H465" i="505"/>
  <c r="V464" i="505"/>
  <c r="W464" i="505" s="1"/>
  <c r="N464" i="505"/>
  <c r="K464" i="505" a="1"/>
  <c r="K464" i="505" s="1"/>
  <c r="V463" i="505"/>
  <c r="W463" i="505" s="1"/>
  <c r="N463" i="505"/>
  <c r="K463" i="505" a="1"/>
  <c r="K463" i="505" s="1"/>
  <c r="V462" i="505"/>
  <c r="W462" i="505" s="1"/>
  <c r="N462" i="505"/>
  <c r="K462" i="505" a="1"/>
  <c r="K462" i="505" s="1"/>
  <c r="M462" i="505" s="1"/>
  <c r="V461" i="505"/>
  <c r="W461" i="505" s="1"/>
  <c r="N461" i="505"/>
  <c r="K461" i="505" a="1"/>
  <c r="K461" i="505" s="1"/>
  <c r="V460" i="505"/>
  <c r="W460" i="505" s="1"/>
  <c r="N460" i="505"/>
  <c r="K460" i="505" a="1"/>
  <c r="K460" i="505" s="1"/>
  <c r="M460" i="505" s="1"/>
  <c r="V459" i="505"/>
  <c r="W459" i="505" s="1"/>
  <c r="N459" i="505"/>
  <c r="K459" i="505" a="1"/>
  <c r="K459" i="505" s="1"/>
  <c r="M459" i="505" s="1"/>
  <c r="AA473" i="505"/>
  <c r="Z473" i="505"/>
  <c r="Y473" i="505"/>
  <c r="X473" i="505"/>
  <c r="V458" i="505"/>
  <c r="U473" i="505"/>
  <c r="T473" i="505"/>
  <c r="S473" i="505"/>
  <c r="R473" i="505"/>
  <c r="Q473" i="505"/>
  <c r="P473" i="505"/>
  <c r="O473" i="505"/>
  <c r="N458" i="505"/>
  <c r="N473" i="505" s="1"/>
  <c r="I473" i="505"/>
  <c r="G473" i="505"/>
  <c r="V456" i="505"/>
  <c r="W456" i="505" s="1"/>
  <c r="N456" i="505"/>
  <c r="K456" i="505" a="1"/>
  <c r="K456" i="505" s="1"/>
  <c r="V455" i="505"/>
  <c r="W455" i="505" s="1"/>
  <c r="N455" i="505"/>
  <c r="K455" i="505" a="1"/>
  <c r="K455" i="505" s="1"/>
  <c r="M455" i="505" s="1"/>
  <c r="V454" i="505"/>
  <c r="W454" i="505" s="1"/>
  <c r="N454" i="505"/>
  <c r="K454" i="505" a="1"/>
  <c r="K454" i="505" s="1"/>
  <c r="K453" i="505" a="1"/>
  <c r="K453" i="505" s="1"/>
  <c r="K452" i="505" a="1"/>
  <c r="K452" i="505" s="1"/>
  <c r="K451" i="505" a="1"/>
  <c r="K451" i="505" s="1"/>
  <c r="V450" i="505"/>
  <c r="W450" i="505" s="1"/>
  <c r="N450" i="505"/>
  <c r="K450" i="505" a="1"/>
  <c r="K450" i="505" s="1"/>
  <c r="M450" i="505" s="1"/>
  <c r="V449" i="505"/>
  <c r="W449" i="505" s="1"/>
  <c r="N449" i="505"/>
  <c r="K449" i="505" a="1"/>
  <c r="K449" i="505" s="1"/>
  <c r="N448" i="505"/>
  <c r="K448" i="505" a="1"/>
  <c r="K448" i="505" s="1"/>
  <c r="N447" i="505"/>
  <c r="K447" i="505" a="1"/>
  <c r="K447" i="505" s="1"/>
  <c r="N446" i="505"/>
  <c r="K446" i="505" a="1"/>
  <c r="K446" i="505" s="1"/>
  <c r="N445" i="505"/>
  <c r="K445" i="505" a="1"/>
  <c r="K445" i="505" s="1"/>
  <c r="N444" i="505"/>
  <c r="K444" i="505" a="1"/>
  <c r="K444" i="505" s="1"/>
  <c r="N443" i="505"/>
  <c r="K443" i="505" a="1"/>
  <c r="K443" i="505" s="1"/>
  <c r="V442" i="505"/>
  <c r="W442" i="505" s="1"/>
  <c r="N442" i="505"/>
  <c r="K442" i="505" a="1"/>
  <c r="K442" i="505" s="1"/>
  <c r="M442" i="505" s="1"/>
  <c r="V441" i="505"/>
  <c r="W441" i="505" s="1"/>
  <c r="N441" i="505"/>
  <c r="K441" i="505" a="1"/>
  <c r="K441" i="505" s="1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K437" i="505" a="1"/>
  <c r="K437" i="505" s="1"/>
  <c r="M437" i="505" s="1"/>
  <c r="J437" i="505" a="1"/>
  <c r="J437" i="505" s="1"/>
  <c r="H437" i="505"/>
  <c r="V436" i="505"/>
  <c r="W436" i="505" s="1"/>
  <c r="N436" i="505"/>
  <c r="K436" i="505" a="1"/>
  <c r="K436" i="505" s="1"/>
  <c r="M436" i="505" s="1"/>
  <c r="J436" i="505" a="1"/>
  <c r="J436" i="505" s="1"/>
  <c r="H436" i="505"/>
  <c r="V435" i="505"/>
  <c r="W435" i="505" s="1"/>
  <c r="N435" i="505"/>
  <c r="K435" i="505" a="1"/>
  <c r="K435" i="505" s="1"/>
  <c r="M435" i="505" s="1"/>
  <c r="J435" i="505" a="1"/>
  <c r="J435" i="505" s="1"/>
  <c r="H435" i="505"/>
  <c r="V434" i="505"/>
  <c r="W434" i="505" s="1"/>
  <c r="N434" i="505"/>
  <c r="K434" i="505" a="1"/>
  <c r="K434" i="505" s="1"/>
  <c r="M434" i="505" s="1"/>
  <c r="J434" i="505" a="1"/>
  <c r="J434" i="505" s="1"/>
  <c r="H434" i="505"/>
  <c r="V433" i="505"/>
  <c r="W433" i="505" s="1"/>
  <c r="N433" i="505"/>
  <c r="H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N430" i="505"/>
  <c r="K430" i="505" a="1"/>
  <c r="K430" i="505" s="1"/>
  <c r="M430" i="505" s="1"/>
  <c r="V429" i="505"/>
  <c r="W429" i="505" s="1"/>
  <c r="N429" i="505"/>
  <c r="K429" i="505" a="1"/>
  <c r="K429" i="505" s="1"/>
  <c r="V428" i="505"/>
  <c r="W428" i="505" s="1"/>
  <c r="X506" i="505"/>
  <c r="K428" i="505" a="1"/>
  <c r="K428" i="505" s="1"/>
  <c r="V427" i="505"/>
  <c r="W427" i="505" s="1"/>
  <c r="X505" i="505"/>
  <c r="N427" i="505"/>
  <c r="K427" i="505" a="1"/>
  <c r="K427" i="505" s="1"/>
  <c r="M427" i="505" s="1"/>
  <c r="V426" i="505"/>
  <c r="W426" i="505" s="1"/>
  <c r="N426" i="505"/>
  <c r="K426" i="505" a="1"/>
  <c r="K426" i="505" s="1"/>
  <c r="V425" i="505"/>
  <c r="W425" i="505" s="1"/>
  <c r="N425" i="505"/>
  <c r="K425" i="505" a="1"/>
  <c r="K425" i="505" s="1"/>
  <c r="M425" i="505" s="1"/>
  <c r="V424" i="505"/>
  <c r="W424" i="505" s="1"/>
  <c r="N424" i="505"/>
  <c r="K424" i="505" a="1"/>
  <c r="K424" i="505" s="1"/>
  <c r="AA457" i="505"/>
  <c r="Z457" i="505"/>
  <c r="Y457" i="505"/>
  <c r="X457" i="505"/>
  <c r="V423" i="505"/>
  <c r="W423" i="505" s="1"/>
  <c r="U457" i="505"/>
  <c r="T457" i="505"/>
  <c r="S457" i="505"/>
  <c r="R457" i="505"/>
  <c r="Q457" i="505"/>
  <c r="P457" i="505"/>
  <c r="O457" i="505"/>
  <c r="N423" i="505"/>
  <c r="I457" i="505"/>
  <c r="G457" i="505"/>
  <c r="K421" i="505" a="1"/>
  <c r="K421" i="505" s="1"/>
  <c r="K420" i="505" a="1"/>
  <c r="K420" i="505" s="1"/>
  <c r="M420" i="505" s="1"/>
  <c r="K419" i="505" a="1"/>
  <c r="K419" i="505" s="1"/>
  <c r="K418" i="505" a="1"/>
  <c r="K418" i="505" s="1"/>
  <c r="K417" i="505" a="1"/>
  <c r="K417" i="505" s="1"/>
  <c r="K416" i="505" a="1"/>
  <c r="K416" i="505" s="1"/>
  <c r="K415" i="505" a="1"/>
  <c r="K415" i="505" s="1"/>
  <c r="M415" i="505" s="1"/>
  <c r="H415" i="505"/>
  <c r="K414" i="505" a="1"/>
  <c r="K414" i="505" s="1"/>
  <c r="K413" i="505" a="1"/>
  <c r="K413" i="505" s="1"/>
  <c r="M413" i="505" s="1"/>
  <c r="H413" i="505"/>
  <c r="K412" i="505" a="1"/>
  <c r="K412" i="505" s="1"/>
  <c r="V411" i="505"/>
  <c r="W411" i="505" s="1"/>
  <c r="N411" i="505"/>
  <c r="K411" i="505" a="1"/>
  <c r="K411" i="505" s="1"/>
  <c r="M411" i="505" s="1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V408" i="505"/>
  <c r="W408" i="505" s="1"/>
  <c r="N408" i="505"/>
  <c r="K408" i="505" a="1"/>
  <c r="K408" i="505" s="1"/>
  <c r="H407" i="505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H404" i="505"/>
  <c r="K403" i="505" a="1"/>
  <c r="K403" i="505" s="1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N397" i="505"/>
  <c r="V396" i="505"/>
  <c r="W396" i="505" s="1"/>
  <c r="N396" i="505"/>
  <c r="K396" i="505" a="1"/>
  <c r="K396" i="505" s="1"/>
  <c r="V395" i="505"/>
  <c r="W395" i="505" s="1"/>
  <c r="N395" i="505"/>
  <c r="K395" i="505" a="1"/>
  <c r="K395" i="505" s="1"/>
  <c r="M395" i="505" s="1"/>
  <c r="V394" i="505"/>
  <c r="W394" i="505" s="1"/>
  <c r="N394" i="505"/>
  <c r="K394" i="505" a="1"/>
  <c r="K394" i="505" s="1"/>
  <c r="V393" i="505"/>
  <c r="W393" i="505" s="1"/>
  <c r="N393" i="505"/>
  <c r="K393" i="505" a="1"/>
  <c r="K393" i="505" s="1"/>
  <c r="M393" i="505" s="1"/>
  <c r="K392" i="505" a="1"/>
  <c r="K392" i="505" s="1"/>
  <c r="M392" i="505" s="1"/>
  <c r="H392" i="505"/>
  <c r="K391" i="505" a="1"/>
  <c r="K391" i="505" s="1"/>
  <c r="K390" i="505" a="1"/>
  <c r="K390" i="505" s="1"/>
  <c r="M390" i="505" s="1"/>
  <c r="H390" i="505"/>
  <c r="K389" i="505" a="1"/>
  <c r="K389" i="505" s="1"/>
  <c r="N388" i="505"/>
  <c r="K388" i="505" a="1"/>
  <c r="K388" i="505" s="1"/>
  <c r="N387" i="505"/>
  <c r="K387" i="505" a="1"/>
  <c r="K387" i="505" s="1"/>
  <c r="N386" i="505"/>
  <c r="K386" i="505" a="1"/>
  <c r="K386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V376" i="505"/>
  <c r="W376" i="505" s="1"/>
  <c r="N376" i="505"/>
  <c r="K376" i="505" a="1"/>
  <c r="K376" i="505" s="1"/>
  <c r="M376" i="505" s="1"/>
  <c r="V375" i="505"/>
  <c r="W375" i="505" s="1"/>
  <c r="N375" i="505"/>
  <c r="K375" i="505" a="1"/>
  <c r="K375" i="505" s="1"/>
  <c r="V374" i="505"/>
  <c r="W374" i="505" s="1"/>
  <c r="N374" i="505"/>
  <c r="K374" i="505" a="1"/>
  <c r="K374" i="505" s="1"/>
  <c r="M374" i="505" s="1"/>
  <c r="V373" i="505"/>
  <c r="W373" i="505" s="1"/>
  <c r="N373" i="505"/>
  <c r="K373" i="505" a="1"/>
  <c r="K373" i="505" s="1"/>
  <c r="K372" i="505" a="1"/>
  <c r="K372" i="505" s="1"/>
  <c r="K371" i="505" a="1"/>
  <c r="K371" i="505" s="1"/>
  <c r="K370" i="505" a="1"/>
  <c r="K370" i="505" s="1"/>
  <c r="V369" i="505"/>
  <c r="W369" i="505" s="1"/>
  <c r="X504" i="505"/>
  <c r="N369" i="505"/>
  <c r="K369" i="505" a="1"/>
  <c r="K369" i="505" s="1"/>
  <c r="M369" i="505" s="1"/>
  <c r="V368" i="505"/>
  <c r="W368" i="505" s="1"/>
  <c r="X503" i="505"/>
  <c r="N368" i="505"/>
  <c r="K368" i="505" a="1"/>
  <c r="K368" i="505" s="1"/>
  <c r="V367" i="505"/>
  <c r="W367" i="505" s="1"/>
  <c r="X502" i="505"/>
  <c r="N367" i="505"/>
  <c r="K367" i="505" a="1"/>
  <c r="K367" i="505" s="1"/>
  <c r="M367" i="505" s="1"/>
  <c r="H366" i="505"/>
  <c r="AA422" i="505"/>
  <c r="Z422" i="505"/>
  <c r="Y422" i="505"/>
  <c r="X422" i="505"/>
  <c r="V365" i="505"/>
  <c r="U422" i="505"/>
  <c r="T422" i="505"/>
  <c r="S422" i="505"/>
  <c r="R422" i="505"/>
  <c r="Q422" i="505"/>
  <c r="P422" i="505"/>
  <c r="N365" i="505"/>
  <c r="I422" i="505"/>
  <c r="G422" i="505"/>
  <c r="V363" i="505"/>
  <c r="W363" i="505" s="1"/>
  <c r="N363" i="505"/>
  <c r="K363" i="505" a="1"/>
  <c r="K363" i="505" s="1"/>
  <c r="M363" i="505" s="1"/>
  <c r="J363" i="505" a="1"/>
  <c r="J363" i="505" s="1"/>
  <c r="H363" i="505"/>
  <c r="K362" i="505" a="1"/>
  <c r="K362" i="505" s="1"/>
  <c r="K361" i="505" a="1"/>
  <c r="K361" i="505" s="1"/>
  <c r="M361" i="505" s="1"/>
  <c r="H361" i="505"/>
  <c r="K360" i="505" a="1"/>
  <c r="K360" i="505" s="1"/>
  <c r="K359" i="505" a="1"/>
  <c r="K359" i="505" s="1"/>
  <c r="M359" i="505" s="1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H354" i="505"/>
  <c r="H353" i="505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 a="1"/>
  <c r="K349" i="505" s="1"/>
  <c r="M349" i="505" s="1"/>
  <c r="V348" i="505"/>
  <c r="W348" i="505" s="1"/>
  <c r="N348" i="505"/>
  <c r="K348" i="505" a="1"/>
  <c r="K348" i="505" s="1"/>
  <c r="V347" i="505"/>
  <c r="W347" i="505" s="1"/>
  <c r="N347" i="505"/>
  <c r="K347" i="505" a="1"/>
  <c r="K347" i="505" s="1"/>
  <c r="M347" i="505" s="1"/>
  <c r="V346" i="505"/>
  <c r="W346" i="505" s="1"/>
  <c r="N346" i="505"/>
  <c r="K346" i="505" a="1"/>
  <c r="K346" i="505" s="1"/>
  <c r="V345" i="505"/>
  <c r="W345" i="505" s="1"/>
  <c r="N345" i="505"/>
  <c r="K345" i="505"/>
  <c r="M345" i="505" s="1"/>
  <c r="V344" i="505"/>
  <c r="W344" i="505" s="1"/>
  <c r="N344" i="505"/>
  <c r="K344" i="505"/>
  <c r="AA364" i="505"/>
  <c r="Z364" i="505"/>
  <c r="Y364" i="505"/>
  <c r="X364" i="505"/>
  <c r="V343" i="505"/>
  <c r="U364" i="505"/>
  <c r="T364" i="505"/>
  <c r="S364" i="505"/>
  <c r="R364" i="505"/>
  <c r="Q364" i="505"/>
  <c r="P364" i="505"/>
  <c r="O364" i="505"/>
  <c r="N343" i="505"/>
  <c r="I364" i="505"/>
  <c r="G364" i="505"/>
  <c r="E335" i="505"/>
  <c r="I334" i="505"/>
  <c r="K334" i="505" s="1"/>
  <c r="M334" i="505" s="1"/>
  <c r="E334" i="505"/>
  <c r="I333" i="505"/>
  <c r="K333" i="505" s="1"/>
  <c r="M333" i="505" s="1"/>
  <c r="E333" i="505"/>
  <c r="I332" i="505"/>
  <c r="K332" i="505" s="1"/>
  <c r="M332" i="505" s="1"/>
  <c r="E332" i="505"/>
  <c r="G335" i="505"/>
  <c r="E331" i="505"/>
  <c r="C335" i="505"/>
  <c r="K327" i="505" a="1"/>
  <c r="K327" i="505" s="1"/>
  <c r="M327" i="505" s="1"/>
  <c r="K326" i="505" a="1"/>
  <c r="K326" i="505" s="1"/>
  <c r="M326" i="505" s="1"/>
  <c r="H326" i="505"/>
  <c r="K325" i="505" a="1"/>
  <c r="K325" i="505" s="1"/>
  <c r="H325" i="505"/>
  <c r="V324" i="505"/>
  <c r="W324" i="505" s="1"/>
  <c r="N324" i="505"/>
  <c r="K324" i="505" a="1"/>
  <c r="K324" i="505" s="1"/>
  <c r="M324" i="505" s="1"/>
  <c r="J324" i="505" a="1"/>
  <c r="J324" i="505" s="1"/>
  <c r="D324" i="505"/>
  <c r="H324" i="505" s="1"/>
  <c r="H323" i="505"/>
  <c r="K322" i="505" a="1"/>
  <c r="K322" i="505" s="1"/>
  <c r="H322" i="505"/>
  <c r="H321" i="505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H318" i="505"/>
  <c r="V317" i="505"/>
  <c r="W317" i="505" s="1"/>
  <c r="N317" i="505"/>
  <c r="K317" i="505" a="1"/>
  <c r="K317" i="505" s="1"/>
  <c r="M317" i="505" s="1"/>
  <c r="V316" i="505"/>
  <c r="W316" i="505" s="1"/>
  <c r="N316" i="505"/>
  <c r="K316" i="505" a="1"/>
  <c r="K316" i="505" s="1"/>
  <c r="V315" i="505"/>
  <c r="W315" i="505" s="1"/>
  <c r="N315" i="505"/>
  <c r="K315" i="505" a="1"/>
  <c r="K315" i="505" s="1"/>
  <c r="M315" i="505" s="1"/>
  <c r="AA328" i="505"/>
  <c r="Z328" i="505"/>
  <c r="Y328" i="505"/>
  <c r="X328" i="505"/>
  <c r="V314" i="505"/>
  <c r="U328" i="505"/>
  <c r="T328" i="505"/>
  <c r="S328" i="505"/>
  <c r="R328" i="505"/>
  <c r="Q328" i="505"/>
  <c r="P328" i="505"/>
  <c r="O328" i="505"/>
  <c r="N314" i="505"/>
  <c r="I328" i="505"/>
  <c r="L554" i="505" s="1"/>
  <c r="G328" i="505"/>
  <c r="V312" i="505"/>
  <c r="W312" i="505" s="1"/>
  <c r="N312" i="505"/>
  <c r="K312" i="505" a="1"/>
  <c r="K312" i="505" s="1"/>
  <c r="M312" i="505" s="1"/>
  <c r="H311" i="505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V308" i="505"/>
  <c r="W308" i="505" s="1"/>
  <c r="N308" i="505"/>
  <c r="K308" i="505" a="1"/>
  <c r="K308" i="505" s="1"/>
  <c r="M308" i="505" s="1"/>
  <c r="V307" i="505"/>
  <c r="W307" i="505" s="1"/>
  <c r="N307" i="505"/>
  <c r="K307" i="505" a="1"/>
  <c r="K307" i="505" s="1"/>
  <c r="AA313" i="505"/>
  <c r="Z313" i="505"/>
  <c r="Y313" i="505"/>
  <c r="X313" i="505"/>
  <c r="V306" i="505"/>
  <c r="U313" i="505"/>
  <c r="T313" i="505"/>
  <c r="S313" i="505"/>
  <c r="Q313" i="505"/>
  <c r="P313" i="505"/>
  <c r="O313" i="505"/>
  <c r="N306" i="505"/>
  <c r="I313" i="505"/>
  <c r="G313" i="505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K299" i="505" a="1"/>
  <c r="K299" i="505" s="1"/>
  <c r="V298" i="505"/>
  <c r="W298" i="505" s="1"/>
  <c r="N298" i="505"/>
  <c r="K298" i="505" a="1"/>
  <c r="K298" i="505" s="1"/>
  <c r="M298" i="505" s="1"/>
  <c r="V297" i="505"/>
  <c r="W297" i="505" s="1"/>
  <c r="N297" i="505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J293" i="505" a="1"/>
  <c r="J293" i="505" s="1"/>
  <c r="H293" i="505"/>
  <c r="V292" i="505"/>
  <c r="W292" i="505" s="1"/>
  <c r="N292" i="505"/>
  <c r="K292" i="505" a="1"/>
  <c r="K292" i="505" s="1"/>
  <c r="M292" i="505" s="1"/>
  <c r="J292" i="505" a="1"/>
  <c r="J292" i="505" s="1"/>
  <c r="H292" i="505"/>
  <c r="V291" i="505"/>
  <c r="W291" i="505" s="1"/>
  <c r="N291" i="505"/>
  <c r="K291" i="505" a="1"/>
  <c r="K291" i="505" s="1"/>
  <c r="M291" i="505" s="1"/>
  <c r="AA305" i="505"/>
  <c r="Z305" i="505"/>
  <c r="Y305" i="505"/>
  <c r="X305" i="505"/>
  <c r="V290" i="505"/>
  <c r="U305" i="505"/>
  <c r="T305" i="505"/>
  <c r="S305" i="505"/>
  <c r="R305" i="505"/>
  <c r="Q305" i="505"/>
  <c r="P305" i="505"/>
  <c r="O305" i="505"/>
  <c r="N290" i="505"/>
  <c r="I305" i="505"/>
  <c r="L553" i="505" s="1"/>
  <c r="G305" i="505"/>
  <c r="V288" i="505"/>
  <c r="W288" i="505" s="1"/>
  <c r="N288" i="505"/>
  <c r="K288" i="505" a="1"/>
  <c r="K288" i="505" s="1"/>
  <c r="V287" i="505"/>
  <c r="W287" i="505" s="1"/>
  <c r="N287" i="505"/>
  <c r="K287" i="505" a="1"/>
  <c r="K287" i="505" s="1"/>
  <c r="M287" i="505" s="1"/>
  <c r="V286" i="505"/>
  <c r="W286" i="505" s="1"/>
  <c r="N286" i="505"/>
  <c r="K286" i="505" a="1"/>
  <c r="K286" i="505" s="1"/>
  <c r="H285" i="505"/>
  <c r="H284" i="505"/>
  <c r="H283" i="505"/>
  <c r="V282" i="505"/>
  <c r="W282" i="505" s="1"/>
  <c r="N282" i="505"/>
  <c r="K282" i="505" a="1"/>
  <c r="K282" i="505" s="1"/>
  <c r="M282" i="505" s="1"/>
  <c r="V281" i="505"/>
  <c r="W281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N276" i="505"/>
  <c r="K276" i="505" a="1"/>
  <c r="K276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N262" i="505"/>
  <c r="K262" i="505" a="1"/>
  <c r="K262" i="505" s="1"/>
  <c r="V261" i="505"/>
  <c r="W261" i="505" s="1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X337" i="505"/>
  <c r="N259" i="505"/>
  <c r="K259" i="505" a="1"/>
  <c r="K259" i="505" s="1"/>
  <c r="M259" i="505" s="1"/>
  <c r="V258" i="505"/>
  <c r="W258" i="505" s="1"/>
  <c r="N258" i="505"/>
  <c r="K258" i="505" a="1"/>
  <c r="K258" i="505" s="1"/>
  <c r="V257" i="505"/>
  <c r="W257" i="505" s="1"/>
  <c r="N257" i="505"/>
  <c r="K257" i="505" a="1"/>
  <c r="K257" i="505" s="1"/>
  <c r="M257" i="505" s="1"/>
  <c r="V256" i="505"/>
  <c r="W256" i="505" s="1"/>
  <c r="N256" i="505"/>
  <c r="K256" i="505" a="1"/>
  <c r="K256" i="505" s="1"/>
  <c r="AA289" i="505"/>
  <c r="Z289" i="505"/>
  <c r="Y289" i="505"/>
  <c r="X289" i="505"/>
  <c r="V255" i="505"/>
  <c r="W255" i="505" s="1"/>
  <c r="U289" i="505"/>
  <c r="T289" i="505"/>
  <c r="S289" i="505"/>
  <c r="R289" i="505"/>
  <c r="Q289" i="505"/>
  <c r="P289" i="505"/>
  <c r="O289" i="505"/>
  <c r="N255" i="505"/>
  <c r="I289" i="505"/>
  <c r="L552" i="505" s="1"/>
  <c r="G289" i="505"/>
  <c r="H253" i="505"/>
  <c r="H252" i="505"/>
  <c r="H251" i="505"/>
  <c r="H250" i="505"/>
  <c r="H249" i="505"/>
  <c r="H248" i="505"/>
  <c r="K247" i="505" a="1"/>
  <c r="K247" i="505" s="1"/>
  <c r="K246" i="505" a="1"/>
  <c r="K246" i="505" s="1"/>
  <c r="K245" i="505" a="1"/>
  <c r="K245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V241" i="505"/>
  <c r="W241" i="505" s="1"/>
  <c r="K241" i="505" a="1"/>
  <c r="K241" i="505" s="1"/>
  <c r="M241" i="505" s="1"/>
  <c r="V240" i="505"/>
  <c r="W240" i="505" s="1"/>
  <c r="K240" i="505" a="1"/>
  <c r="K240" i="505" s="1"/>
  <c r="M239" i="505"/>
  <c r="H239" i="505"/>
  <c r="V238" i="505"/>
  <c r="W238" i="505" s="1"/>
  <c r="K238" i="505" a="1"/>
  <c r="K238" i="505" s="1"/>
  <c r="M238" i="505" s="1"/>
  <c r="V237" i="505"/>
  <c r="W237" i="505" s="1"/>
  <c r="K237" i="505" a="1"/>
  <c r="K237" i="505" s="1"/>
  <c r="K236" i="505" a="1"/>
  <c r="K236" i="505" s="1"/>
  <c r="H235" i="505"/>
  <c r="V234" i="505"/>
  <c r="W234" i="505" s="1"/>
  <c r="K234" i="505" a="1"/>
  <c r="K234" i="505" s="1"/>
  <c r="M234" i="505" s="1"/>
  <c r="J234" i="505" a="1"/>
  <c r="J234" i="505" s="1"/>
  <c r="H234" i="505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V226" i="505"/>
  <c r="W226" i="505" s="1"/>
  <c r="K226" i="505" a="1"/>
  <c r="K226" i="505" s="1"/>
  <c r="M226" i="505" s="1"/>
  <c r="V225" i="505"/>
  <c r="W225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K218" i="505" a="1"/>
  <c r="K218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V206" i="505"/>
  <c r="W206" i="505" s="1"/>
  <c r="K206" i="505" a="1"/>
  <c r="K206" i="505" s="1"/>
  <c r="M206" i="505" s="1"/>
  <c r="V205" i="505"/>
  <c r="W205" i="505" s="1"/>
  <c r="K205" i="505" a="1"/>
  <c r="K205" i="505" s="1"/>
  <c r="H204" i="505"/>
  <c r="H203" i="505"/>
  <c r="H202" i="505"/>
  <c r="V201" i="505"/>
  <c r="W201" i="505" s="1"/>
  <c r="X336" i="505"/>
  <c r="K201" i="505" a="1"/>
  <c r="K201" i="505" s="1"/>
  <c r="M201" i="505" s="1"/>
  <c r="J201" i="505" a="1"/>
  <c r="J201" i="505" s="1"/>
  <c r="H201" i="505"/>
  <c r="V200" i="505"/>
  <c r="W200" i="505" s="1"/>
  <c r="X335" i="505"/>
  <c r="K200" i="505" a="1"/>
  <c r="K200" i="505" s="1"/>
  <c r="M200" i="505" s="1"/>
  <c r="J200" i="505" a="1"/>
  <c r="J200" i="505" s="1"/>
  <c r="H200" i="505"/>
  <c r="V199" i="505"/>
  <c r="W199" i="505" s="1"/>
  <c r="X334" i="505"/>
  <c r="K199" i="505" a="1"/>
  <c r="K199" i="505" s="1"/>
  <c r="M199" i="505" s="1"/>
  <c r="J199" i="505" a="1"/>
  <c r="J199" i="505" s="1"/>
  <c r="H199" i="505"/>
  <c r="H198" i="505"/>
  <c r="AA254" i="505"/>
  <c r="Z254" i="505"/>
  <c r="Y254" i="505"/>
  <c r="X254" i="505"/>
  <c r="V197" i="505"/>
  <c r="U254" i="505"/>
  <c r="T254" i="505"/>
  <c r="S254" i="505"/>
  <c r="R254" i="505"/>
  <c r="Q254" i="505"/>
  <c r="P254" i="505"/>
  <c r="O254" i="505"/>
  <c r="I254" i="505"/>
  <c r="L551" i="505" s="1"/>
  <c r="G254" i="505"/>
  <c r="X331" i="505"/>
  <c r="K195" i="505" a="1"/>
  <c r="K195" i="505" s="1"/>
  <c r="M195" i="505" s="1"/>
  <c r="H195" i="505"/>
  <c r="K194" i="505" a="1"/>
  <c r="K194" i="505" s="1"/>
  <c r="M194" i="505" s="1"/>
  <c r="H194" i="505"/>
  <c r="K193" i="505" a="1"/>
  <c r="K193" i="505" s="1"/>
  <c r="M193" i="505" s="1"/>
  <c r="H193" i="505"/>
  <c r="K192" i="505" a="1"/>
  <c r="K192" i="505" s="1"/>
  <c r="V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K187" i="505" a="1"/>
  <c r="K187" i="505" s="1"/>
  <c r="M187" i="505" s="1"/>
  <c r="J187" i="505" a="1"/>
  <c r="J187" i="505" s="1"/>
  <c r="H187" i="505"/>
  <c r="V186" i="505"/>
  <c r="W186" i="505" s="1"/>
  <c r="K186" i="505" a="1"/>
  <c r="K186" i="505" s="1"/>
  <c r="M186" i="505" s="1"/>
  <c r="J186" i="505" a="1"/>
  <c r="J186" i="505" s="1"/>
  <c r="H186" i="505"/>
  <c r="V185" i="505"/>
  <c r="W185" i="505" s="1"/>
  <c r="J185" i="505" a="1"/>
  <c r="J185" i="505" s="1"/>
  <c r="H185" i="505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V177" i="505"/>
  <c r="W177" i="505" s="1"/>
  <c r="K177" i="505" a="1"/>
  <c r="K177" i="505" s="1"/>
  <c r="M177" i="505" s="1"/>
  <c r="V176" i="505"/>
  <c r="W176" i="505" s="1"/>
  <c r="K176" i="505" a="1"/>
  <c r="K176" i="505" s="1"/>
  <c r="AA196" i="505"/>
  <c r="AA329" i="505" s="1"/>
  <c r="Z196" i="505"/>
  <c r="Z329" i="505" s="1"/>
  <c r="Y196" i="505"/>
  <c r="Y329" i="505" s="1"/>
  <c r="X196" i="505"/>
  <c r="X329" i="505" s="1"/>
  <c r="V175" i="505"/>
  <c r="U196" i="505"/>
  <c r="U329" i="505" s="1"/>
  <c r="T196" i="505"/>
  <c r="T329" i="505" s="1"/>
  <c r="S196" i="505"/>
  <c r="S329" i="505" s="1"/>
  <c r="R196" i="505"/>
  <c r="R329" i="505" s="1"/>
  <c r="Q196" i="505"/>
  <c r="Q329" i="505" s="1"/>
  <c r="P196" i="505"/>
  <c r="O196" i="505"/>
  <c r="I196" i="505"/>
  <c r="G196" i="505"/>
  <c r="E167" i="505"/>
  <c r="I166" i="505"/>
  <c r="E166" i="505"/>
  <c r="I165" i="505"/>
  <c r="E165" i="505"/>
  <c r="I164" i="505"/>
  <c r="E164" i="505"/>
  <c r="G167" i="505"/>
  <c r="E163" i="505"/>
  <c r="C167" i="505"/>
  <c r="K158" i="505" a="1"/>
  <c r="K158" i="505" s="1"/>
  <c r="K157" i="505" a="1"/>
  <c r="K157" i="505" s="1"/>
  <c r="V156" i="505"/>
  <c r="W156" i="505" s="1"/>
  <c r="K156" i="505" a="1"/>
  <c r="K156" i="505" s="1"/>
  <c r="D156" i="505"/>
  <c r="V155" i="505"/>
  <c r="W155" i="505" s="1"/>
  <c r="K155" i="505" a="1"/>
  <c r="K155" i="505" s="1"/>
  <c r="V152" i="505"/>
  <c r="W152" i="505" s="1"/>
  <c r="K152" i="505" a="1"/>
  <c r="K152" i="505" s="1"/>
  <c r="V151" i="505"/>
  <c r="W151" i="505" s="1"/>
  <c r="K151" i="505" a="1"/>
  <c r="K151" i="505" s="1"/>
  <c r="V149" i="505"/>
  <c r="W149" i="505" s="1"/>
  <c r="K149" i="505" a="1"/>
  <c r="K149" i="505" s="1"/>
  <c r="V148" i="505"/>
  <c r="W148" i="505" s="1"/>
  <c r="K148" i="505" a="1"/>
  <c r="K148" i="505" s="1"/>
  <c r="V147" i="505"/>
  <c r="W147" i="505" s="1"/>
  <c r="K147" i="505" a="1"/>
  <c r="K147" i="505" s="1"/>
  <c r="AA160" i="505"/>
  <c r="Z160" i="505"/>
  <c r="Y160" i="505"/>
  <c r="X160" i="505"/>
  <c r="V146" i="505"/>
  <c r="U160" i="505"/>
  <c r="T160" i="505"/>
  <c r="S160" i="505"/>
  <c r="R160" i="505"/>
  <c r="Q160" i="505"/>
  <c r="P160" i="505"/>
  <c r="O160" i="505"/>
  <c r="R168" i="505" s="1"/>
  <c r="K146" i="505" a="1"/>
  <c r="K146" i="505" s="1"/>
  <c r="V144" i="505"/>
  <c r="W144" i="505" s="1"/>
  <c r="K144" i="505" a="1"/>
  <c r="K144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5" i="505"/>
  <c r="Z145" i="505"/>
  <c r="Y145" i="505"/>
  <c r="X145" i="505"/>
  <c r="V138" i="505"/>
  <c r="V145" i="505" s="1"/>
  <c r="U145" i="505"/>
  <c r="T145" i="505"/>
  <c r="S145" i="505"/>
  <c r="Q145" i="505"/>
  <c r="P145" i="505"/>
  <c r="O145" i="505"/>
  <c r="R167" i="505" s="1"/>
  <c r="I145" i="505"/>
  <c r="G145" i="505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45" i="505" s="1"/>
  <c r="G121" i="505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68" i="505"/>
  <c r="K33" i="505" a="1"/>
  <c r="K33" i="505" s="1"/>
  <c r="M33" i="505" s="1"/>
  <c r="J33" i="505" a="1"/>
  <c r="J33" i="505" s="1"/>
  <c r="H33" i="505"/>
  <c r="V32" i="505"/>
  <c r="W32" i="505" s="1"/>
  <c r="X167" i="505"/>
  <c r="K32" i="505" a="1"/>
  <c r="K32" i="505" s="1"/>
  <c r="M32" i="505" s="1"/>
  <c r="J32" i="505" a="1"/>
  <c r="J32" i="505" s="1"/>
  <c r="H32" i="505"/>
  <c r="V31" i="505"/>
  <c r="W31" i="505" s="1"/>
  <c r="X166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3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R161" i="505" s="1"/>
  <c r="Q28" i="505"/>
  <c r="P28" i="505"/>
  <c r="O28" i="505"/>
  <c r="J7" i="505"/>
  <c r="I28" i="505"/>
  <c r="H7" i="505"/>
  <c r="G28" i="505"/>
  <c r="N313" i="505" l="1"/>
  <c r="N328" i="505"/>
  <c r="V328" i="505"/>
  <c r="N364" i="505"/>
  <c r="P498" i="505"/>
  <c r="R498" i="505"/>
  <c r="T498" i="505"/>
  <c r="V364" i="505"/>
  <c r="Y498" i="505"/>
  <c r="AA498" i="505"/>
  <c r="N422" i="505"/>
  <c r="N497" i="505"/>
  <c r="V497" i="505"/>
  <c r="V86" i="505"/>
  <c r="R165" i="505"/>
  <c r="K160" i="505"/>
  <c r="V160" i="505"/>
  <c r="V473" i="505"/>
  <c r="S521" i="509"/>
  <c r="K512" i="508"/>
  <c r="O512" i="508" s="1" a="1"/>
  <c r="O512" i="508" s="1"/>
  <c r="S519" i="508"/>
  <c r="S515" i="508" a="1"/>
  <c r="S515" i="508" s="1"/>
  <c r="S518" i="508"/>
  <c r="S520" i="508"/>
  <c r="S516" i="508"/>
  <c r="S517" i="508"/>
  <c r="I337" i="508"/>
  <c r="M337" i="508" s="1"/>
  <c r="G511" i="508"/>
  <c r="W329" i="507"/>
  <c r="N329" i="507"/>
  <c r="B338" i="507" s="1"/>
  <c r="E338" i="507" s="1"/>
  <c r="Z336" i="507"/>
  <c r="Z334" i="507"/>
  <c r="K86" i="505"/>
  <c r="G510" i="507"/>
  <c r="M161" i="507"/>
  <c r="T335" i="506"/>
  <c r="T332" i="506"/>
  <c r="G510" i="506"/>
  <c r="T165" i="506"/>
  <c r="T166" i="506"/>
  <c r="R507" i="506"/>
  <c r="T500" i="506" s="1" a="1"/>
  <c r="T500" i="506" s="1"/>
  <c r="X507" i="506"/>
  <c r="Z500" i="506" a="1"/>
  <c r="Z500" i="506" s="1"/>
  <c r="X338" i="506"/>
  <c r="Z333" i="506" s="1"/>
  <c r="M498" i="506"/>
  <c r="T336" i="506"/>
  <c r="T333" i="506"/>
  <c r="T331" i="506" a="1"/>
  <c r="T331" i="506" s="1"/>
  <c r="G329" i="506"/>
  <c r="M329" i="506"/>
  <c r="B168" i="506"/>
  <c r="J161" i="506" a="1"/>
  <c r="J161" i="506" s="1"/>
  <c r="M168" i="506" s="1"/>
  <c r="W313" i="506"/>
  <c r="T334" i="506"/>
  <c r="K329" i="506"/>
  <c r="E337" i="506" s="1"/>
  <c r="I337" i="506" s="1"/>
  <c r="M337" i="506" s="1"/>
  <c r="C519" i="506"/>
  <c r="M86" i="506"/>
  <c r="V161" i="506"/>
  <c r="I170" i="506" s="1"/>
  <c r="M167" i="506"/>
  <c r="K521" i="506"/>
  <c r="M516" i="506" s="1"/>
  <c r="T169" i="506"/>
  <c r="V254" i="505"/>
  <c r="N289" i="505"/>
  <c r="R335" i="505"/>
  <c r="V313" i="505"/>
  <c r="Q498" i="505"/>
  <c r="S498" i="505"/>
  <c r="U498" i="505"/>
  <c r="X498" i="505"/>
  <c r="Z498" i="505"/>
  <c r="V422" i="505"/>
  <c r="M500" i="506"/>
  <c r="K504" i="506"/>
  <c r="M504" i="506" s="1"/>
  <c r="T505" i="506"/>
  <c r="T504" i="506"/>
  <c r="Z501" i="506"/>
  <c r="V498" i="506"/>
  <c r="K498" i="506"/>
  <c r="Z163" i="506" a="1"/>
  <c r="Z163" i="506" s="1"/>
  <c r="Z169" i="506"/>
  <c r="Z168" i="506"/>
  <c r="Z167" i="506"/>
  <c r="Z166" i="506"/>
  <c r="Q517" i="506"/>
  <c r="Z165" i="506"/>
  <c r="M335" i="506"/>
  <c r="W329" i="506"/>
  <c r="M161" i="506"/>
  <c r="K86" i="506"/>
  <c r="K161" i="506" s="1"/>
  <c r="E169" i="506" s="1"/>
  <c r="Z164" i="506"/>
  <c r="W161" i="506"/>
  <c r="M518" i="506"/>
  <c r="M515" i="506" a="1"/>
  <c r="M515" i="506" s="1"/>
  <c r="C512" i="506"/>
  <c r="G512" i="506" s="1"/>
  <c r="E507" i="507"/>
  <c r="C512" i="507"/>
  <c r="G512" i="507" s="1"/>
  <c r="R524" i="507"/>
  <c r="R527" i="507" s="1"/>
  <c r="Q527" i="507"/>
  <c r="S527" i="507" s="1" a="1"/>
  <c r="S527" i="507" s="1"/>
  <c r="S524" i="507" a="1"/>
  <c r="S524" i="507" s="1"/>
  <c r="X507" i="507"/>
  <c r="Z500" i="507" s="1" a="1"/>
  <c r="Z500" i="507" s="1"/>
  <c r="K498" i="507"/>
  <c r="V498" i="507"/>
  <c r="Z337" i="507"/>
  <c r="R338" i="507"/>
  <c r="T331" i="507" s="1" a="1"/>
  <c r="T331" i="507" s="1"/>
  <c r="Z333" i="507"/>
  <c r="M163" i="507"/>
  <c r="K167" i="507"/>
  <c r="M167" i="507" s="1"/>
  <c r="K518" i="507"/>
  <c r="K517" i="507"/>
  <c r="C521" i="507"/>
  <c r="E515" i="507" s="1"/>
  <c r="Q516" i="507"/>
  <c r="X170" i="507"/>
  <c r="Z164" i="507" s="1"/>
  <c r="W161" i="507"/>
  <c r="M504" i="507"/>
  <c r="R507" i="507"/>
  <c r="T500" i="507" s="1" a="1"/>
  <c r="T500" i="507" s="1"/>
  <c r="M498" i="507"/>
  <c r="Z335" i="507"/>
  <c r="K335" i="507"/>
  <c r="M335" i="507" s="1"/>
  <c r="M331" i="507"/>
  <c r="B336" i="507"/>
  <c r="J329" i="507" a="1"/>
  <c r="J329" i="507" s="1"/>
  <c r="M336" i="507" s="1"/>
  <c r="V329" i="507"/>
  <c r="I338" i="507" s="1"/>
  <c r="M338" i="507" s="1" a="1"/>
  <c r="M338" i="507" s="1"/>
  <c r="K329" i="507"/>
  <c r="E337" i="507" s="1"/>
  <c r="I337" i="507" s="1"/>
  <c r="M337" i="507" s="1"/>
  <c r="K515" i="507"/>
  <c r="R170" i="507"/>
  <c r="T163" i="507" s="1" a="1"/>
  <c r="T163" i="507" s="1"/>
  <c r="J161" i="507" a="1"/>
  <c r="J161" i="507" s="1"/>
  <c r="M168" i="507" s="1"/>
  <c r="B168" i="507"/>
  <c r="C510" i="507" s="1"/>
  <c r="Z332" i="507"/>
  <c r="Q517" i="507"/>
  <c r="Z165" i="507"/>
  <c r="K161" i="507"/>
  <c r="E169" i="507" s="1"/>
  <c r="V161" i="507"/>
  <c r="I170" i="507" s="1"/>
  <c r="K164" i="505"/>
  <c r="M164" i="505" s="1"/>
  <c r="R333" i="505"/>
  <c r="R334" i="505"/>
  <c r="R502" i="505"/>
  <c r="K165" i="505"/>
  <c r="M165" i="505" s="1"/>
  <c r="K166" i="505"/>
  <c r="M166" i="505" s="1"/>
  <c r="Q515" i="505"/>
  <c r="Q518" i="505"/>
  <c r="Q520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19" i="505"/>
  <c r="J145" i="505" a="1"/>
  <c r="J145" i="505" s="1"/>
  <c r="K519" i="505"/>
  <c r="M139" i="505"/>
  <c r="M140" i="505"/>
  <c r="M141" i="505"/>
  <c r="M142" i="505"/>
  <c r="M151" i="505"/>
  <c r="M152" i="505"/>
  <c r="M156" i="505"/>
  <c r="M157" i="505"/>
  <c r="M176" i="505"/>
  <c r="M178" i="505"/>
  <c r="M180" i="505"/>
  <c r="M182" i="505"/>
  <c r="M184" i="505"/>
  <c r="R163" i="505"/>
  <c r="J543" i="505"/>
  <c r="J535" i="505"/>
  <c r="C515" i="505"/>
  <c r="J28" i="505" a="1"/>
  <c r="J28" i="505" s="1"/>
  <c r="L543" i="505"/>
  <c r="L535" i="505"/>
  <c r="M9" i="505"/>
  <c r="M11" i="505"/>
  <c r="M13" i="505"/>
  <c r="M15" i="505"/>
  <c r="M17" i="505"/>
  <c r="M23" i="505"/>
  <c r="M29" i="505"/>
  <c r="Q519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45" i="505"/>
  <c r="M545" i="505" s="1"/>
  <c r="C517" i="505"/>
  <c r="J121" i="505" a="1"/>
  <c r="J121" i="505" s="1"/>
  <c r="K517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5" i="505"/>
  <c r="M144" i="505"/>
  <c r="M146" i="505"/>
  <c r="K520" i="505"/>
  <c r="M147" i="505"/>
  <c r="M148" i="505"/>
  <c r="M149" i="505"/>
  <c r="M155" i="505"/>
  <c r="M158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I86" i="505"/>
  <c r="L544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I137" i="505"/>
  <c r="L546" i="505" s="1"/>
  <c r="J138" i="505" a="1"/>
  <c r="J138" i="505" s="1"/>
  <c r="K138" i="505" a="1"/>
  <c r="K138" i="505" s="1"/>
  <c r="K145" i="505" s="1"/>
  <c r="W138" i="505"/>
  <c r="J139" i="505" a="1"/>
  <c r="J139" i="505" s="1"/>
  <c r="J140" i="505" a="1"/>
  <c r="J140" i="505" s="1"/>
  <c r="J141" i="505" a="1"/>
  <c r="J141" i="505" s="1"/>
  <c r="J142" i="505" a="1"/>
  <c r="J142" i="505" s="1"/>
  <c r="J151" i="505" a="1"/>
  <c r="J151" i="505" s="1"/>
  <c r="J152" i="505" a="1"/>
  <c r="J152" i="505" s="1"/>
  <c r="J156" i="505" a="1"/>
  <c r="J156" i="505" s="1"/>
  <c r="G160" i="505"/>
  <c r="W160" i="505" s="1"/>
  <c r="I160" i="505"/>
  <c r="L547" i="505" s="1"/>
  <c r="I163" i="505"/>
  <c r="J550" i="505"/>
  <c r="G329" i="505"/>
  <c r="J196" i="505" a="1"/>
  <c r="J196" i="505" s="1"/>
  <c r="L550" i="505"/>
  <c r="I329" i="505"/>
  <c r="B337" i="505" s="1"/>
  <c r="X332" i="505"/>
  <c r="P329" i="505"/>
  <c r="X333" i="505" s="1"/>
  <c r="V196" i="505"/>
  <c r="K191" i="505" a="1"/>
  <c r="K191" i="505" s="1"/>
  <c r="J191" i="505" a="1"/>
  <c r="J191" i="505" s="1"/>
  <c r="H191" i="505"/>
  <c r="W191" i="505"/>
  <c r="M192" i="505"/>
  <c r="R332" i="505"/>
  <c r="M205" i="505"/>
  <c r="M207" i="505"/>
  <c r="M209" i="505"/>
  <c r="M211" i="505"/>
  <c r="M213" i="505"/>
  <c r="M215" i="505"/>
  <c r="M217" i="505"/>
  <c r="M218" i="505"/>
  <c r="M219" i="505"/>
  <c r="M220" i="505"/>
  <c r="M221" i="505"/>
  <c r="M222" i="505"/>
  <c r="M223" i="505"/>
  <c r="M224" i="505"/>
  <c r="M225" i="505"/>
  <c r="M227" i="505"/>
  <c r="M229" i="505"/>
  <c r="M231" i="505"/>
  <c r="M233" i="505"/>
  <c r="M236" i="505"/>
  <c r="M237" i="505"/>
  <c r="M240" i="505"/>
  <c r="M242" i="505"/>
  <c r="M244" i="505"/>
  <c r="M245" i="505"/>
  <c r="M246" i="505"/>
  <c r="M247" i="505"/>
  <c r="J552" i="505"/>
  <c r="M552" i="505" s="1"/>
  <c r="J289" i="505" a="1"/>
  <c r="J289" i="505" s="1"/>
  <c r="M256" i="505"/>
  <c r="M258" i="505"/>
  <c r="M260" i="505"/>
  <c r="M262" i="505"/>
  <c r="M263" i="505"/>
  <c r="M265" i="505"/>
  <c r="M267" i="505"/>
  <c r="M269" i="505"/>
  <c r="M271" i="505"/>
  <c r="M273" i="505"/>
  <c r="M275" i="505"/>
  <c r="M276" i="505"/>
  <c r="M277" i="505"/>
  <c r="M278" i="505"/>
  <c r="M279" i="505"/>
  <c r="M280" i="505"/>
  <c r="M281" i="505"/>
  <c r="M286" i="505"/>
  <c r="M288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K121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4" i="505" a="1"/>
  <c r="J144" i="505" s="1"/>
  <c r="J146" i="505" a="1"/>
  <c r="J146" i="505" s="1"/>
  <c r="W146" i="505"/>
  <c r="J147" i="505" a="1"/>
  <c r="J147" i="505" s="1"/>
  <c r="J148" i="505" a="1"/>
  <c r="J148" i="505" s="1"/>
  <c r="J149" i="505" a="1"/>
  <c r="J149" i="505" s="1"/>
  <c r="J155" i="505" a="1"/>
  <c r="J155" i="505" s="1"/>
  <c r="H175" i="505"/>
  <c r="J175" i="505" a="1"/>
  <c r="J175" i="505" s="1"/>
  <c r="K175" i="505" a="1"/>
  <c r="K175" i="505" s="1"/>
  <c r="K196" i="505" s="1"/>
  <c r="R331" i="505"/>
  <c r="O329" i="505"/>
  <c r="W175" i="505"/>
  <c r="W196" i="505" s="1"/>
  <c r="H176" i="505"/>
  <c r="J176" i="505" a="1"/>
  <c r="J176" i="505" s="1"/>
  <c r="H177" i="505"/>
  <c r="J177" i="505" a="1"/>
  <c r="J177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M191" i="505"/>
  <c r="J551" i="505"/>
  <c r="M551" i="505" s="1"/>
  <c r="J254" i="505" a="1"/>
  <c r="J254" i="505" s="1"/>
  <c r="W254" i="505"/>
  <c r="H197" i="505"/>
  <c r="J197" i="505" a="1"/>
  <c r="J197" i="505" s="1"/>
  <c r="K197" i="505" a="1"/>
  <c r="K197" i="505" s="1"/>
  <c r="K254" i="505" s="1"/>
  <c r="W197" i="505"/>
  <c r="H205" i="505"/>
  <c r="J205" i="505" a="1"/>
  <c r="J205" i="505" s="1"/>
  <c r="H206" i="505"/>
  <c r="J206" i="505" a="1"/>
  <c r="J206" i="505" s="1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H218" i="505"/>
  <c r="H219" i="505"/>
  <c r="H220" i="505"/>
  <c r="H221" i="505"/>
  <c r="H222" i="505"/>
  <c r="H223" i="505"/>
  <c r="H224" i="505"/>
  <c r="H225" i="505"/>
  <c r="J225" i="505" a="1"/>
  <c r="J225" i="505" s="1"/>
  <c r="H226" i="505"/>
  <c r="J226" i="505" a="1"/>
  <c r="J226" i="505" s="1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86" i="505"/>
  <c r="J286" i="505" a="1"/>
  <c r="J286" i="505" s="1"/>
  <c r="H287" i="505"/>
  <c r="J287" i="505" a="1"/>
  <c r="J287" i="505" s="1"/>
  <c r="H288" i="505"/>
  <c r="J288" i="505" a="1"/>
  <c r="J288" i="505" s="1"/>
  <c r="V289" i="505"/>
  <c r="W289" i="505" s="1"/>
  <c r="J553" i="505"/>
  <c r="M553" i="505" s="1"/>
  <c r="J305" i="505" a="1"/>
  <c r="J305" i="505" s="1"/>
  <c r="N305" i="505"/>
  <c r="V305" i="505"/>
  <c r="W305" i="505" s="1"/>
  <c r="K297" i="505" a="1"/>
  <c r="K297" i="505" s="1"/>
  <c r="J297" i="505" a="1"/>
  <c r="J297" i="505" s="1"/>
  <c r="M297" i="505"/>
  <c r="M299" i="505"/>
  <c r="M301" i="505"/>
  <c r="M303" i="505"/>
  <c r="J313" i="505" a="1"/>
  <c r="J313" i="505" s="1"/>
  <c r="W313" i="505"/>
  <c r="M307" i="505"/>
  <c r="M309" i="505"/>
  <c r="R336" i="505"/>
  <c r="M316" i="505"/>
  <c r="M320" i="505"/>
  <c r="J556" i="505"/>
  <c r="G498" i="505"/>
  <c r="J364" i="505" a="1"/>
  <c r="J364" i="505" s="1"/>
  <c r="M344" i="505"/>
  <c r="M346" i="505"/>
  <c r="M348" i="505"/>
  <c r="M350" i="505"/>
  <c r="M352" i="505"/>
  <c r="M356" i="505"/>
  <c r="M358" i="505"/>
  <c r="M360" i="505"/>
  <c r="M362" i="505"/>
  <c r="M368" i="505"/>
  <c r="M370" i="505"/>
  <c r="M371" i="505"/>
  <c r="M372" i="505"/>
  <c r="M373" i="505"/>
  <c r="M375" i="505"/>
  <c r="M377" i="505"/>
  <c r="M379" i="505"/>
  <c r="M381" i="505"/>
  <c r="M383" i="505"/>
  <c r="M385" i="505"/>
  <c r="M386" i="505"/>
  <c r="M387" i="505"/>
  <c r="M388" i="505"/>
  <c r="M389" i="505"/>
  <c r="M391" i="505"/>
  <c r="H192" i="505"/>
  <c r="H236" i="505"/>
  <c r="H237" i="505"/>
  <c r="J237" i="505" a="1"/>
  <c r="J237" i="505" s="1"/>
  <c r="H238" i="505"/>
  <c r="J238" i="505" a="1"/>
  <c r="J238" i="505" s="1"/>
  <c r="H240" i="505"/>
  <c r="J240" i="505" a="1"/>
  <c r="J240" i="505" s="1"/>
  <c r="H241" i="505"/>
  <c r="J241" i="505" a="1"/>
  <c r="J241" i="505" s="1"/>
  <c r="H242" i="505"/>
  <c r="J242" i="505" a="1"/>
  <c r="J242" i="505" s="1"/>
  <c r="H243" i="505"/>
  <c r="J243" i="505" a="1"/>
  <c r="J243" i="505" s="1"/>
  <c r="H244" i="505"/>
  <c r="H245" i="505"/>
  <c r="H246" i="505"/>
  <c r="H247" i="505"/>
  <c r="H255" i="505"/>
  <c r="J255" i="505" a="1"/>
  <c r="J255" i="505" s="1"/>
  <c r="K255" i="505" a="1"/>
  <c r="K255" i="505" s="1"/>
  <c r="K289" i="505" s="1"/>
  <c r="H256" i="505"/>
  <c r="J256" i="505" a="1"/>
  <c r="J256" i="505" s="1"/>
  <c r="H257" i="505"/>
  <c r="J257" i="505" a="1"/>
  <c r="J257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H263" i="505"/>
  <c r="J263" i="505" a="1"/>
  <c r="J263" i="505" s="1"/>
  <c r="H264" i="505"/>
  <c r="J264" i="505" a="1"/>
  <c r="J264" i="505" s="1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H276" i="505"/>
  <c r="H277" i="505"/>
  <c r="H278" i="505"/>
  <c r="H279" i="505"/>
  <c r="H280" i="505"/>
  <c r="H281" i="505"/>
  <c r="J281" i="505" a="1"/>
  <c r="J281" i="505" s="1"/>
  <c r="H282" i="505"/>
  <c r="J282" i="505" a="1"/>
  <c r="J282" i="505" s="1"/>
  <c r="H290" i="505"/>
  <c r="J290" i="505" a="1"/>
  <c r="J290" i="505" s="1"/>
  <c r="K290" i="505" a="1"/>
  <c r="K290" i="505" s="1"/>
  <c r="W290" i="505"/>
  <c r="H291" i="505"/>
  <c r="J291" i="505" a="1"/>
  <c r="J291" i="505" s="1"/>
  <c r="J554" i="505"/>
  <c r="M554" i="505" s="1"/>
  <c r="J328" i="505" a="1"/>
  <c r="J328" i="505" s="1"/>
  <c r="W328" i="505"/>
  <c r="L556" i="505"/>
  <c r="R500" i="505"/>
  <c r="M394" i="505"/>
  <c r="M396" i="505"/>
  <c r="H298" i="505"/>
  <c r="J298" i="505" a="1"/>
  <c r="J298" i="505" s="1"/>
  <c r="H299" i="505"/>
  <c r="J299" i="505" a="1"/>
  <c r="J299" i="505" s="1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12" i="505"/>
  <c r="J312" i="505" a="1"/>
  <c r="J312" i="505" s="1"/>
  <c r="H314" i="505"/>
  <c r="J314" i="505" a="1"/>
  <c r="J314" i="505" s="1"/>
  <c r="K314" i="505" a="1"/>
  <c r="K314" i="505" s="1"/>
  <c r="K328" i="505" s="1"/>
  <c r="W314" i="505"/>
  <c r="H315" i="505"/>
  <c r="J315" i="505" a="1"/>
  <c r="J315" i="505" s="1"/>
  <c r="H316" i="505"/>
  <c r="J316" i="505" a="1"/>
  <c r="J316" i="505" s="1"/>
  <c r="H317" i="505"/>
  <c r="J317" i="505" a="1"/>
  <c r="J317" i="505" s="1"/>
  <c r="H319" i="505"/>
  <c r="J319" i="505" a="1"/>
  <c r="J319" i="505" s="1"/>
  <c r="H320" i="505"/>
  <c r="J320" i="505" a="1"/>
  <c r="J320" i="505" s="1"/>
  <c r="H327" i="505"/>
  <c r="I331" i="505"/>
  <c r="H343" i="505"/>
  <c r="J343" i="505" a="1"/>
  <c r="J343" i="505" s="1"/>
  <c r="K343" i="505" a="1"/>
  <c r="K343" i="505" s="1"/>
  <c r="K364" i="505" s="1"/>
  <c r="W343" i="505"/>
  <c r="W364" i="505" s="1"/>
  <c r="H344" i="505"/>
  <c r="J344" i="505" a="1"/>
  <c r="J344" i="505" s="1"/>
  <c r="H346" i="505"/>
  <c r="J346" i="505" a="1"/>
  <c r="J346" i="505" s="1"/>
  <c r="H347" i="505"/>
  <c r="J347" i="505" a="1"/>
  <c r="J347" i="505" s="1"/>
  <c r="H348" i="505"/>
  <c r="J348" i="505" a="1"/>
  <c r="J348" i="505" s="1"/>
  <c r="H349" i="505"/>
  <c r="J349" i="505" a="1"/>
  <c r="J349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59" i="505"/>
  <c r="J557" i="505"/>
  <c r="J536" i="505"/>
  <c r="J422" i="505" a="1"/>
  <c r="J422" i="505" s="1"/>
  <c r="L557" i="505"/>
  <c r="L536" i="505"/>
  <c r="W422" i="505"/>
  <c r="K366" i="505" a="1"/>
  <c r="K366" i="505" s="1"/>
  <c r="K397" i="505" a="1"/>
  <c r="K397" i="505" s="1"/>
  <c r="J397" i="505" a="1"/>
  <c r="J397" i="505" s="1"/>
  <c r="M397" i="505"/>
  <c r="H306" i="505"/>
  <c r="J306" i="505" a="1"/>
  <c r="J306" i="505" s="1"/>
  <c r="K306" i="505" a="1"/>
  <c r="K306" i="505" s="1"/>
  <c r="K313" i="505" s="1"/>
  <c r="W306" i="505"/>
  <c r="H307" i="505"/>
  <c r="J307" i="505" a="1"/>
  <c r="J307" i="505" s="1"/>
  <c r="H308" i="505"/>
  <c r="J308" i="505" a="1"/>
  <c r="J308" i="505" s="1"/>
  <c r="H309" i="505"/>
  <c r="J309" i="505" a="1"/>
  <c r="J309" i="505" s="1"/>
  <c r="H310" i="505"/>
  <c r="J310" i="505" a="1"/>
  <c r="J310" i="505" s="1"/>
  <c r="H345" i="505"/>
  <c r="J345" i="505" a="1"/>
  <c r="J345" i="505" s="1"/>
  <c r="H360" i="505"/>
  <c r="H362" i="505"/>
  <c r="H365" i="505"/>
  <c r="J365" i="505" a="1"/>
  <c r="J365" i="505" s="1"/>
  <c r="K365" i="505" a="1"/>
  <c r="K365" i="505" s="1"/>
  <c r="O422" i="505"/>
  <c r="R501" i="505" s="1"/>
  <c r="W365" i="505"/>
  <c r="H367" i="505"/>
  <c r="J367" i="505" a="1"/>
  <c r="J367" i="505" s="1"/>
  <c r="H368" i="505"/>
  <c r="J368" i="505" a="1"/>
  <c r="J368" i="505" s="1"/>
  <c r="H369" i="505"/>
  <c r="J369" i="505" a="1"/>
  <c r="J369" i="505" s="1"/>
  <c r="H370" i="505"/>
  <c r="H371" i="505"/>
  <c r="H372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J376" i="505" a="1"/>
  <c r="J376" i="505" s="1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H386" i="505"/>
  <c r="H387" i="505"/>
  <c r="H388" i="505"/>
  <c r="H389" i="505"/>
  <c r="H391" i="505"/>
  <c r="H393" i="505"/>
  <c r="J393" i="505" a="1"/>
  <c r="J393" i="505" s="1"/>
  <c r="H394" i="505"/>
  <c r="J394" i="505" a="1"/>
  <c r="J394" i="505" s="1"/>
  <c r="H395" i="505"/>
  <c r="J395" i="505" a="1"/>
  <c r="J395" i="505" s="1"/>
  <c r="H396" i="505"/>
  <c r="J396" i="505" a="1"/>
  <c r="J396" i="505" s="1"/>
  <c r="H397" i="505"/>
  <c r="W397" i="505"/>
  <c r="M398" i="505"/>
  <c r="M400" i="505"/>
  <c r="M402" i="505"/>
  <c r="M406" i="505"/>
  <c r="M408" i="505"/>
  <c r="M410" i="505"/>
  <c r="M412" i="505"/>
  <c r="M414" i="505"/>
  <c r="M416" i="505"/>
  <c r="M417" i="505"/>
  <c r="M418" i="505"/>
  <c r="M419" i="505"/>
  <c r="M421" i="505"/>
  <c r="M424" i="505"/>
  <c r="M426" i="505"/>
  <c r="M428" i="505"/>
  <c r="M429" i="505"/>
  <c r="M432" i="505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H405" i="505"/>
  <c r="J405" i="505" a="1"/>
  <c r="J405" i="505" s="1"/>
  <c r="H406" i="505"/>
  <c r="J406" i="505" a="1"/>
  <c r="J406" i="505" s="1"/>
  <c r="H408" i="505"/>
  <c r="J408" i="505" a="1"/>
  <c r="J408" i="505" s="1"/>
  <c r="H409" i="505"/>
  <c r="J409" i="505" a="1"/>
  <c r="J409" i="505" s="1"/>
  <c r="H410" i="505"/>
  <c r="J410" i="505" a="1"/>
  <c r="J410" i="505" s="1"/>
  <c r="H411" i="505"/>
  <c r="J411" i="505" a="1"/>
  <c r="J411" i="505" s="1"/>
  <c r="H412" i="505"/>
  <c r="H414" i="505"/>
  <c r="H416" i="505"/>
  <c r="H417" i="505"/>
  <c r="H418" i="505"/>
  <c r="H419" i="505"/>
  <c r="H421" i="505"/>
  <c r="H423" i="505"/>
  <c r="J423" i="505" a="1"/>
  <c r="J423" i="505" s="1"/>
  <c r="K423" i="505" a="1"/>
  <c r="K423" i="505" s="1"/>
  <c r="K457" i="505" s="1"/>
  <c r="H424" i="505"/>
  <c r="J424" i="505" a="1"/>
  <c r="J424" i="505" s="1"/>
  <c r="H425" i="505"/>
  <c r="J425" i="505" a="1"/>
  <c r="J425" i="505" s="1"/>
  <c r="H426" i="505"/>
  <c r="J426" i="505" a="1"/>
  <c r="J426" i="505" s="1"/>
  <c r="H427" i="505"/>
  <c r="J427" i="505" a="1"/>
  <c r="J427" i="505" s="1"/>
  <c r="H428" i="505"/>
  <c r="J428" i="505" a="1"/>
  <c r="J428" i="505" s="1"/>
  <c r="H429" i="505"/>
  <c r="J429" i="505" a="1"/>
  <c r="J429" i="505" s="1"/>
  <c r="H430" i="505"/>
  <c r="H431" i="505"/>
  <c r="J431" i="505" a="1"/>
  <c r="J431" i="505" s="1"/>
  <c r="H432" i="505"/>
  <c r="J432" i="505" a="1"/>
  <c r="J432" i="505" s="1"/>
  <c r="J433" i="505" a="1"/>
  <c r="J433" i="505" s="1"/>
  <c r="J559" i="505"/>
  <c r="J538" i="505"/>
  <c r="J473" i="505" a="1"/>
  <c r="J473" i="505" s="1"/>
  <c r="W473" i="505"/>
  <c r="M475" i="505"/>
  <c r="M477" i="505"/>
  <c r="H420" i="505"/>
  <c r="J558" i="505"/>
  <c r="J537" i="505"/>
  <c r="J457" i="505" a="1"/>
  <c r="J457" i="505" s="1"/>
  <c r="L558" i="505"/>
  <c r="L537" i="505"/>
  <c r="V457" i="505"/>
  <c r="W457" i="505" s="1"/>
  <c r="N428" i="505"/>
  <c r="N457" i="505" s="1"/>
  <c r="M441" i="505"/>
  <c r="M443" i="505"/>
  <c r="M444" i="505"/>
  <c r="M445" i="505"/>
  <c r="M446" i="505"/>
  <c r="M447" i="505"/>
  <c r="M448" i="505"/>
  <c r="M449" i="505"/>
  <c r="M451" i="505"/>
  <c r="M452" i="505"/>
  <c r="M453" i="505"/>
  <c r="M454" i="505"/>
  <c r="M456" i="505"/>
  <c r="L559" i="505"/>
  <c r="L538" i="505"/>
  <c r="R503" i="505"/>
  <c r="M461" i="505"/>
  <c r="M463" i="505"/>
  <c r="M464" i="505"/>
  <c r="M476" i="505"/>
  <c r="M478" i="505"/>
  <c r="H458" i="505"/>
  <c r="J458" i="505" a="1"/>
  <c r="J458" i="505" s="1"/>
  <c r="K458" i="505" a="1"/>
  <c r="K458" i="505" s="1"/>
  <c r="K473" i="505" s="1"/>
  <c r="W458" i="505"/>
  <c r="H459" i="505"/>
  <c r="J459" i="505" a="1"/>
  <c r="J459" i="505" s="1"/>
  <c r="H460" i="505"/>
  <c r="J460" i="505" a="1"/>
  <c r="J460" i="505" s="1"/>
  <c r="H461" i="505"/>
  <c r="J461" i="505" a="1"/>
  <c r="J461" i="505" s="1"/>
  <c r="H462" i="505"/>
  <c r="J462" i="505" a="1"/>
  <c r="J462" i="505" s="1"/>
  <c r="H463" i="505"/>
  <c r="J463" i="505" a="1"/>
  <c r="J463" i="505" s="1"/>
  <c r="H464" i="505"/>
  <c r="J464" i="505" a="1"/>
  <c r="J464" i="505" s="1"/>
  <c r="N481" i="505"/>
  <c r="V481" i="505"/>
  <c r="W481" i="505" s="1"/>
  <c r="I481" i="505"/>
  <c r="I498" i="505" s="1"/>
  <c r="B506" i="505" s="1"/>
  <c r="L560" i="505"/>
  <c r="L539" i="505"/>
  <c r="K504" i="505"/>
  <c r="M504" i="505" s="1"/>
  <c r="M500" i="505"/>
  <c r="H441" i="505"/>
  <c r="J441" i="505" a="1"/>
  <c r="J441" i="505" s="1"/>
  <c r="H442" i="505"/>
  <c r="J442" i="505" a="1"/>
  <c r="J442" i="505" s="1"/>
  <c r="H443" i="505"/>
  <c r="H444" i="505"/>
  <c r="H445" i="505"/>
  <c r="H446" i="505"/>
  <c r="H447" i="505"/>
  <c r="H448" i="505"/>
  <c r="H449" i="505"/>
  <c r="J449" i="505" a="1"/>
  <c r="J449" i="505" s="1"/>
  <c r="H450" i="505"/>
  <c r="J450" i="505" a="1"/>
  <c r="J450" i="505" s="1"/>
  <c r="H451" i="505"/>
  <c r="H452" i="505"/>
  <c r="H453" i="505"/>
  <c r="H454" i="505"/>
  <c r="J454" i="505" a="1"/>
  <c r="J454" i="505" s="1"/>
  <c r="H455" i="505"/>
  <c r="J455" i="505" a="1"/>
  <c r="J455" i="505" s="1"/>
  <c r="H456" i="505"/>
  <c r="J456" i="505" a="1"/>
  <c r="J456" i="505" s="1"/>
  <c r="H474" i="505"/>
  <c r="J474" i="505" a="1"/>
  <c r="J474" i="505" s="1"/>
  <c r="K474" i="505" a="1"/>
  <c r="K474" i="505" s="1"/>
  <c r="K481" i="505" s="1"/>
  <c r="W474" i="505"/>
  <c r="H475" i="505"/>
  <c r="J475" i="505" a="1"/>
  <c r="J475" i="505" s="1"/>
  <c r="H476" i="505"/>
  <c r="J476" i="505" a="1"/>
  <c r="J476" i="505" s="1"/>
  <c r="H477" i="505"/>
  <c r="J477" i="505" a="1"/>
  <c r="J477" i="505" s="1"/>
  <c r="H478" i="505"/>
  <c r="J478" i="505" a="1"/>
  <c r="J478" i="505" s="1"/>
  <c r="J560" i="505"/>
  <c r="J539" i="505"/>
  <c r="J497" i="505" a="1"/>
  <c r="J497" i="505" s="1"/>
  <c r="W497" i="505"/>
  <c r="M483" i="505"/>
  <c r="M485" i="505"/>
  <c r="M489" i="505"/>
  <c r="H482" i="505"/>
  <c r="J482" i="505" a="1"/>
  <c r="J482" i="505" s="1"/>
  <c r="K482" i="505" a="1"/>
  <c r="K482" i="505" s="1"/>
  <c r="K497" i="505" s="1"/>
  <c r="W482" i="505"/>
  <c r="H483" i="505"/>
  <c r="J483" i="505" a="1"/>
  <c r="J483" i="505" s="1"/>
  <c r="H484" i="505"/>
  <c r="J484" i="505" a="1"/>
  <c r="J484" i="505" s="1"/>
  <c r="H485" i="505"/>
  <c r="J485" i="505" a="1"/>
  <c r="J485" i="505" s="1"/>
  <c r="H488" i="505"/>
  <c r="J488" i="505" a="1"/>
  <c r="J488" i="505" s="1"/>
  <c r="H489" i="505"/>
  <c r="J489" i="505" a="1"/>
  <c r="J489" i="505" s="1"/>
  <c r="H492" i="505"/>
  <c r="J492" i="505" a="1"/>
  <c r="J492" i="505" s="1"/>
  <c r="K511" i="508" l="1"/>
  <c r="O511" i="508" s="1"/>
  <c r="K510" i="508"/>
  <c r="S521" i="508"/>
  <c r="Z501" i="507"/>
  <c r="T335" i="507"/>
  <c r="M560" i="505"/>
  <c r="K422" i="505"/>
  <c r="K305" i="505"/>
  <c r="M539" i="505"/>
  <c r="M343" i="505"/>
  <c r="M364" i="505" s="1"/>
  <c r="M423" i="505"/>
  <c r="M517" i="506"/>
  <c r="M519" i="506"/>
  <c r="M520" i="506"/>
  <c r="M87" i="505"/>
  <c r="E506" i="506"/>
  <c r="I506" i="506" s="1"/>
  <c r="M506" i="506" s="1"/>
  <c r="L498" i="506"/>
  <c r="I505" i="506" s="1"/>
  <c r="M170" i="506" a="1"/>
  <c r="M170" i="506" s="1"/>
  <c r="C521" i="506"/>
  <c r="B336" i="506"/>
  <c r="M338" i="506" s="1" a="1"/>
  <c r="M338" i="506" s="1"/>
  <c r="L329" i="506"/>
  <c r="I336" i="506" s="1"/>
  <c r="J329" i="506" a="1"/>
  <c r="J329" i="506" s="1"/>
  <c r="M336" i="506" s="1"/>
  <c r="Z506" i="506"/>
  <c r="Z504" i="506"/>
  <c r="Z505" i="506"/>
  <c r="Z502" i="506"/>
  <c r="Z503" i="506"/>
  <c r="G511" i="506"/>
  <c r="K511" i="506" s="1"/>
  <c r="O511" i="506" s="1"/>
  <c r="I169" i="506"/>
  <c r="M169" i="506" s="1"/>
  <c r="S517" i="506"/>
  <c r="Q521" i="506"/>
  <c r="I507" i="506"/>
  <c r="M507" i="506" s="1" a="1"/>
  <c r="M507" i="506" s="1"/>
  <c r="W498" i="506"/>
  <c r="L161" i="506"/>
  <c r="I168" i="506" s="1"/>
  <c r="Z336" i="506"/>
  <c r="Z335" i="506"/>
  <c r="Z334" i="506"/>
  <c r="Z332" i="506"/>
  <c r="Z331" i="506" a="1"/>
  <c r="Z331" i="506" s="1"/>
  <c r="Z337" i="506"/>
  <c r="T506" i="506"/>
  <c r="T502" i="506"/>
  <c r="T503" i="506"/>
  <c r="T501" i="506"/>
  <c r="M170" i="507" a="1"/>
  <c r="M170" i="507" s="1"/>
  <c r="L161" i="507"/>
  <c r="I168" i="507" s="1"/>
  <c r="K521" i="507"/>
  <c r="T169" i="507"/>
  <c r="T167" i="507"/>
  <c r="T164" i="507"/>
  <c r="T168" i="507"/>
  <c r="L329" i="507"/>
  <c r="I336" i="507" s="1"/>
  <c r="Z169" i="507"/>
  <c r="Z163" i="507" a="1"/>
  <c r="Z163" i="507" s="1"/>
  <c r="Z166" i="507"/>
  <c r="Z168" i="507"/>
  <c r="Z167" i="507"/>
  <c r="Q521" i="507"/>
  <c r="S516" i="507" s="1"/>
  <c r="E517" i="507"/>
  <c r="E518" i="507"/>
  <c r="E519" i="507"/>
  <c r="E516" i="507"/>
  <c r="E520" i="507"/>
  <c r="T165" i="507"/>
  <c r="T166" i="507"/>
  <c r="T337" i="507"/>
  <c r="T333" i="507"/>
  <c r="T334" i="507"/>
  <c r="T332" i="507"/>
  <c r="T336" i="507"/>
  <c r="E506" i="507"/>
  <c r="I506" i="507" s="1"/>
  <c r="M506" i="507" s="1"/>
  <c r="L498" i="507"/>
  <c r="I505" i="507" s="1"/>
  <c r="G511" i="507"/>
  <c r="K511" i="507" s="1"/>
  <c r="O511" i="507" s="1"/>
  <c r="I169" i="507"/>
  <c r="M169" i="507" s="1"/>
  <c r="S517" i="507"/>
  <c r="O510" i="507" a="1"/>
  <c r="O510" i="507" s="1"/>
  <c r="M515" i="507" a="1"/>
  <c r="M515" i="507" s="1"/>
  <c r="T506" i="507"/>
  <c r="T501" i="507"/>
  <c r="T503" i="507"/>
  <c r="T505" i="507"/>
  <c r="T502" i="507"/>
  <c r="T504" i="507"/>
  <c r="M517" i="507"/>
  <c r="M518" i="507"/>
  <c r="I507" i="507"/>
  <c r="M507" i="507" s="1" a="1"/>
  <c r="M507" i="507" s="1"/>
  <c r="W498" i="507"/>
  <c r="Z506" i="507"/>
  <c r="Z505" i="507"/>
  <c r="Z502" i="507"/>
  <c r="Z503" i="507"/>
  <c r="Z504" i="507"/>
  <c r="M365" i="505"/>
  <c r="M290" i="505"/>
  <c r="M305" i="505" s="1"/>
  <c r="M458" i="505"/>
  <c r="M473" i="505" s="1"/>
  <c r="M7" i="505"/>
  <c r="M28" i="505" s="1"/>
  <c r="M543" i="505"/>
  <c r="N498" i="505"/>
  <c r="B507" i="505" s="1"/>
  <c r="E507" i="505" s="1"/>
  <c r="H313" i="505"/>
  <c r="M557" i="505"/>
  <c r="M255" i="505"/>
  <c r="M289" i="505" s="1"/>
  <c r="H28" i="505"/>
  <c r="K543" i="505" s="1"/>
  <c r="H497" i="505"/>
  <c r="M558" i="505"/>
  <c r="J481" i="505" a="1"/>
  <c r="J481" i="505" s="1"/>
  <c r="M559" i="505"/>
  <c r="M457" i="505"/>
  <c r="H422" i="505"/>
  <c r="M306" i="505"/>
  <c r="M313" i="505" s="1"/>
  <c r="M536" i="505"/>
  <c r="K331" i="505"/>
  <c r="I335" i="505"/>
  <c r="H328" i="505"/>
  <c r="K554" i="505" s="1"/>
  <c r="O498" i="505"/>
  <c r="X501" i="505" s="1"/>
  <c r="H289" i="505"/>
  <c r="K552" i="505" s="1"/>
  <c r="B505" i="505"/>
  <c r="J561" i="505" s="1"/>
  <c r="J498" i="505" a="1"/>
  <c r="J498" i="505" s="1"/>
  <c r="M505" i="505" s="1"/>
  <c r="H254" i="505"/>
  <c r="K551" i="505" s="1"/>
  <c r="X338" i="505"/>
  <c r="W329" i="505"/>
  <c r="R338" i="505"/>
  <c r="T331" i="505" s="1" a="1"/>
  <c r="T331" i="505" s="1"/>
  <c r="K329" i="505"/>
  <c r="E337" i="505" s="1"/>
  <c r="I337" i="505" s="1"/>
  <c r="M337" i="505" s="1"/>
  <c r="H196" i="505"/>
  <c r="M121" i="505"/>
  <c r="T332" i="505"/>
  <c r="V329" i="505"/>
  <c r="I338" i="505" s="1"/>
  <c r="Z332" i="505"/>
  <c r="M550" i="505"/>
  <c r="M138" i="505"/>
  <c r="M145" i="505" s="1"/>
  <c r="J546" i="505"/>
  <c r="M546" i="505" s="1"/>
  <c r="C518" i="505"/>
  <c r="J137" i="505" a="1"/>
  <c r="J137" i="505" s="1"/>
  <c r="J544" i="505"/>
  <c r="M544" i="505" s="1"/>
  <c r="C516" i="505"/>
  <c r="J86" i="505" a="1"/>
  <c r="J86" i="505" s="1"/>
  <c r="K161" i="505"/>
  <c r="M137" i="505"/>
  <c r="R164" i="505"/>
  <c r="I161" i="505"/>
  <c r="B169" i="505" s="1"/>
  <c r="G161" i="505"/>
  <c r="M535" i="505"/>
  <c r="J540" i="505"/>
  <c r="M482" i="505"/>
  <c r="M497" i="505" s="1"/>
  <c r="H481" i="505"/>
  <c r="H473" i="505"/>
  <c r="M474" i="505"/>
  <c r="M481" i="505" s="1"/>
  <c r="M537" i="505"/>
  <c r="M538" i="505"/>
  <c r="H457" i="505"/>
  <c r="M422" i="505"/>
  <c r="M498" i="505" s="1"/>
  <c r="K498" i="505"/>
  <c r="E506" i="505" s="1"/>
  <c r="I506" i="505" s="1"/>
  <c r="M506" i="505" s="1"/>
  <c r="H364" i="505"/>
  <c r="M314" i="505"/>
  <c r="M328" i="505" s="1"/>
  <c r="X500" i="505"/>
  <c r="R507" i="505"/>
  <c r="T500" i="505" s="1" a="1"/>
  <c r="T500" i="505" s="1"/>
  <c r="H305" i="505"/>
  <c r="K553" i="505" s="1"/>
  <c r="V498" i="505"/>
  <c r="M556" i="505"/>
  <c r="M197" i="505"/>
  <c r="M254" i="505" s="1"/>
  <c r="M175" i="505"/>
  <c r="M196" i="505" s="1"/>
  <c r="H86" i="505"/>
  <c r="K544" i="505" s="1"/>
  <c r="B336" i="505"/>
  <c r="J555" i="505" s="1"/>
  <c r="J329" i="505" a="1"/>
  <c r="J329" i="505" s="1"/>
  <c r="M336" i="505" s="1"/>
  <c r="K163" i="505"/>
  <c r="I167" i="505"/>
  <c r="J547" i="505"/>
  <c r="M547" i="505" s="1"/>
  <c r="C520" i="505"/>
  <c r="J160" i="505" a="1"/>
  <c r="J160" i="505" s="1"/>
  <c r="V28" i="505"/>
  <c r="V161" i="505" s="1"/>
  <c r="I170" i="505" s="1"/>
  <c r="W7" i="505"/>
  <c r="W28" i="505" s="1"/>
  <c r="M160" i="505"/>
  <c r="M86" i="505"/>
  <c r="K515" i="505"/>
  <c r="W137" i="505"/>
  <c r="W86" i="505"/>
  <c r="C521" i="505" l="1"/>
  <c r="E519" i="505" s="1"/>
  <c r="E521" i="507"/>
  <c r="E517" i="506"/>
  <c r="E515" i="506"/>
  <c r="E520" i="506"/>
  <c r="E518" i="506"/>
  <c r="E516" i="506"/>
  <c r="S515" i="506" a="1"/>
  <c r="S515" i="506" s="1"/>
  <c r="S519" i="506"/>
  <c r="S518" i="506"/>
  <c r="S520" i="506"/>
  <c r="S516" i="506"/>
  <c r="C510" i="506"/>
  <c r="E519" i="506"/>
  <c r="K512" i="506"/>
  <c r="O512" i="506" s="1" a="1"/>
  <c r="O512" i="506" s="1"/>
  <c r="K510" i="507"/>
  <c r="S518" i="507"/>
  <c r="S520" i="507"/>
  <c r="S515" i="507" a="1"/>
  <c r="S515" i="507" s="1"/>
  <c r="S519" i="507"/>
  <c r="M520" i="507"/>
  <c r="M516" i="507"/>
  <c r="M519" i="507"/>
  <c r="K512" i="507"/>
  <c r="O512" i="507" s="1" a="1"/>
  <c r="O512" i="507" s="1"/>
  <c r="M161" i="505"/>
  <c r="L329" i="505"/>
  <c r="I336" i="505" s="1"/>
  <c r="K535" i="505"/>
  <c r="E515" i="505"/>
  <c r="E517" i="505"/>
  <c r="W161" i="505"/>
  <c r="E520" i="505"/>
  <c r="M329" i="505"/>
  <c r="T506" i="505"/>
  <c r="T502" i="505"/>
  <c r="T505" i="505"/>
  <c r="T504" i="505"/>
  <c r="T501" i="505"/>
  <c r="T503" i="505"/>
  <c r="K559" i="505"/>
  <c r="C511" i="505"/>
  <c r="K516" i="505"/>
  <c r="E518" i="505"/>
  <c r="M338" i="505" a="1"/>
  <c r="M338" i="505" s="1"/>
  <c r="T337" i="505"/>
  <c r="T333" i="505"/>
  <c r="T334" i="505"/>
  <c r="T335" i="505"/>
  <c r="Z331" i="505" a="1"/>
  <c r="Z331" i="505" s="1"/>
  <c r="Z334" i="505"/>
  <c r="Z336" i="505"/>
  <c r="Z335" i="505"/>
  <c r="Z337" i="505"/>
  <c r="T336" i="505"/>
  <c r="Z333" i="505"/>
  <c r="K560" i="505"/>
  <c r="K167" i="505"/>
  <c r="M167" i="505" s="1"/>
  <c r="M163" i="505"/>
  <c r="W498" i="505"/>
  <c r="I507" i="505"/>
  <c r="M507" i="505" s="1" a="1"/>
  <c r="M507" i="505" s="1"/>
  <c r="X507" i="505"/>
  <c r="Z501" i="505" s="1"/>
  <c r="K556" i="505"/>
  <c r="H498" i="505"/>
  <c r="E505" i="505" s="1"/>
  <c r="K558" i="505"/>
  <c r="B168" i="505"/>
  <c r="L161" i="505"/>
  <c r="I168" i="505" s="1"/>
  <c r="J161" i="505" a="1"/>
  <c r="J161" i="505" s="1"/>
  <c r="M168" i="505" s="1"/>
  <c r="E169" i="505"/>
  <c r="G511" i="505" s="1"/>
  <c r="E516" i="505"/>
  <c r="K550" i="505"/>
  <c r="H329" i="505"/>
  <c r="E336" i="505" s="1"/>
  <c r="L498" i="505"/>
  <c r="I505" i="505" s="1"/>
  <c r="K335" i="505"/>
  <c r="M335" i="505" s="1"/>
  <c r="M331" i="505"/>
  <c r="K536" i="505"/>
  <c r="K557" i="505"/>
  <c r="S521" i="506" l="1"/>
  <c r="E521" i="506"/>
  <c r="O510" i="506" a="1"/>
  <c r="O510" i="506" s="1"/>
  <c r="K510" i="506"/>
  <c r="T338" i="505"/>
  <c r="T507" i="505"/>
  <c r="S521" i="507"/>
  <c r="Z500" i="505" a="1"/>
  <c r="Z500" i="505" s="1"/>
  <c r="K512" i="505"/>
  <c r="K511" i="505"/>
  <c r="O511" i="505" s="1"/>
  <c r="J548" i="505"/>
  <c r="C510" i="505"/>
  <c r="Z502" i="505"/>
  <c r="Z504" i="505"/>
  <c r="Z506" i="505"/>
  <c r="Z503" i="505"/>
  <c r="Z505" i="505"/>
  <c r="M170" i="505" a="1"/>
  <c r="M170" i="505" s="1"/>
  <c r="Z338" i="505"/>
  <c r="I169" i="505"/>
  <c r="M169" i="505" s="1"/>
  <c r="E521" i="505"/>
  <c r="K510" i="505" l="1"/>
  <c r="O510" i="505" a="1"/>
  <c r="O510" i="505" s="1"/>
  <c r="O512" i="505" a="1"/>
  <c r="O512" i="505" s="1"/>
  <c r="Z507" i="505"/>
  <c r="H484" i="434" l="1"/>
  <c r="H485" i="434"/>
  <c r="H486" i="434"/>
  <c r="H487" i="434"/>
  <c r="H488" i="434"/>
  <c r="H489" i="434"/>
  <c r="H490" i="434"/>
  <c r="H491" i="434"/>
  <c r="H492" i="434"/>
  <c r="H493" i="434"/>
  <c r="H494" i="434"/>
  <c r="H495" i="434"/>
  <c r="H496" i="434"/>
  <c r="H479" i="434"/>
  <c r="H353" i="125"/>
  <c r="H354" i="125"/>
  <c r="H353" i="489"/>
  <c r="H354" i="489"/>
  <c r="H353" i="434"/>
  <c r="H354" i="434"/>
  <c r="H355" i="434"/>
  <c r="H356" i="434"/>
  <c r="H357" i="434"/>
  <c r="H323" i="125"/>
  <c r="H323" i="489"/>
  <c r="H318" i="434"/>
  <c r="H319" i="434"/>
  <c r="H320" i="434"/>
  <c r="H321" i="434"/>
  <c r="H322" i="434"/>
  <c r="H323" i="434"/>
  <c r="H237" i="434"/>
  <c r="H238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21" i="434"/>
  <c r="H222" i="434"/>
  <c r="H223" i="434"/>
  <c r="H224" i="434"/>
  <c r="H225" i="434"/>
  <c r="H226" i="434"/>
  <c r="H201" i="434"/>
  <c r="H202" i="434"/>
  <c r="H203" i="434"/>
  <c r="H204" i="434"/>
  <c r="H205" i="434"/>
  <c r="H206" i="434"/>
  <c r="H207" i="434"/>
  <c r="H158" i="434"/>
  <c r="H159" i="434"/>
  <c r="H149" i="434"/>
  <c r="H150" i="434"/>
  <c r="H151" i="434"/>
  <c r="H152" i="434"/>
  <c r="H153" i="434"/>
  <c r="H154" i="434"/>
  <c r="H155" i="434"/>
  <c r="H156" i="434"/>
  <c r="H157" i="434"/>
  <c r="H143" i="434"/>
  <c r="H496" i="489"/>
  <c r="H495" i="489"/>
  <c r="H494" i="489"/>
  <c r="H493" i="489"/>
  <c r="H492" i="489"/>
  <c r="H491" i="489"/>
  <c r="H490" i="489"/>
  <c r="H489" i="489"/>
  <c r="H488" i="489"/>
  <c r="H487" i="489"/>
  <c r="H486" i="489"/>
  <c r="H485" i="489"/>
  <c r="H484" i="489"/>
  <c r="H479" i="489"/>
  <c r="H357" i="489"/>
  <c r="H356" i="489"/>
  <c r="H355" i="489"/>
  <c r="H322" i="489"/>
  <c r="H321" i="489"/>
  <c r="H320" i="489"/>
  <c r="H319" i="489"/>
  <c r="H318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38" i="489"/>
  <c r="H237" i="489"/>
  <c r="H226" i="489"/>
  <c r="H225" i="489"/>
  <c r="H224" i="489"/>
  <c r="H223" i="489"/>
  <c r="H222" i="489"/>
  <c r="H221" i="489"/>
  <c r="H207" i="489"/>
  <c r="H206" i="489"/>
  <c r="H205" i="489"/>
  <c r="H204" i="489"/>
  <c r="H203" i="489"/>
  <c r="H202" i="489"/>
  <c r="H201" i="489"/>
  <c r="H496" i="125"/>
  <c r="H495" i="125"/>
  <c r="H494" i="125"/>
  <c r="H493" i="125"/>
  <c r="H492" i="125"/>
  <c r="H491" i="125"/>
  <c r="H490" i="125"/>
  <c r="H489" i="125"/>
  <c r="H488" i="125"/>
  <c r="H487" i="125"/>
  <c r="H486" i="125"/>
  <c r="H485" i="125"/>
  <c r="H484" i="125"/>
  <c r="H479" i="125"/>
  <c r="H357" i="125"/>
  <c r="H356" i="125"/>
  <c r="H355" i="125"/>
  <c r="H322" i="125"/>
  <c r="H321" i="125"/>
  <c r="H320" i="125"/>
  <c r="H319" i="125"/>
  <c r="H318" i="125"/>
  <c r="H253" i="125"/>
  <c r="H252" i="125"/>
  <c r="H251" i="125"/>
  <c r="H250" i="125"/>
  <c r="H249" i="125"/>
  <c r="H248" i="125"/>
  <c r="H247" i="125"/>
  <c r="H246" i="125"/>
  <c r="H245" i="125"/>
  <c r="H244" i="125"/>
  <c r="H243" i="125"/>
  <c r="H242" i="125"/>
  <c r="H241" i="125"/>
  <c r="H240" i="125"/>
  <c r="H239" i="125"/>
  <c r="H238" i="125"/>
  <c r="H237" i="125"/>
  <c r="H226" i="125"/>
  <c r="H225" i="125"/>
  <c r="H224" i="125"/>
  <c r="H223" i="125"/>
  <c r="H222" i="125"/>
  <c r="H221" i="125"/>
  <c r="H207" i="125"/>
  <c r="H206" i="125"/>
  <c r="H205" i="125"/>
  <c r="H204" i="125"/>
  <c r="H203" i="125"/>
  <c r="H202" i="125"/>
  <c r="H201" i="125"/>
  <c r="D493" i="125"/>
  <c r="D493" i="489"/>
  <c r="D493" i="434"/>
  <c r="D324" i="125"/>
  <c r="D324" i="489"/>
  <c r="D324" i="434"/>
  <c r="Q161" i="505" l="1"/>
  <c r="T161" i="505"/>
  <c r="X161" i="505"/>
  <c r="Z161" i="505"/>
  <c r="S161" i="505"/>
  <c r="U161" i="505"/>
  <c r="Y161" i="505"/>
  <c r="AA161" i="505"/>
  <c r="N160" i="505"/>
  <c r="N145" i="505"/>
  <c r="H137" i="505"/>
  <c r="N196" i="505"/>
  <c r="R166" i="505"/>
  <c r="O161" i="505"/>
  <c r="N121" i="505"/>
  <c r="X164" i="505"/>
  <c r="P161" i="505"/>
  <c r="X165" i="505" s="1"/>
  <c r="H121" i="505"/>
  <c r="N86" i="505"/>
  <c r="N28" i="505"/>
  <c r="N254" i="505"/>
  <c r="H160" i="505"/>
  <c r="H145" i="505"/>
  <c r="N137" i="505"/>
  <c r="K539" i="505" l="1"/>
  <c r="K547" i="505"/>
  <c r="N161" i="505"/>
  <c r="B170" i="505" s="1"/>
  <c r="K545" i="505"/>
  <c r="K537" i="505"/>
  <c r="H161" i="505"/>
  <c r="E168" i="505" s="1"/>
  <c r="G510" i="505" s="1"/>
  <c r="Q516" i="505"/>
  <c r="X170" i="505"/>
  <c r="Z165" i="505" s="1"/>
  <c r="N329" i="505"/>
  <c r="B338" i="505" s="1"/>
  <c r="E338" i="505" s="1"/>
  <c r="Q517" i="505"/>
  <c r="K518" i="505"/>
  <c r="R170" i="505"/>
  <c r="K546" i="505"/>
  <c r="K538" i="505"/>
  <c r="T526" i="505" a="1"/>
  <c r="T526" i="505" s="1"/>
  <c r="J526" i="505"/>
  <c r="Q526" i="505" s="1"/>
  <c r="C527" i="505"/>
  <c r="T527" i="505" s="1" a="1"/>
  <c r="T527" i="505" s="1"/>
  <c r="J524" i="505"/>
  <c r="T524" i="505" a="1"/>
  <c r="T524" i="505" s="1"/>
  <c r="T525" i="505" a="1"/>
  <c r="T525" i="505" s="1"/>
  <c r="J525" i="505"/>
  <c r="Q525" i="505" s="1"/>
  <c r="T163" i="505" l="1" a="1"/>
  <c r="T163" i="505" s="1"/>
  <c r="T169" i="505"/>
  <c r="T168" i="505"/>
  <c r="K521" i="505"/>
  <c r="M518" i="505" s="1"/>
  <c r="T167" i="505"/>
  <c r="T165" i="505"/>
  <c r="T164" i="505"/>
  <c r="Q521" i="505"/>
  <c r="S517" i="505" s="1"/>
  <c r="Z166" i="505"/>
  <c r="Z163" i="505" a="1"/>
  <c r="Z163" i="505" s="1"/>
  <c r="Z169" i="505"/>
  <c r="Z168" i="505"/>
  <c r="Z167" i="505"/>
  <c r="T166" i="505"/>
  <c r="Z164" i="505"/>
  <c r="C512" i="505"/>
  <c r="G512" i="505" s="1"/>
  <c r="E170" i="505"/>
  <c r="J527" i="505"/>
  <c r="Q524" i="505"/>
  <c r="R526" i="505"/>
  <c r="S526" i="505" a="1"/>
  <c r="S526" i="505" s="1"/>
  <c r="R525" i="505"/>
  <c r="S525" i="505" a="1"/>
  <c r="S525" i="505" s="1"/>
  <c r="AC490" i="489"/>
  <c r="AC491" i="489"/>
  <c r="AC492" i="489"/>
  <c r="AC321" i="489"/>
  <c r="AC154" i="489"/>
  <c r="AC153" i="489"/>
  <c r="I28" i="125"/>
  <c r="S516" i="505" l="1"/>
  <c r="Z170" i="505"/>
  <c r="S518" i="505"/>
  <c r="S520" i="505"/>
  <c r="S515" i="505" a="1"/>
  <c r="S515" i="505" s="1"/>
  <c r="S519" i="505"/>
  <c r="M515" i="505" a="1"/>
  <c r="M515" i="505" s="1"/>
  <c r="M516" i="505"/>
  <c r="M520" i="505"/>
  <c r="M517" i="505"/>
  <c r="M519" i="505"/>
  <c r="T170" i="505"/>
  <c r="Q527" i="505"/>
  <c r="S527" i="505" s="1" a="1"/>
  <c r="S527" i="505" s="1"/>
  <c r="S524" i="505"/>
  <c r="R524" i="505"/>
  <c r="R527" i="505" s="1"/>
  <c r="S521" i="505" l="1"/>
  <c r="M521" i="505"/>
  <c r="AC479" i="489" l="1"/>
  <c r="AC403" i="489"/>
  <c r="AC366" i="489"/>
  <c r="AC311" i="489"/>
  <c r="AC159" i="489"/>
  <c r="AC143" i="489"/>
  <c r="AC496" i="489" l="1"/>
  <c r="AC495" i="489"/>
  <c r="AC494" i="489"/>
  <c r="AC493" i="489"/>
  <c r="AC489" i="489"/>
  <c r="AC488" i="489"/>
  <c r="AC487" i="489"/>
  <c r="AC486" i="489"/>
  <c r="AC485" i="489"/>
  <c r="AC484" i="489"/>
  <c r="AC483" i="489"/>
  <c r="AC482" i="489"/>
  <c r="AC480" i="489"/>
  <c r="AC478" i="489"/>
  <c r="AC477" i="489"/>
  <c r="AC476" i="489"/>
  <c r="AC475" i="489"/>
  <c r="AC474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1" i="489"/>
  <c r="AC460" i="489"/>
  <c r="AC459" i="489"/>
  <c r="AC458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7" i="489"/>
  <c r="AC426" i="489"/>
  <c r="AC425" i="489"/>
  <c r="AC424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7" i="489"/>
  <c r="AC406" i="489"/>
  <c r="AC405" i="489"/>
  <c r="AC404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70" i="489"/>
  <c r="AC369" i="489"/>
  <c r="AC368" i="489"/>
  <c r="AC367" i="489"/>
  <c r="AC365" i="489"/>
  <c r="AC363" i="489"/>
  <c r="AC362" i="489"/>
  <c r="AC361" i="489"/>
  <c r="AC360" i="489"/>
  <c r="AC359" i="489"/>
  <c r="AC358" i="489"/>
  <c r="AC357" i="489"/>
  <c r="AC356" i="489"/>
  <c r="AC355" i="489"/>
  <c r="AC352" i="489"/>
  <c r="AC351" i="489"/>
  <c r="AC350" i="489"/>
  <c r="AC349" i="489"/>
  <c r="AC348" i="489"/>
  <c r="AC347" i="489"/>
  <c r="AC346" i="489"/>
  <c r="AC345" i="489"/>
  <c r="AC344" i="489"/>
  <c r="AC343" i="489"/>
  <c r="AC481" i="489" l="1"/>
  <c r="AC497" i="489"/>
  <c r="AC473" i="489"/>
  <c r="AC423" i="489"/>
  <c r="AC457" i="489" s="1"/>
  <c r="G457" i="489"/>
  <c r="G160" i="125"/>
  <c r="G137" i="125"/>
  <c r="G86" i="125"/>
  <c r="G28" i="125"/>
  <c r="G254" i="125"/>
  <c r="AC498" i="489" l="1"/>
  <c r="H311" i="125"/>
  <c r="H310" i="125"/>
  <c r="K322" i="434" l="1" a="1"/>
  <c r="K322" i="434" s="1"/>
  <c r="K324" i="434" a="1"/>
  <c r="K324" i="434" s="1"/>
  <c r="K325" i="434" a="1"/>
  <c r="K325" i="434" s="1"/>
  <c r="K326" i="434" a="1"/>
  <c r="K326" i="434" s="1"/>
  <c r="K327" i="434" a="1"/>
  <c r="K327" i="434" s="1"/>
  <c r="K322" i="125" a="1"/>
  <c r="K322" i="125" s="1"/>
  <c r="K325" i="125" a="1"/>
  <c r="K325" i="125" s="1"/>
  <c r="K326" i="125" a="1"/>
  <c r="K326" i="125" s="1"/>
  <c r="K327" i="125" a="1"/>
  <c r="K327" i="125" s="1"/>
  <c r="K322" i="489" a="1"/>
  <c r="K322" i="489" s="1"/>
  <c r="K325" i="489" a="1"/>
  <c r="K325" i="489" s="1"/>
  <c r="K326" i="489" a="1"/>
  <c r="K326" i="489" s="1"/>
  <c r="K327" i="489" a="1"/>
  <c r="K327" i="489" s="1"/>
  <c r="H325" i="434"/>
  <c r="H326" i="434"/>
  <c r="H327" i="434"/>
  <c r="H325" i="125"/>
  <c r="H326" i="125"/>
  <c r="H327" i="125"/>
  <c r="H325" i="489"/>
  <c r="H326" i="489"/>
  <c r="H327" i="489"/>
  <c r="I160" i="125" l="1"/>
  <c r="K324" i="489" l="1" a="1"/>
  <c r="K324" i="489" s="1"/>
  <c r="K324" i="125" l="1" a="1"/>
  <c r="K324" i="125" s="1"/>
  <c r="G328" i="125"/>
  <c r="AC67" i="489" l="1"/>
  <c r="AC30" i="489"/>
  <c r="K492" i="489" l="1" a="1"/>
  <c r="K492" i="489" s="1"/>
  <c r="K489" i="489" a="1"/>
  <c r="K489" i="489" s="1"/>
  <c r="V488" i="489"/>
  <c r="K488" i="489" a="1"/>
  <c r="K488" i="489" s="1"/>
  <c r="K484" i="489" a="1"/>
  <c r="K484" i="489" s="1"/>
  <c r="K483" i="489" a="1"/>
  <c r="K483" i="489" s="1"/>
  <c r="AA497" i="489"/>
  <c r="Y497" i="489"/>
  <c r="U497" i="489"/>
  <c r="S497" i="489"/>
  <c r="Q497" i="489"/>
  <c r="O497" i="489"/>
  <c r="K482" i="489" a="1"/>
  <c r="K482" i="489" s="1"/>
  <c r="V480" i="489"/>
  <c r="K480" i="489" a="1"/>
  <c r="K480" i="489" s="1"/>
  <c r="V478" i="489"/>
  <c r="K478" i="489" a="1"/>
  <c r="K478" i="489" s="1"/>
  <c r="K477" i="489" a="1"/>
  <c r="K477" i="489" s="1"/>
  <c r="K476" i="489" a="1"/>
  <c r="K476" i="489" s="1"/>
  <c r="K475" i="489" a="1"/>
  <c r="K475" i="489" s="1"/>
  <c r="Z481" i="489"/>
  <c r="X481" i="489"/>
  <c r="T481" i="489"/>
  <c r="P481" i="489"/>
  <c r="I481" i="489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V468" i="489"/>
  <c r="N468" i="489"/>
  <c r="K468" i="489" a="1"/>
  <c r="K468" i="489" s="1"/>
  <c r="V467" i="489"/>
  <c r="K467" i="489" a="1"/>
  <c r="K467" i="489" s="1"/>
  <c r="V466" i="489"/>
  <c r="N466" i="489"/>
  <c r="K466" i="489" a="1"/>
  <c r="K466" i="489" s="1"/>
  <c r="V465" i="489"/>
  <c r="K465" i="489" a="1"/>
  <c r="K465" i="489" s="1"/>
  <c r="M465" i="489" s="1"/>
  <c r="V464" i="489"/>
  <c r="N464" i="489"/>
  <c r="K464" i="489" a="1"/>
  <c r="K464" i="489" s="1"/>
  <c r="V463" i="489"/>
  <c r="K463" i="489" a="1"/>
  <c r="K463" i="489" s="1"/>
  <c r="K462" i="489" a="1"/>
  <c r="K462" i="489" s="1"/>
  <c r="V461" i="489"/>
  <c r="N461" i="489"/>
  <c r="K461" i="489" a="1"/>
  <c r="K461" i="489" s="1"/>
  <c r="V460" i="489"/>
  <c r="K460" i="489" a="1"/>
  <c r="K460" i="489" s="1"/>
  <c r="V459" i="489"/>
  <c r="N459" i="489"/>
  <c r="K459" i="489" a="1"/>
  <c r="K459" i="489" s="1"/>
  <c r="Z473" i="489"/>
  <c r="X473" i="489"/>
  <c r="U473" i="489"/>
  <c r="S473" i="489"/>
  <c r="Q473" i="489"/>
  <c r="O473" i="489"/>
  <c r="I473" i="489"/>
  <c r="V456" i="489"/>
  <c r="N456" i="489"/>
  <c r="K456" i="489" a="1"/>
  <c r="K456" i="489" s="1"/>
  <c r="M456" i="489" s="1"/>
  <c r="K455" i="489" a="1"/>
  <c r="K455" i="489" s="1"/>
  <c r="K454" i="489" a="1"/>
  <c r="K454" i="489" s="1"/>
  <c r="K453" i="489" a="1"/>
  <c r="K453" i="489" s="1"/>
  <c r="K452" i="489" a="1"/>
  <c r="K452" i="489" s="1"/>
  <c r="M452" i="489" s="1"/>
  <c r="K451" i="489" a="1"/>
  <c r="K451" i="489" s="1"/>
  <c r="M451" i="489" s="1"/>
  <c r="J450" i="489" a="1"/>
  <c r="J450" i="489" s="1"/>
  <c r="H450" i="489"/>
  <c r="K450" i="489" a="1"/>
  <c r="K450" i="489" s="1"/>
  <c r="M450" i="489" s="1"/>
  <c r="V449" i="489"/>
  <c r="N449" i="489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M433" i="489" s="1"/>
  <c r="K432" i="489" a="1"/>
  <c r="K432" i="489" s="1"/>
  <c r="K431" i="489" a="1"/>
  <c r="K431" i="489" s="1"/>
  <c r="M431" i="489" s="1"/>
  <c r="K430" i="489" a="1"/>
  <c r="K430" i="489" s="1"/>
  <c r="K429" i="489" a="1"/>
  <c r="K429" i="489" s="1"/>
  <c r="K428" i="489" a="1"/>
  <c r="K428" i="489" s="1"/>
  <c r="K427" i="489" a="1"/>
  <c r="K427" i="489" s="1"/>
  <c r="K426" i="489" a="1"/>
  <c r="K426" i="489" s="1"/>
  <c r="K425" i="489" a="1"/>
  <c r="K425" i="489" s="1"/>
  <c r="K424" i="489" a="1"/>
  <c r="K424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K411" i="489" a="1"/>
  <c r="K411" i="489" s="1"/>
  <c r="K410" i="489" a="1"/>
  <c r="K410" i="489" s="1"/>
  <c r="K409" i="489" a="1"/>
  <c r="K409" i="489" s="1"/>
  <c r="K408" i="489" a="1"/>
  <c r="K408" i="489" s="1"/>
  <c r="H407" i="489"/>
  <c r="K406" i="489" a="1"/>
  <c r="K406" i="489" s="1"/>
  <c r="K405" i="489" a="1"/>
  <c r="K405" i="489" s="1"/>
  <c r="M405" i="489" s="1"/>
  <c r="H404" i="489"/>
  <c r="K403" i="489"/>
  <c r="K403" i="489" a="1"/>
  <c r="H403" i="489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K387" i="489" a="1"/>
  <c r="K387" i="489" s="1"/>
  <c r="K386" i="489" a="1"/>
  <c r="K386" i="489" s="1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V375" i="489"/>
  <c r="K375" i="489" a="1"/>
  <c r="K375" i="489" s="1"/>
  <c r="K374" i="489" a="1"/>
  <c r="K374" i="489" s="1"/>
  <c r="V373" i="489"/>
  <c r="K373" i="489" a="1"/>
  <c r="K373" i="489" s="1"/>
  <c r="K372" i="489" a="1"/>
  <c r="K372" i="489" s="1"/>
  <c r="K371" i="489" a="1"/>
  <c r="K371" i="489" s="1"/>
  <c r="K370" i="489" a="1"/>
  <c r="K370" i="489" s="1"/>
  <c r="K369" i="489" a="1"/>
  <c r="K369" i="489" s="1"/>
  <c r="V368" i="489"/>
  <c r="K368" i="489" a="1"/>
  <c r="K368" i="489" s="1"/>
  <c r="K366" i="489" a="1"/>
  <c r="K366" i="489" s="1"/>
  <c r="H366" i="489"/>
  <c r="AA422" i="489"/>
  <c r="Y422" i="489"/>
  <c r="V365" i="489"/>
  <c r="T422" i="489"/>
  <c r="R422" i="489"/>
  <c r="P422" i="489"/>
  <c r="N365" i="489"/>
  <c r="G422" i="489"/>
  <c r="K363" i="489" a="1"/>
  <c r="K363" i="489" s="1"/>
  <c r="K362" i="489" a="1"/>
  <c r="K362" i="489" s="1"/>
  <c r="K361" i="489" a="1"/>
  <c r="K361" i="489" s="1"/>
  <c r="K360" i="489" a="1"/>
  <c r="K360" i="489" s="1"/>
  <c r="K359" i="489" a="1"/>
  <c r="K359" i="489" s="1"/>
  <c r="K358" i="489" a="1"/>
  <c r="K358" i="489" s="1"/>
  <c r="V357" i="489"/>
  <c r="W357" i="489" s="1"/>
  <c r="K357" i="489" a="1"/>
  <c r="K357" i="489" s="1"/>
  <c r="V356" i="489"/>
  <c r="K356" i="489" a="1"/>
  <c r="K356" i="489" s="1"/>
  <c r="N355" i="489"/>
  <c r="K355" i="489" a="1"/>
  <c r="K355" i="489" s="1"/>
  <c r="V352" i="489"/>
  <c r="K352" i="489" a="1"/>
  <c r="K352" i="489" s="1"/>
  <c r="K351" i="489" a="1"/>
  <c r="K351" i="489" s="1"/>
  <c r="V350" i="489"/>
  <c r="K350" i="489" a="1"/>
  <c r="K350" i="489" s="1"/>
  <c r="N349" i="489"/>
  <c r="K349" i="489" a="1"/>
  <c r="K349" i="489" s="1"/>
  <c r="K348" i="489" a="1"/>
  <c r="K348" i="489" s="1"/>
  <c r="K347" i="489" a="1"/>
  <c r="K347" i="489" s="1"/>
  <c r="K346" i="489" a="1"/>
  <c r="K346" i="489" s="1"/>
  <c r="K345" i="489"/>
  <c r="V344" i="489"/>
  <c r="K344" i="489"/>
  <c r="AA364" i="489"/>
  <c r="Y364" i="489"/>
  <c r="V343" i="489"/>
  <c r="T364" i="489"/>
  <c r="R364" i="489"/>
  <c r="P364" i="489"/>
  <c r="I364" i="489"/>
  <c r="E335" i="489"/>
  <c r="I334" i="489"/>
  <c r="E334" i="489"/>
  <c r="I333" i="489"/>
  <c r="E333" i="489"/>
  <c r="I332" i="489"/>
  <c r="E332" i="489"/>
  <c r="I331" i="489"/>
  <c r="E331" i="489"/>
  <c r="C335" i="489"/>
  <c r="AC326" i="489"/>
  <c r="AC324" i="489"/>
  <c r="H324" i="489"/>
  <c r="AC322" i="489"/>
  <c r="AC318" i="489"/>
  <c r="V314" i="489"/>
  <c r="T328" i="489"/>
  <c r="R328" i="489"/>
  <c r="P328" i="489"/>
  <c r="N314" i="489"/>
  <c r="V312" i="489"/>
  <c r="W312" i="489" s="1"/>
  <c r="V310" i="489"/>
  <c r="N310" i="489"/>
  <c r="V309" i="489"/>
  <c r="W309" i="489" s="1"/>
  <c r="V308" i="489"/>
  <c r="N308" i="489"/>
  <c r="AC302" i="489"/>
  <c r="AC301" i="489"/>
  <c r="N295" i="489"/>
  <c r="V294" i="489"/>
  <c r="N293" i="489"/>
  <c r="V290" i="489"/>
  <c r="R305" i="489"/>
  <c r="P305" i="489"/>
  <c r="I305" i="489"/>
  <c r="L515" i="489" s="1"/>
  <c r="AC290" i="489"/>
  <c r="H287" i="489"/>
  <c r="V274" i="489"/>
  <c r="X337" i="489"/>
  <c r="N259" i="489"/>
  <c r="H259" i="489"/>
  <c r="V258" i="489"/>
  <c r="M239" i="489"/>
  <c r="X336" i="489"/>
  <c r="X335" i="489"/>
  <c r="X334" i="489"/>
  <c r="X331" i="489"/>
  <c r="H193" i="489"/>
  <c r="U196" i="489"/>
  <c r="S196" i="489"/>
  <c r="Q196" i="489"/>
  <c r="O196" i="489"/>
  <c r="E167" i="489"/>
  <c r="I166" i="489"/>
  <c r="E166" i="489"/>
  <c r="I165" i="489"/>
  <c r="E165" i="489"/>
  <c r="I164" i="489"/>
  <c r="E164" i="489"/>
  <c r="E163" i="489"/>
  <c r="V156" i="489"/>
  <c r="D156" i="489"/>
  <c r="V152" i="489"/>
  <c r="AC150" i="489"/>
  <c r="AC148" i="489"/>
  <c r="V146" i="489"/>
  <c r="U160" i="489"/>
  <c r="S160" i="489"/>
  <c r="Q160" i="489"/>
  <c r="O160" i="489"/>
  <c r="Q145" i="489"/>
  <c r="O145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68" i="489"/>
  <c r="X167" i="489"/>
  <c r="X166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3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0" i="434"/>
  <c r="H371" i="434"/>
  <c r="H372" i="434"/>
  <c r="H366" i="434"/>
  <c r="H367" i="434"/>
  <c r="H366" i="125"/>
  <c r="K366" i="434" a="1"/>
  <c r="K366" i="434" s="1"/>
  <c r="K366" i="125" a="1"/>
  <c r="K366" i="125" s="1"/>
  <c r="K403" i="434" a="1"/>
  <c r="K403" i="434" s="1"/>
  <c r="K403" i="125" a="1"/>
  <c r="K403" i="125" s="1"/>
  <c r="H403" i="434"/>
  <c r="H403" i="125"/>
  <c r="H67" i="434"/>
  <c r="H68" i="434"/>
  <c r="H67" i="125"/>
  <c r="K67" i="434" a="1"/>
  <c r="K67" i="434" s="1"/>
  <c r="K67" i="125" a="1"/>
  <c r="K67" i="125" s="1"/>
  <c r="K30" i="434" a="1"/>
  <c r="K30" i="434" s="1"/>
  <c r="K30" i="125" a="1"/>
  <c r="K30" i="125" s="1"/>
  <c r="H30" i="434"/>
  <c r="H31" i="434"/>
  <c r="H30" i="125"/>
  <c r="H372" i="125"/>
  <c r="H371" i="125"/>
  <c r="H370" i="125"/>
  <c r="H367" i="125"/>
  <c r="H68" i="125"/>
  <c r="H31" i="125"/>
  <c r="H36" i="434"/>
  <c r="H35" i="434"/>
  <c r="V483" i="489" l="1"/>
  <c r="V62" i="489"/>
  <c r="V65" i="489"/>
  <c r="W65" i="489" s="1"/>
  <c r="W344" i="489"/>
  <c r="V485" i="489"/>
  <c r="N488" i="489"/>
  <c r="N258" i="489"/>
  <c r="I121" i="489"/>
  <c r="P121" i="489"/>
  <c r="R121" i="489"/>
  <c r="T121" i="489"/>
  <c r="X121" i="489"/>
  <c r="Z121" i="489"/>
  <c r="Y196" i="489"/>
  <c r="P254" i="489"/>
  <c r="R254" i="489"/>
  <c r="T254" i="489"/>
  <c r="X254" i="489"/>
  <c r="Z254" i="489"/>
  <c r="V207" i="489"/>
  <c r="V209" i="489"/>
  <c r="V211" i="489"/>
  <c r="V213" i="489"/>
  <c r="V215" i="489"/>
  <c r="I289" i="489"/>
  <c r="L514" i="489" s="1"/>
  <c r="P289" i="489"/>
  <c r="R289" i="489"/>
  <c r="T289" i="489"/>
  <c r="X289" i="489"/>
  <c r="Z289" i="489"/>
  <c r="N256" i="489"/>
  <c r="V257" i="489"/>
  <c r="W257" i="489" s="1"/>
  <c r="V259" i="489"/>
  <c r="W259" i="489" s="1"/>
  <c r="N260" i="489"/>
  <c r="V261" i="489"/>
  <c r="W261" i="489" s="1"/>
  <c r="N262" i="489"/>
  <c r="Y328" i="489"/>
  <c r="I137" i="489"/>
  <c r="V136" i="489"/>
  <c r="W136" i="489" s="1"/>
  <c r="P145" i="489"/>
  <c r="T145" i="489"/>
  <c r="X145" i="489"/>
  <c r="Z145" i="489"/>
  <c r="P160" i="489"/>
  <c r="R160" i="489"/>
  <c r="T160" i="489"/>
  <c r="Y160" i="489"/>
  <c r="AA160" i="489"/>
  <c r="V147" i="489"/>
  <c r="W147" i="489" s="1"/>
  <c r="V181" i="489"/>
  <c r="AA328" i="489"/>
  <c r="V489" i="489"/>
  <c r="W489" i="489" s="1"/>
  <c r="J474" i="489" a="1"/>
  <c r="J474" i="489" s="1"/>
  <c r="M476" i="489"/>
  <c r="V134" i="489"/>
  <c r="W134" i="489" s="1"/>
  <c r="S145" i="489"/>
  <c r="U145" i="489"/>
  <c r="Y145" i="489"/>
  <c r="AA145" i="489"/>
  <c r="V144" i="489"/>
  <c r="X160" i="489"/>
  <c r="Z160" i="489"/>
  <c r="M489" i="489"/>
  <c r="N386" i="489"/>
  <c r="M392" i="489"/>
  <c r="H474" i="489"/>
  <c r="M475" i="489"/>
  <c r="N475" i="489"/>
  <c r="V475" i="489"/>
  <c r="H476" i="489"/>
  <c r="J476" i="489" a="1"/>
  <c r="J476" i="489" s="1"/>
  <c r="M477" i="489"/>
  <c r="N477" i="489"/>
  <c r="V477" i="489"/>
  <c r="H478" i="489"/>
  <c r="N358" i="489"/>
  <c r="N273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2" i="489"/>
  <c r="J478" i="489" a="1"/>
  <c r="J478" i="489" s="1"/>
  <c r="M480" i="489"/>
  <c r="V367" i="489"/>
  <c r="W367" i="489" s="1"/>
  <c r="N368" i="489"/>
  <c r="V369" i="489"/>
  <c r="W369" i="489" s="1"/>
  <c r="N373" i="489"/>
  <c r="V374" i="489"/>
  <c r="W374" i="489" s="1"/>
  <c r="N375" i="489"/>
  <c r="N377" i="489"/>
  <c r="N379" i="489"/>
  <c r="N381" i="489"/>
  <c r="N383" i="489"/>
  <c r="N385" i="489"/>
  <c r="N387" i="489"/>
  <c r="H392" i="489"/>
  <c r="V393" i="489"/>
  <c r="V395" i="489"/>
  <c r="W395" i="489" s="1"/>
  <c r="V397" i="489"/>
  <c r="V399" i="489"/>
  <c r="W399" i="489" s="1"/>
  <c r="V401" i="489"/>
  <c r="H405" i="489"/>
  <c r="J405" i="489" a="1"/>
  <c r="J405" i="489" s="1"/>
  <c r="M406" i="489"/>
  <c r="N406" i="489"/>
  <c r="V406" i="489"/>
  <c r="W406" i="489" s="1"/>
  <c r="M408" i="489"/>
  <c r="M410" i="489"/>
  <c r="M412" i="489"/>
  <c r="M414" i="489"/>
  <c r="M416" i="489"/>
  <c r="N276" i="489"/>
  <c r="N278" i="489"/>
  <c r="N282" i="489"/>
  <c r="V286" i="489"/>
  <c r="V288" i="489"/>
  <c r="W288" i="489" s="1"/>
  <c r="V263" i="489"/>
  <c r="AA196" i="489"/>
  <c r="V124" i="489"/>
  <c r="V135" i="489"/>
  <c r="V140" i="489"/>
  <c r="V149" i="489"/>
  <c r="V151" i="489"/>
  <c r="V128" i="489"/>
  <c r="V119" i="489"/>
  <c r="V105" i="489"/>
  <c r="W105" i="489" s="1"/>
  <c r="V73" i="489"/>
  <c r="V9" i="489"/>
  <c r="V27" i="489"/>
  <c r="V14" i="489"/>
  <c r="W14" i="489" s="1"/>
  <c r="V265" i="489"/>
  <c r="V267" i="489"/>
  <c r="I196" i="489"/>
  <c r="P196" i="489"/>
  <c r="R196" i="489"/>
  <c r="T196" i="489"/>
  <c r="X196" i="489"/>
  <c r="Z196" i="489"/>
  <c r="W483" i="489"/>
  <c r="V269" i="489"/>
  <c r="N277" i="489"/>
  <c r="V315" i="489"/>
  <c r="W315" i="489" s="1"/>
  <c r="V296" i="489"/>
  <c r="V298" i="489"/>
  <c r="W298" i="489" s="1"/>
  <c r="V300" i="489"/>
  <c r="N301" i="489"/>
  <c r="V302" i="489"/>
  <c r="W302" i="489" s="1"/>
  <c r="V304" i="489"/>
  <c r="W304" i="489" s="1"/>
  <c r="V271" i="489"/>
  <c r="N287" i="489"/>
  <c r="T305" i="489"/>
  <c r="Y305" i="489"/>
  <c r="AA305" i="489"/>
  <c r="V291" i="489"/>
  <c r="O254" i="489"/>
  <c r="Q254" i="489"/>
  <c r="S254" i="489"/>
  <c r="U254" i="489"/>
  <c r="Y254" i="489"/>
  <c r="AA254" i="489"/>
  <c r="V199" i="489"/>
  <c r="W199" i="489" s="1"/>
  <c r="V210" i="489"/>
  <c r="W210" i="489" s="1"/>
  <c r="V212" i="489"/>
  <c r="V216" i="489"/>
  <c r="N320" i="489"/>
  <c r="M417" i="489"/>
  <c r="M418" i="489"/>
  <c r="M419" i="489"/>
  <c r="M421" i="489"/>
  <c r="I457" i="489"/>
  <c r="P457" i="489"/>
  <c r="R457" i="489"/>
  <c r="T457" i="489"/>
  <c r="X457" i="489"/>
  <c r="Z457" i="489"/>
  <c r="M424" i="489"/>
  <c r="M426" i="489"/>
  <c r="M428" i="489"/>
  <c r="M430" i="489"/>
  <c r="N430" i="489"/>
  <c r="H431" i="489"/>
  <c r="J431" i="489" a="1"/>
  <c r="J431" i="489" s="1"/>
  <c r="M432" i="489"/>
  <c r="N432" i="489"/>
  <c r="V432" i="489"/>
  <c r="W432" i="489" s="1"/>
  <c r="H433" i="489"/>
  <c r="J433" i="489" a="1"/>
  <c r="J433" i="489" s="1"/>
  <c r="M434" i="489"/>
  <c r="N434" i="489"/>
  <c r="V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M444" i="489"/>
  <c r="N444" i="489"/>
  <c r="M455" i="489"/>
  <c r="N344" i="489"/>
  <c r="V376" i="489"/>
  <c r="V378" i="489"/>
  <c r="W378" i="489" s="1"/>
  <c r="V380" i="489"/>
  <c r="V382" i="489"/>
  <c r="W382" i="489" s="1"/>
  <c r="V384" i="489"/>
  <c r="W384" i="489" s="1"/>
  <c r="N388" i="489"/>
  <c r="M390" i="489"/>
  <c r="N393" i="489"/>
  <c r="N395" i="489"/>
  <c r="N397" i="489"/>
  <c r="N399" i="489"/>
  <c r="W478" i="489"/>
  <c r="W480" i="489"/>
  <c r="K197" i="489" a="1"/>
  <c r="K197" i="489" s="1"/>
  <c r="AC197" i="489"/>
  <c r="H198" i="489"/>
  <c r="AC198" i="489"/>
  <c r="K199" i="489" a="1"/>
  <c r="K199" i="489" s="1"/>
  <c r="AC199" i="489"/>
  <c r="K200" i="489" a="1"/>
  <c r="K200" i="489" s="1"/>
  <c r="M200" i="489" s="1"/>
  <c r="AC200" i="489"/>
  <c r="K201" i="489" a="1"/>
  <c r="K201" i="489" s="1"/>
  <c r="M201" i="489" s="1"/>
  <c r="AC201" i="489"/>
  <c r="AC202" i="489"/>
  <c r="AC203" i="489"/>
  <c r="AC204" i="489"/>
  <c r="K205" i="489" a="1"/>
  <c r="K205" i="489" s="1"/>
  <c r="AC205" i="489"/>
  <c r="K206" i="489" a="1"/>
  <c r="K206" i="489" s="1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H235" i="489"/>
  <c r="AC235" i="489"/>
  <c r="K236" i="489" a="1"/>
  <c r="K236" i="489" s="1"/>
  <c r="AC236" i="489"/>
  <c r="K237" i="489" a="1"/>
  <c r="K237" i="489" s="1"/>
  <c r="AC237" i="489"/>
  <c r="K238" i="489" a="1"/>
  <c r="K238" i="489" s="1"/>
  <c r="AC238" i="489"/>
  <c r="AC239" i="489"/>
  <c r="K240" i="489" a="1"/>
  <c r="K240" i="489" s="1"/>
  <c r="M240" i="489" s="1"/>
  <c r="AC240" i="489"/>
  <c r="K241" i="489" a="1"/>
  <c r="K241" i="489" s="1"/>
  <c r="AC241" i="489"/>
  <c r="K242" i="489" a="1"/>
  <c r="K242" i="489" s="1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AC245" i="489"/>
  <c r="K246" i="489" a="1"/>
  <c r="K246" i="489" s="1"/>
  <c r="AC246" i="489"/>
  <c r="AC252" i="489"/>
  <c r="G289" i="489"/>
  <c r="AC255" i="489"/>
  <c r="K257" i="489" a="1"/>
  <c r="K257" i="489" s="1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4" i="489" a="1"/>
  <c r="K274" i="489" s="1"/>
  <c r="AC274" i="489"/>
  <c r="K275" i="489" a="1"/>
  <c r="K275" i="489" s="1"/>
  <c r="AC275" i="489"/>
  <c r="K280" i="489" a="1"/>
  <c r="K280" i="489" s="1"/>
  <c r="AC280" i="489"/>
  <c r="K282" i="489" a="1"/>
  <c r="K282" i="489" s="1"/>
  <c r="AC282" i="489"/>
  <c r="H283" i="489"/>
  <c r="AC283" i="489"/>
  <c r="H284" i="489"/>
  <c r="AC284" i="489"/>
  <c r="H285" i="489"/>
  <c r="AC285" i="489"/>
  <c r="K286" i="489" a="1"/>
  <c r="K286" i="489" s="1"/>
  <c r="AC286" i="489"/>
  <c r="K287" i="489" a="1"/>
  <c r="K287" i="489" s="1"/>
  <c r="AC287" i="489"/>
  <c r="K288" i="489" a="1"/>
  <c r="K288" i="489" s="1"/>
  <c r="AC288" i="489"/>
  <c r="K291" i="489" a="1"/>
  <c r="K291" i="489" s="1"/>
  <c r="AC291" i="489"/>
  <c r="K293" i="489" a="1"/>
  <c r="K293" i="489" s="1"/>
  <c r="AC293" i="489"/>
  <c r="K294" i="489" a="1"/>
  <c r="K294" i="489" s="1"/>
  <c r="AC294" i="489"/>
  <c r="K296" i="489" a="1"/>
  <c r="K296" i="489" s="1"/>
  <c r="AC296" i="489"/>
  <c r="K298" i="489" a="1"/>
  <c r="K298" i="489" s="1"/>
  <c r="AC298" i="489"/>
  <c r="K300" i="489" a="1"/>
  <c r="K300" i="489" s="1"/>
  <c r="AC300" i="489"/>
  <c r="K304" i="489" a="1"/>
  <c r="K304" i="489" s="1"/>
  <c r="AC304" i="489"/>
  <c r="K307" i="489" a="1"/>
  <c r="K307" i="489" s="1"/>
  <c r="AC307" i="489"/>
  <c r="K309" i="489" a="1"/>
  <c r="K309" i="489" s="1"/>
  <c r="AC309" i="489"/>
  <c r="K312" i="489" a="1"/>
  <c r="K312" i="489" s="1"/>
  <c r="AC312" i="489"/>
  <c r="K315" i="489" a="1"/>
  <c r="K315" i="489" s="1"/>
  <c r="AC315" i="489"/>
  <c r="K317" i="489" a="1"/>
  <c r="K317" i="489" s="1"/>
  <c r="M317" i="489" s="1"/>
  <c r="AC317" i="489"/>
  <c r="K319" i="489" a="1"/>
  <c r="K319" i="489" s="1"/>
  <c r="M319" i="489" s="1"/>
  <c r="AC319" i="489"/>
  <c r="V225" i="489"/>
  <c r="V231" i="489"/>
  <c r="V233" i="489"/>
  <c r="V234" i="489"/>
  <c r="W234" i="489" s="1"/>
  <c r="V237" i="489"/>
  <c r="V238" i="489"/>
  <c r="W238" i="489" s="1"/>
  <c r="V240" i="489"/>
  <c r="V241" i="489"/>
  <c r="W241" i="489" s="1"/>
  <c r="V242" i="489"/>
  <c r="V243" i="489"/>
  <c r="O289" i="489"/>
  <c r="Q289" i="489"/>
  <c r="S289" i="489"/>
  <c r="U289" i="489"/>
  <c r="Y289" i="489"/>
  <c r="AA289" i="489"/>
  <c r="V264" i="489"/>
  <c r="V266" i="489"/>
  <c r="W266" i="489" s="1"/>
  <c r="V268" i="489"/>
  <c r="V270" i="489"/>
  <c r="W270" i="489" s="1"/>
  <c r="N271" i="489"/>
  <c r="V272" i="489"/>
  <c r="W272" i="489" s="1"/>
  <c r="V273" i="489"/>
  <c r="N280" i="489"/>
  <c r="V281" i="489"/>
  <c r="V282" i="489"/>
  <c r="V292" i="489"/>
  <c r="V293" i="489"/>
  <c r="V295" i="489"/>
  <c r="V297" i="489"/>
  <c r="N298" i="489"/>
  <c r="V303" i="489"/>
  <c r="W303" i="489" s="1"/>
  <c r="P313" i="489"/>
  <c r="T313" i="489"/>
  <c r="V306" i="489"/>
  <c r="V316" i="489"/>
  <c r="K247" i="489" a="1"/>
  <c r="K247" i="489" s="1"/>
  <c r="AC247" i="489"/>
  <c r="AC248" i="489"/>
  <c r="AC249" i="489"/>
  <c r="AC250" i="489"/>
  <c r="AC251" i="489"/>
  <c r="AC253" i="489"/>
  <c r="K256" i="489" a="1"/>
  <c r="K256" i="489" s="1"/>
  <c r="M256" i="489" s="1"/>
  <c r="AC256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AC262" i="489"/>
  <c r="K264" i="489" a="1"/>
  <c r="K264" i="489" s="1"/>
  <c r="M264" i="489" s="1"/>
  <c r="AC264" i="489"/>
  <c r="K266" i="489" a="1"/>
  <c r="K266" i="489" s="1"/>
  <c r="M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M272" i="489" s="1"/>
  <c r="AC272" i="489"/>
  <c r="K276" i="489" a="1"/>
  <c r="K276" i="489" s="1"/>
  <c r="AC276" i="489"/>
  <c r="K277" i="489" a="1"/>
  <c r="K277" i="489" s="1"/>
  <c r="M277" i="489" s="1"/>
  <c r="AC277" i="489"/>
  <c r="K278" i="489" a="1"/>
  <c r="K278" i="489" s="1"/>
  <c r="M278" i="489" s="1"/>
  <c r="AC278" i="489"/>
  <c r="K279" i="489" a="1"/>
  <c r="K279" i="489" s="1"/>
  <c r="M279" i="489" s="1"/>
  <c r="AC279" i="489"/>
  <c r="K281" i="489" a="1"/>
  <c r="K281" i="489" s="1"/>
  <c r="M281" i="489" s="1"/>
  <c r="AC281" i="489"/>
  <c r="K292" i="489" a="1"/>
  <c r="K292" i="489" s="1"/>
  <c r="M292" i="489" s="1"/>
  <c r="AC292" i="489"/>
  <c r="K295" i="489" a="1"/>
  <c r="K295" i="489" s="1"/>
  <c r="M295" i="489" s="1"/>
  <c r="AC295" i="489"/>
  <c r="K297" i="489" a="1"/>
  <c r="K297" i="489" s="1"/>
  <c r="AC297" i="489"/>
  <c r="K299" i="489" a="1"/>
  <c r="K299" i="489" s="1"/>
  <c r="M299" i="489" s="1"/>
  <c r="AC299" i="489"/>
  <c r="K303" i="489" a="1"/>
  <c r="K303" i="489" s="1"/>
  <c r="AC303" i="489"/>
  <c r="K306" i="489" a="1"/>
  <c r="K306" i="489" s="1"/>
  <c r="AC306" i="489"/>
  <c r="K308" i="489" a="1"/>
  <c r="K308" i="489" s="1"/>
  <c r="M308" i="489" s="1"/>
  <c r="AC308" i="489"/>
  <c r="K310" i="489" a="1"/>
  <c r="K310" i="489" s="1"/>
  <c r="M310" i="489" s="1"/>
  <c r="AC310" i="489"/>
  <c r="G328" i="489"/>
  <c r="AC314" i="489"/>
  <c r="K316" i="489" a="1"/>
  <c r="K316" i="489" s="1"/>
  <c r="M316" i="489" s="1"/>
  <c r="AC316" i="489"/>
  <c r="K320" i="489" a="1"/>
  <c r="K320" i="489" s="1"/>
  <c r="M320" i="489" s="1"/>
  <c r="AC320" i="489"/>
  <c r="AC325" i="489"/>
  <c r="AC327" i="489"/>
  <c r="V320" i="489"/>
  <c r="W320" i="489" s="1"/>
  <c r="K194" i="489" a="1"/>
  <c r="K194" i="489" s="1"/>
  <c r="AC194" i="489"/>
  <c r="K195" i="489" a="1"/>
  <c r="K195" i="489" s="1"/>
  <c r="AC195" i="489"/>
  <c r="K182" i="489" a="1"/>
  <c r="K182" i="489" s="1"/>
  <c r="AC182" i="489"/>
  <c r="K183" i="489" a="1"/>
  <c r="K183" i="489" s="1"/>
  <c r="AC183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V182" i="489"/>
  <c r="V183" i="489"/>
  <c r="W183" i="489" s="1"/>
  <c r="V184" i="489"/>
  <c r="V186" i="489"/>
  <c r="W186" i="489" s="1"/>
  <c r="G196" i="489"/>
  <c r="J512" i="489" s="1"/>
  <c r="AC175" i="489"/>
  <c r="K176" i="489" a="1"/>
  <c r="K176" i="489" s="1"/>
  <c r="AC176" i="489"/>
  <c r="K177" i="489" a="1"/>
  <c r="K177" i="489" s="1"/>
  <c r="AC177" i="489"/>
  <c r="K178" i="489" a="1"/>
  <c r="K178" i="489" s="1"/>
  <c r="M178" i="489" s="1"/>
  <c r="AC178" i="489"/>
  <c r="K179" i="489" a="1"/>
  <c r="K179" i="489" s="1"/>
  <c r="M179" i="489" s="1"/>
  <c r="AC179" i="489"/>
  <c r="K180" i="489" a="1"/>
  <c r="K180" i="489" s="1"/>
  <c r="AC180" i="489"/>
  <c r="V176" i="489"/>
  <c r="V177" i="489"/>
  <c r="W177" i="489" s="1"/>
  <c r="V178" i="489"/>
  <c r="V179" i="489"/>
  <c r="W179" i="489" s="1"/>
  <c r="V180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49" i="489" a="1"/>
  <c r="K149" i="489" s="1"/>
  <c r="AC149" i="489"/>
  <c r="K151" i="489" a="1"/>
  <c r="K151" i="489" s="1"/>
  <c r="M151" i="489" s="1"/>
  <c r="AC151" i="489"/>
  <c r="K152" i="489" a="1"/>
  <c r="K152" i="489" s="1"/>
  <c r="AC152" i="489"/>
  <c r="K158" i="489" a="1"/>
  <c r="K158" i="489" s="1"/>
  <c r="M158" i="489" s="1"/>
  <c r="AC158" i="489"/>
  <c r="V99" i="489"/>
  <c r="V100" i="489"/>
  <c r="V102" i="489"/>
  <c r="W102" i="489" s="1"/>
  <c r="V113" i="489"/>
  <c r="V126" i="489"/>
  <c r="W126" i="489" s="1"/>
  <c r="V139" i="489"/>
  <c r="V141" i="489"/>
  <c r="W141" i="489" s="1"/>
  <c r="V148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4" i="489" a="1"/>
  <c r="K144" i="489" s="1"/>
  <c r="M144" i="489" s="1"/>
  <c r="AC144" i="489"/>
  <c r="K146" i="489" a="1"/>
  <c r="K146" i="489" s="1"/>
  <c r="AC146" i="489"/>
  <c r="K147" i="489" a="1"/>
  <c r="K147" i="489" s="1"/>
  <c r="M147" i="489" s="1"/>
  <c r="AC147" i="489"/>
  <c r="K155" i="489" a="1"/>
  <c r="K155" i="489" s="1"/>
  <c r="M155" i="489" s="1"/>
  <c r="AC155" i="489"/>
  <c r="K156" i="489" a="1"/>
  <c r="K156" i="489" s="1"/>
  <c r="AC156" i="489"/>
  <c r="K157" i="489" a="1"/>
  <c r="K157" i="489" s="1"/>
  <c r="M157" i="489" s="1"/>
  <c r="AC157" i="489"/>
  <c r="V75" i="489"/>
  <c r="W75" i="489" s="1"/>
  <c r="V131" i="489"/>
  <c r="V133" i="489"/>
  <c r="W133" i="489" s="1"/>
  <c r="V155" i="489"/>
  <c r="K15" i="489" a="1"/>
  <c r="K15" i="489" s="1"/>
  <c r="AC15" i="489"/>
  <c r="K16" i="489" a="1"/>
  <c r="K16" i="489" s="1"/>
  <c r="M16" i="489" s="1"/>
  <c r="AC16" i="489"/>
  <c r="K17" i="489" a="1"/>
  <c r="K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1" i="489" a="1"/>
  <c r="K181" i="489" s="1"/>
  <c r="M181" i="489" s="1"/>
  <c r="AC181" i="489"/>
  <c r="V12" i="489"/>
  <c r="W12" i="489" s="1"/>
  <c r="V13" i="489"/>
  <c r="M15" i="489"/>
  <c r="V25" i="489"/>
  <c r="V26" i="489"/>
  <c r="W26" i="489" s="1"/>
  <c r="V187" i="489"/>
  <c r="V188" i="489"/>
  <c r="W188" i="489" s="1"/>
  <c r="V189" i="489"/>
  <c r="V205" i="489"/>
  <c r="W205" i="489" s="1"/>
  <c r="V206" i="489"/>
  <c r="M208" i="489"/>
  <c r="N294" i="489"/>
  <c r="V299" i="489"/>
  <c r="W299" i="489" s="1"/>
  <c r="V301" i="489"/>
  <c r="Y313" i="489"/>
  <c r="AA313" i="489"/>
  <c r="V307" i="489"/>
  <c r="W307" i="489" s="1"/>
  <c r="N316" i="489"/>
  <c r="V317" i="489"/>
  <c r="W317" i="489" s="1"/>
  <c r="H344" i="489"/>
  <c r="N346" i="489"/>
  <c r="V346" i="489"/>
  <c r="W346" i="489" s="1"/>
  <c r="H347" i="489"/>
  <c r="J347" i="489" a="1"/>
  <c r="J347" i="489" s="1"/>
  <c r="N348" i="489"/>
  <c r="V349" i="489"/>
  <c r="W349" i="489" s="1"/>
  <c r="V351" i="489"/>
  <c r="W351" i="489" s="1"/>
  <c r="H368" i="489"/>
  <c r="H390" i="489"/>
  <c r="V394" i="489"/>
  <c r="W394" i="489" s="1"/>
  <c r="V396" i="489"/>
  <c r="W396" i="489" s="1"/>
  <c r="V398" i="489"/>
  <c r="W398" i="489" s="1"/>
  <c r="V400" i="489"/>
  <c r="W400" i="489" s="1"/>
  <c r="N401" i="489"/>
  <c r="V402" i="489"/>
  <c r="W402" i="489" s="1"/>
  <c r="H408" i="489"/>
  <c r="J408" i="489" a="1"/>
  <c r="J408" i="489" s="1"/>
  <c r="M409" i="489"/>
  <c r="N409" i="489"/>
  <c r="V409" i="489"/>
  <c r="W409" i="489" s="1"/>
  <c r="H410" i="489"/>
  <c r="J410" i="489" a="1"/>
  <c r="J410" i="489" s="1"/>
  <c r="M411" i="489"/>
  <c r="N411" i="489"/>
  <c r="M453" i="489"/>
  <c r="M454" i="489"/>
  <c r="N454" i="489"/>
  <c r="H455" i="489"/>
  <c r="V462" i="489"/>
  <c r="W462" i="489" s="1"/>
  <c r="G481" i="489"/>
  <c r="J481" i="489" s="1" a="1"/>
  <c r="J481" i="489" s="1"/>
  <c r="O481" i="489"/>
  <c r="Q481" i="489"/>
  <c r="S481" i="489"/>
  <c r="U481" i="489"/>
  <c r="Y481" i="489"/>
  <c r="AA481" i="489"/>
  <c r="P497" i="489"/>
  <c r="R497" i="489"/>
  <c r="T497" i="489"/>
  <c r="X497" i="489"/>
  <c r="Z497" i="489"/>
  <c r="V60" i="489"/>
  <c r="V61" i="489"/>
  <c r="W61" i="489" s="1"/>
  <c r="V226" i="489"/>
  <c r="W226" i="489" s="1"/>
  <c r="V227" i="489"/>
  <c r="W227" i="489" s="1"/>
  <c r="V229" i="489"/>
  <c r="W229" i="489" s="1"/>
  <c r="V230" i="489"/>
  <c r="W230" i="489" s="1"/>
  <c r="W263" i="489"/>
  <c r="W296" i="489"/>
  <c r="H445" i="489"/>
  <c r="M446" i="489"/>
  <c r="N446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6" i="489"/>
  <c r="W178" i="489"/>
  <c r="W180" i="489"/>
  <c r="W181" i="489"/>
  <c r="V185" i="489"/>
  <c r="W185" i="489" s="1"/>
  <c r="V200" i="489"/>
  <c r="W200" i="489" s="1"/>
  <c r="V201" i="489"/>
  <c r="W201" i="489" s="1"/>
  <c r="V208" i="489"/>
  <c r="W208" i="489" s="1"/>
  <c r="M210" i="489"/>
  <c r="W212" i="489"/>
  <c r="M214" i="489"/>
  <c r="W216" i="489"/>
  <c r="W237" i="489"/>
  <c r="W242" i="489"/>
  <c r="V256" i="489"/>
  <c r="W256" i="489" s="1"/>
  <c r="N257" i="489"/>
  <c r="V260" i="489"/>
  <c r="W260" i="489" s="1"/>
  <c r="N261" i="489"/>
  <c r="N263" i="489"/>
  <c r="H267" i="489"/>
  <c r="N267" i="489"/>
  <c r="W268" i="489"/>
  <c r="N269" i="489"/>
  <c r="H272" i="489"/>
  <c r="N272" i="489"/>
  <c r="W281" i="489"/>
  <c r="W286" i="489"/>
  <c r="W291" i="489"/>
  <c r="N292" i="489"/>
  <c r="W294" i="489"/>
  <c r="H297" i="489"/>
  <c r="N297" i="489"/>
  <c r="N299" i="489"/>
  <c r="W300" i="489"/>
  <c r="W306" i="489"/>
  <c r="J319" i="489" a="1"/>
  <c r="J319" i="489" s="1"/>
  <c r="W350" i="489"/>
  <c r="W352" i="489"/>
  <c r="N374" i="489"/>
  <c r="N376" i="489"/>
  <c r="N378" i="489"/>
  <c r="N380" i="489"/>
  <c r="N382" i="489"/>
  <c r="N384" i="489"/>
  <c r="N394" i="489"/>
  <c r="N396" i="489"/>
  <c r="N398" i="489"/>
  <c r="N400" i="489"/>
  <c r="N402" i="489"/>
  <c r="N405" i="489"/>
  <c r="V405" i="489"/>
  <c r="W405" i="489" s="1"/>
  <c r="H406" i="489"/>
  <c r="J406" i="489" a="1"/>
  <c r="J406" i="489" s="1"/>
  <c r="N408" i="489"/>
  <c r="V408" i="489"/>
  <c r="W408" i="489" s="1"/>
  <c r="H409" i="489"/>
  <c r="J409" i="489" a="1"/>
  <c r="J409" i="489" s="1"/>
  <c r="N410" i="489"/>
  <c r="V410" i="489"/>
  <c r="W410" i="489" s="1"/>
  <c r="H411" i="489"/>
  <c r="J411" i="489" a="1"/>
  <c r="J411" i="489" s="1"/>
  <c r="W434" i="489"/>
  <c r="W438" i="489"/>
  <c r="W442" i="489"/>
  <c r="H447" i="489"/>
  <c r="M448" i="489"/>
  <c r="N448" i="489"/>
  <c r="H449" i="489"/>
  <c r="J449" i="489" a="1"/>
  <c r="J449" i="489" s="1"/>
  <c r="N450" i="489"/>
  <c r="V450" i="489"/>
  <c r="W450" i="489" s="1"/>
  <c r="H451" i="489"/>
  <c r="H452" i="489"/>
  <c r="H453" i="489"/>
  <c r="H454" i="489"/>
  <c r="J454" i="489" a="1"/>
  <c r="J454" i="489" s="1"/>
  <c r="N455" i="489"/>
  <c r="V455" i="489"/>
  <c r="W455" i="489" s="1"/>
  <c r="H456" i="489"/>
  <c r="J456" i="489" a="1"/>
  <c r="J456" i="489" s="1"/>
  <c r="N460" i="489"/>
  <c r="N462" i="489"/>
  <c r="W463" i="489"/>
  <c r="W465" i="489"/>
  <c r="M467" i="489"/>
  <c r="W467" i="489"/>
  <c r="M469" i="489"/>
  <c r="W469" i="489"/>
  <c r="W471" i="489"/>
  <c r="W475" i="489"/>
  <c r="W477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5" i="489"/>
  <c r="W187" i="489"/>
  <c r="W189" i="489"/>
  <c r="V190" i="489"/>
  <c r="W190" i="489" s="1"/>
  <c r="V191" i="489"/>
  <c r="W191" i="489" s="1"/>
  <c r="M197" i="489"/>
  <c r="W206" i="489"/>
  <c r="M212" i="489"/>
  <c r="V214" i="489"/>
  <c r="W214" i="489" s="1"/>
  <c r="M216" i="489"/>
  <c r="V228" i="489"/>
  <c r="W228" i="489" s="1"/>
  <c r="V232" i="489"/>
  <c r="W232" i="489" s="1"/>
  <c r="W240" i="489"/>
  <c r="W267" i="489"/>
  <c r="N268" i="489"/>
  <c r="W269" i="489"/>
  <c r="N270" i="489"/>
  <c r="W274" i="489"/>
  <c r="N279" i="489"/>
  <c r="N281" i="489"/>
  <c r="V287" i="489"/>
  <c r="W287" i="489" s="1"/>
  <c r="N291" i="489"/>
  <c r="H294" i="489"/>
  <c r="W297" i="489"/>
  <c r="N300" i="489"/>
  <c r="N307" i="489"/>
  <c r="N309" i="489"/>
  <c r="N312" i="489"/>
  <c r="N315" i="489"/>
  <c r="N317" i="489"/>
  <c r="N319" i="489"/>
  <c r="V319" i="489"/>
  <c r="W319" i="489" s="1"/>
  <c r="J320" i="489" a="1"/>
  <c r="J320" i="489" s="1"/>
  <c r="J324" i="489" a="1"/>
  <c r="J324" i="489" s="1"/>
  <c r="M324" i="489"/>
  <c r="V348" i="489"/>
  <c r="W348" i="489" s="1"/>
  <c r="H350" i="489"/>
  <c r="N350" i="489"/>
  <c r="H352" i="489"/>
  <c r="N352" i="489"/>
  <c r="V355" i="489"/>
  <c r="W355" i="489" s="1"/>
  <c r="N357" i="489"/>
  <c r="V358" i="489"/>
  <c r="W358" i="489" s="1"/>
  <c r="W368" i="489"/>
  <c r="W376" i="489"/>
  <c r="W380" i="489"/>
  <c r="V411" i="489"/>
  <c r="W411" i="489" s="1"/>
  <c r="H412" i="489"/>
  <c r="H414" i="489"/>
  <c r="H416" i="489"/>
  <c r="H417" i="489"/>
  <c r="H418" i="489"/>
  <c r="H419" i="489"/>
  <c r="H421" i="489"/>
  <c r="M425" i="489"/>
  <c r="M427" i="489"/>
  <c r="M429" i="489"/>
  <c r="N431" i="489"/>
  <c r="V431" i="489"/>
  <c r="W431" i="489" s="1"/>
  <c r="H432" i="489"/>
  <c r="J432" i="489" a="1"/>
  <c r="J432" i="489" s="1"/>
  <c r="N433" i="489"/>
  <c r="V433" i="489"/>
  <c r="W433" i="489" s="1"/>
  <c r="H434" i="489"/>
  <c r="J434" i="489" a="1"/>
  <c r="J434" i="489" s="1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W449" i="489"/>
  <c r="V454" i="489"/>
  <c r="W454" i="489" s="1"/>
  <c r="J455" i="489" a="1"/>
  <c r="J455" i="489" s="1"/>
  <c r="W456" i="489"/>
  <c r="W460" i="489"/>
  <c r="N463" i="489"/>
  <c r="N465" i="489"/>
  <c r="N467" i="489"/>
  <c r="N469" i="489"/>
  <c r="N471" i="489"/>
  <c r="H475" i="489"/>
  <c r="J475" i="489" a="1"/>
  <c r="J475" i="489" s="1"/>
  <c r="N476" i="489"/>
  <c r="V476" i="489"/>
  <c r="W476" i="489" s="1"/>
  <c r="H477" i="489"/>
  <c r="J477" i="489" a="1"/>
  <c r="J477" i="489" s="1"/>
  <c r="N480" i="489"/>
  <c r="N483" i="489"/>
  <c r="W485" i="489"/>
  <c r="N489" i="489"/>
  <c r="K302" i="489" a="1"/>
  <c r="K302" i="489" s="1"/>
  <c r="M302" i="489" s="1"/>
  <c r="H302" i="489"/>
  <c r="H7" i="489"/>
  <c r="J7" i="489"/>
  <c r="W8" i="489"/>
  <c r="W10" i="489"/>
  <c r="M17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4" i="489"/>
  <c r="W149" i="489"/>
  <c r="W156" i="489"/>
  <c r="C167" i="489"/>
  <c r="G167" i="489"/>
  <c r="W182" i="489"/>
  <c r="W184" i="489"/>
  <c r="M185" i="489"/>
  <c r="M187" i="489"/>
  <c r="M189" i="489"/>
  <c r="M194" i="489"/>
  <c r="M195" i="489"/>
  <c r="M206" i="489"/>
  <c r="W207" i="489"/>
  <c r="W209" i="489"/>
  <c r="W211" i="489"/>
  <c r="W213" i="489"/>
  <c r="W215" i="489"/>
  <c r="W225" i="489"/>
  <c r="M226" i="489"/>
  <c r="M228" i="489"/>
  <c r="M230" i="489"/>
  <c r="W231" i="489"/>
  <c r="M232" i="489"/>
  <c r="W233" i="489"/>
  <c r="M234" i="489"/>
  <c r="W258" i="489"/>
  <c r="H264" i="489"/>
  <c r="N264" i="489"/>
  <c r="N265" i="489"/>
  <c r="N266" i="489"/>
  <c r="M271" i="489"/>
  <c r="N274" i="489"/>
  <c r="N275" i="489"/>
  <c r="M276" i="489"/>
  <c r="M282" i="489"/>
  <c r="N286" i="489"/>
  <c r="H288" i="489"/>
  <c r="N288" i="489"/>
  <c r="G305" i="489"/>
  <c r="O305" i="489"/>
  <c r="Q305" i="489"/>
  <c r="W292" i="489"/>
  <c r="W293" i="489"/>
  <c r="W301" i="489"/>
  <c r="K301" i="489" a="1"/>
  <c r="K301" i="489" s="1"/>
  <c r="H301" i="489"/>
  <c r="M326" i="489"/>
  <c r="V7" i="489"/>
  <c r="V28" i="489" s="1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48" i="489"/>
  <c r="W151" i="489"/>
  <c r="W152" i="489"/>
  <c r="W155" i="489"/>
  <c r="M176" i="489"/>
  <c r="M180" i="489"/>
  <c r="H190" i="489"/>
  <c r="H191" i="489"/>
  <c r="V197" i="489"/>
  <c r="W243" i="489"/>
  <c r="N255" i="489"/>
  <c r="V255" i="489"/>
  <c r="M263" i="489"/>
  <c r="W264" i="489"/>
  <c r="W265" i="489"/>
  <c r="W271" i="489"/>
  <c r="W273" i="489"/>
  <c r="W282" i="489"/>
  <c r="W295" i="489"/>
  <c r="W308" i="489"/>
  <c r="W310" i="489"/>
  <c r="W314" i="489"/>
  <c r="W316" i="489"/>
  <c r="S305" i="489"/>
  <c r="U305" i="489"/>
  <c r="X305" i="489"/>
  <c r="Z305" i="489"/>
  <c r="N296" i="489"/>
  <c r="N302" i="489"/>
  <c r="N303" i="489"/>
  <c r="N304" i="489"/>
  <c r="O313" i="489"/>
  <c r="Q313" i="489"/>
  <c r="S313" i="489"/>
  <c r="U313" i="489"/>
  <c r="X313" i="489"/>
  <c r="Z313" i="489"/>
  <c r="I328" i="489"/>
  <c r="L516" i="489" s="1"/>
  <c r="O328" i="489"/>
  <c r="Q328" i="489"/>
  <c r="S328" i="489"/>
  <c r="U328" i="489"/>
  <c r="X328" i="489"/>
  <c r="Z328" i="489"/>
  <c r="N324" i="489"/>
  <c r="V324" i="489"/>
  <c r="W324" i="489" s="1"/>
  <c r="G364" i="489"/>
  <c r="J364" i="489" s="1" a="1"/>
  <c r="J364" i="489" s="1"/>
  <c r="O364" i="489"/>
  <c r="Q364" i="489"/>
  <c r="S364" i="489"/>
  <c r="U364" i="489"/>
  <c r="X364" i="489"/>
  <c r="Z364" i="489"/>
  <c r="N345" i="489"/>
  <c r="V345" i="489"/>
  <c r="W345" i="489" s="1"/>
  <c r="H346" i="489"/>
  <c r="J346" i="489" a="1"/>
  <c r="J346" i="489" s="1"/>
  <c r="N347" i="489"/>
  <c r="V347" i="489"/>
  <c r="W347" i="489" s="1"/>
  <c r="H348" i="489"/>
  <c r="J348" i="489" a="1"/>
  <c r="J348" i="489" s="1"/>
  <c r="M349" i="489"/>
  <c r="H351" i="489"/>
  <c r="N351" i="489"/>
  <c r="M355" i="489"/>
  <c r="N356" i="489"/>
  <c r="H358" i="489"/>
  <c r="M359" i="489"/>
  <c r="M361" i="489"/>
  <c r="H363" i="489"/>
  <c r="N363" i="489"/>
  <c r="V363" i="489"/>
  <c r="W363" i="489" s="1"/>
  <c r="I422" i="489"/>
  <c r="L519" i="489" s="1"/>
  <c r="Q422" i="489"/>
  <c r="S422" i="489"/>
  <c r="U422" i="489"/>
  <c r="X422" i="489"/>
  <c r="Z422" i="489"/>
  <c r="H367" i="489"/>
  <c r="J367" i="489" a="1"/>
  <c r="J367" i="489" s="1"/>
  <c r="N369" i="489"/>
  <c r="M370" i="489"/>
  <c r="M371" i="489"/>
  <c r="M372" i="489"/>
  <c r="M373" i="489"/>
  <c r="M375" i="489"/>
  <c r="M377" i="489"/>
  <c r="M379" i="489"/>
  <c r="M381" i="489"/>
  <c r="M383" i="489"/>
  <c r="M385" i="489"/>
  <c r="M386" i="489"/>
  <c r="M387" i="489"/>
  <c r="M388" i="489"/>
  <c r="M389" i="489"/>
  <c r="M391" i="489"/>
  <c r="M393" i="489"/>
  <c r="M395" i="489"/>
  <c r="M397" i="489"/>
  <c r="M399" i="489"/>
  <c r="M401" i="489"/>
  <c r="M413" i="489"/>
  <c r="M415" i="489"/>
  <c r="M420" i="489"/>
  <c r="H423" i="489"/>
  <c r="J423" i="489" a="1"/>
  <c r="J423" i="489" s="1"/>
  <c r="O457" i="489"/>
  <c r="Q457" i="489"/>
  <c r="S457" i="489"/>
  <c r="U457" i="489"/>
  <c r="Y457" i="489"/>
  <c r="AA457" i="489"/>
  <c r="H424" i="489"/>
  <c r="J424" i="489" a="1"/>
  <c r="J424" i="489" s="1"/>
  <c r="N424" i="489"/>
  <c r="V424" i="489"/>
  <c r="W424" i="489" s="1"/>
  <c r="H425" i="489"/>
  <c r="J425" i="489" a="1"/>
  <c r="J425" i="489" s="1"/>
  <c r="N425" i="489"/>
  <c r="V425" i="489"/>
  <c r="W425" i="489" s="1"/>
  <c r="H426" i="489"/>
  <c r="J426" i="489" a="1"/>
  <c r="J426" i="489" s="1"/>
  <c r="N426" i="489"/>
  <c r="V426" i="489"/>
  <c r="W426" i="489" s="1"/>
  <c r="H427" i="489"/>
  <c r="J427" i="489" a="1"/>
  <c r="J427" i="489" s="1"/>
  <c r="V427" i="489"/>
  <c r="W427" i="489" s="1"/>
  <c r="H428" i="489"/>
  <c r="J428" i="489" a="1"/>
  <c r="J428" i="489" s="1"/>
  <c r="V428" i="489"/>
  <c r="W428" i="489" s="1"/>
  <c r="H429" i="489"/>
  <c r="J429" i="489" a="1"/>
  <c r="J429" i="489" s="1"/>
  <c r="N429" i="489"/>
  <c r="V429" i="489"/>
  <c r="W429" i="489" s="1"/>
  <c r="H430" i="489"/>
  <c r="N443" i="489"/>
  <c r="H444" i="489"/>
  <c r="N445" i="489"/>
  <c r="H446" i="489"/>
  <c r="N447" i="489"/>
  <c r="H448" i="489"/>
  <c r="G473" i="489"/>
  <c r="N458" i="489"/>
  <c r="P473" i="489"/>
  <c r="R473" i="489"/>
  <c r="R498" i="489" s="1"/>
  <c r="T473" i="489"/>
  <c r="V458" i="489"/>
  <c r="V473" i="489" s="1"/>
  <c r="Y473" i="489"/>
  <c r="AA473" i="489"/>
  <c r="K474" i="489" a="1"/>
  <c r="K474" i="489" s="1"/>
  <c r="M474" i="489" s="1"/>
  <c r="N478" i="489"/>
  <c r="V482" i="489"/>
  <c r="W482" i="489" s="1"/>
  <c r="N484" i="489"/>
  <c r="V484" i="489"/>
  <c r="W484" i="489" s="1"/>
  <c r="N485" i="489"/>
  <c r="N492" i="489"/>
  <c r="V492" i="489"/>
  <c r="W492" i="489" s="1"/>
  <c r="W356" i="489"/>
  <c r="W365" i="489"/>
  <c r="K367" i="489" a="1"/>
  <c r="K367" i="489" s="1"/>
  <c r="M367" i="489" s="1"/>
  <c r="W373" i="489"/>
  <c r="W375" i="489"/>
  <c r="W377" i="489"/>
  <c r="W379" i="489"/>
  <c r="W381" i="489"/>
  <c r="W383" i="489"/>
  <c r="W393" i="489"/>
  <c r="W397" i="489"/>
  <c r="W401" i="489"/>
  <c r="K423" i="489" a="1"/>
  <c r="K423" i="489" s="1"/>
  <c r="M423" i="489" s="1"/>
  <c r="W459" i="489"/>
  <c r="W461" i="489"/>
  <c r="W464" i="489"/>
  <c r="W466" i="489"/>
  <c r="W468" i="489"/>
  <c r="W470" i="489"/>
  <c r="W472" i="489"/>
  <c r="W488" i="489"/>
  <c r="K332" i="489"/>
  <c r="M332" i="489" s="1"/>
  <c r="K334" i="489"/>
  <c r="M334" i="489" s="1"/>
  <c r="K333" i="489"/>
  <c r="M333" i="489" s="1"/>
  <c r="K165" i="489"/>
  <c r="M165" i="489" s="1"/>
  <c r="K164" i="489"/>
  <c r="M164" i="489" s="1"/>
  <c r="K166" i="489"/>
  <c r="M166" i="489" s="1"/>
  <c r="M12" i="489"/>
  <c r="R163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5" i="489"/>
  <c r="M103" i="489"/>
  <c r="M105" i="489"/>
  <c r="M107" i="489"/>
  <c r="M114" i="489"/>
  <c r="M141" i="489"/>
  <c r="V160" i="489"/>
  <c r="M152" i="489"/>
  <c r="M177" i="489"/>
  <c r="J86" i="489" a="1"/>
  <c r="J86" i="489" s="1"/>
  <c r="W19" i="489"/>
  <c r="M101" i="489"/>
  <c r="M110" i="489"/>
  <c r="M118" i="489"/>
  <c r="M120" i="489"/>
  <c r="M127" i="489"/>
  <c r="M129" i="489"/>
  <c r="M134" i="489"/>
  <c r="M146" i="489"/>
  <c r="M149" i="489"/>
  <c r="M156" i="489"/>
  <c r="M182" i="489"/>
  <c r="J196" i="489" a="1"/>
  <c r="J196" i="489" s="1"/>
  <c r="L512" i="489"/>
  <c r="X332" i="489"/>
  <c r="J515" i="489"/>
  <c r="M515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4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5" i="489"/>
  <c r="I145" i="489"/>
  <c r="J151" i="489" a="1"/>
  <c r="J151" i="489" s="1"/>
  <c r="J152" i="489" a="1"/>
  <c r="J152" i="489" s="1"/>
  <c r="J156" i="489" a="1"/>
  <c r="J156" i="489" s="1"/>
  <c r="G160" i="489"/>
  <c r="I160" i="489"/>
  <c r="L509" i="489" s="1"/>
  <c r="I163" i="489"/>
  <c r="M183" i="489"/>
  <c r="M190" i="489"/>
  <c r="M191" i="489"/>
  <c r="M193" i="489"/>
  <c r="M238" i="489"/>
  <c r="M241" i="489"/>
  <c r="M246" i="489"/>
  <c r="M247" i="489"/>
  <c r="M262" i="489"/>
  <c r="M267" i="489"/>
  <c r="M268" i="489"/>
  <c r="M269" i="489"/>
  <c r="M270" i="489"/>
  <c r="M273" i="489"/>
  <c r="M287" i="489"/>
  <c r="M293" i="489"/>
  <c r="M294" i="489"/>
  <c r="M297" i="489"/>
  <c r="M298" i="489"/>
  <c r="M300" i="489"/>
  <c r="O329" i="489"/>
  <c r="J514" i="489"/>
  <c r="M514" i="489" s="1"/>
  <c r="J289" i="489" a="1"/>
  <c r="J289" i="489" s="1"/>
  <c r="J516" i="489"/>
  <c r="M516" i="489" s="1"/>
  <c r="I335" i="489"/>
  <c r="K331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4" i="489" a="1"/>
  <c r="J144" i="489" s="1"/>
  <c r="J146" i="489" a="1"/>
  <c r="J146" i="489" s="1"/>
  <c r="W146" i="489"/>
  <c r="J147" i="489" a="1"/>
  <c r="J147" i="489" s="1"/>
  <c r="J148" i="489" a="1"/>
  <c r="J148" i="489" s="1"/>
  <c r="K148" i="489" a="1"/>
  <c r="K148" i="489" s="1"/>
  <c r="M148" i="489" s="1"/>
  <c r="J149" i="489" a="1"/>
  <c r="J149" i="489" s="1"/>
  <c r="J155" i="489" a="1"/>
  <c r="J155" i="489" s="1"/>
  <c r="H175" i="489"/>
  <c r="J175" i="489" a="1"/>
  <c r="J175" i="489" s="1"/>
  <c r="K175" i="489" a="1"/>
  <c r="K175" i="489" s="1"/>
  <c r="W175" i="489"/>
  <c r="H176" i="489"/>
  <c r="J176" i="489" a="1"/>
  <c r="J176" i="489" s="1"/>
  <c r="H177" i="489"/>
  <c r="J177" i="489" a="1"/>
  <c r="J177" i="489" s="1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M184" i="489"/>
  <c r="M186" i="489"/>
  <c r="M188" i="489"/>
  <c r="M192" i="489"/>
  <c r="M199" i="489"/>
  <c r="M205" i="489"/>
  <c r="M207" i="489"/>
  <c r="M209" i="489"/>
  <c r="M211" i="489"/>
  <c r="M213" i="489"/>
  <c r="M215" i="489"/>
  <c r="M217" i="489"/>
  <c r="M218" i="489"/>
  <c r="M219" i="489"/>
  <c r="M220" i="489"/>
  <c r="M221" i="489"/>
  <c r="M222" i="489"/>
  <c r="M223" i="489"/>
  <c r="M224" i="489"/>
  <c r="M225" i="489"/>
  <c r="M227" i="489"/>
  <c r="M229" i="489"/>
  <c r="M231" i="489"/>
  <c r="M233" i="489"/>
  <c r="M236" i="489"/>
  <c r="M237" i="489"/>
  <c r="M242" i="489"/>
  <c r="M245" i="489"/>
  <c r="M257" i="489"/>
  <c r="M259" i="489"/>
  <c r="M261" i="489"/>
  <c r="M265" i="489"/>
  <c r="M274" i="489"/>
  <c r="M275" i="489"/>
  <c r="M280" i="489"/>
  <c r="M286" i="489"/>
  <c r="M288" i="489"/>
  <c r="M291" i="489"/>
  <c r="M296" i="489"/>
  <c r="M301" i="489"/>
  <c r="M303" i="489"/>
  <c r="M304" i="489"/>
  <c r="M306" i="489"/>
  <c r="M307" i="489"/>
  <c r="M309" i="489"/>
  <c r="M312" i="489"/>
  <c r="M315" i="489"/>
  <c r="M327" i="489"/>
  <c r="H184" i="489"/>
  <c r="J184" i="489" a="1"/>
  <c r="J184" i="489" s="1"/>
  <c r="H185" i="489"/>
  <c r="J185" i="489" a="1"/>
  <c r="J185" i="489" s="1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J190" i="489" a="1"/>
  <c r="J190" i="489" s="1"/>
  <c r="J191" i="489" a="1"/>
  <c r="J191" i="489" s="1"/>
  <c r="H192" i="489"/>
  <c r="H194" i="489"/>
  <c r="H195" i="489"/>
  <c r="H199" i="489"/>
  <c r="J199" i="489" a="1"/>
  <c r="J199" i="489" s="1"/>
  <c r="H200" i="489"/>
  <c r="J200" i="489" a="1"/>
  <c r="J200" i="489" s="1"/>
  <c r="J201" i="489" a="1"/>
  <c r="J201" i="489" s="1"/>
  <c r="H236" i="489"/>
  <c r="J237" i="489" a="1"/>
  <c r="J237" i="489" s="1"/>
  <c r="J238" i="489" a="1"/>
  <c r="J238" i="489" s="1"/>
  <c r="J240" i="489" a="1"/>
  <c r="J240" i="489" s="1"/>
  <c r="J241" i="489" a="1"/>
  <c r="J241" i="489" s="1"/>
  <c r="J242" i="489" a="1"/>
  <c r="J242" i="489" s="1"/>
  <c r="J243" i="489" a="1"/>
  <c r="J243" i="489" s="1"/>
  <c r="G254" i="489"/>
  <c r="I254" i="489"/>
  <c r="L513" i="489" s="1"/>
  <c r="H255" i="489"/>
  <c r="J255" i="489" a="1"/>
  <c r="J255" i="489" s="1"/>
  <c r="K255" i="489" a="1"/>
  <c r="K255" i="489" s="1"/>
  <c r="H256" i="489"/>
  <c r="J256" i="489" a="1"/>
  <c r="J256" i="489" s="1"/>
  <c r="H257" i="489"/>
  <c r="J257" i="489" a="1"/>
  <c r="J257" i="489" s="1"/>
  <c r="H258" i="489"/>
  <c r="J258" i="489" a="1"/>
  <c r="J258" i="489" s="1"/>
  <c r="J259" i="489" a="1"/>
  <c r="J259" i="489" s="1"/>
  <c r="H260" i="489"/>
  <c r="J260" i="489" a="1"/>
  <c r="J260" i="489" s="1"/>
  <c r="H261" i="489"/>
  <c r="J261" i="489" a="1"/>
  <c r="J261" i="489" s="1"/>
  <c r="H262" i="489"/>
  <c r="H263" i="489"/>
  <c r="J263" i="489" a="1"/>
  <c r="J263" i="489" s="1"/>
  <c r="J264" i="489" a="1"/>
  <c r="J264" i="489" s="1"/>
  <c r="H265" i="489"/>
  <c r="J265" i="489" a="1"/>
  <c r="J265" i="489" s="1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H270" i="489"/>
  <c r="J270" i="489" a="1"/>
  <c r="J270" i="489" s="1"/>
  <c r="H271" i="489"/>
  <c r="J271" i="489" a="1"/>
  <c r="J271" i="489" s="1"/>
  <c r="J272" i="489" a="1"/>
  <c r="J272" i="489" s="1"/>
  <c r="H273" i="489"/>
  <c r="J273" i="489" a="1"/>
  <c r="J273" i="489" s="1"/>
  <c r="H274" i="489"/>
  <c r="J274" i="489" a="1"/>
  <c r="J274" i="489" s="1"/>
  <c r="H275" i="489"/>
  <c r="H276" i="489"/>
  <c r="H277" i="489"/>
  <c r="H278" i="489"/>
  <c r="H279" i="489"/>
  <c r="H280" i="489"/>
  <c r="H281" i="489"/>
  <c r="J281" i="489" a="1"/>
  <c r="J281" i="489" s="1"/>
  <c r="H282" i="489"/>
  <c r="J282" i="489" a="1"/>
  <c r="J282" i="489" s="1"/>
  <c r="H290" i="489"/>
  <c r="J290" i="489" a="1"/>
  <c r="J290" i="489" s="1"/>
  <c r="K290" i="489" a="1"/>
  <c r="K290" i="489" s="1"/>
  <c r="W290" i="489"/>
  <c r="H291" i="489"/>
  <c r="J291" i="489" a="1"/>
  <c r="J291" i="489" s="1"/>
  <c r="H292" i="489"/>
  <c r="J292" i="489" a="1"/>
  <c r="J292" i="489" s="1"/>
  <c r="H293" i="489"/>
  <c r="J293" i="489" a="1"/>
  <c r="J293" i="489" s="1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H300" i="489"/>
  <c r="J300" i="489" a="1"/>
  <c r="J300" i="489" s="1"/>
  <c r="J301" i="489" a="1"/>
  <c r="J301" i="489" s="1"/>
  <c r="J302" i="489" a="1"/>
  <c r="J302" i="489" s="1"/>
  <c r="H303" i="489"/>
  <c r="J303" i="489" a="1"/>
  <c r="J303" i="489" s="1"/>
  <c r="H304" i="489"/>
  <c r="J304" i="489" a="1"/>
  <c r="J304" i="489" s="1"/>
  <c r="N306" i="489"/>
  <c r="G313" i="489"/>
  <c r="I313" i="489"/>
  <c r="V313" i="489"/>
  <c r="G335" i="489"/>
  <c r="M344" i="489"/>
  <c r="M347" i="489"/>
  <c r="M350" i="489"/>
  <c r="M352" i="489"/>
  <c r="M368" i="489"/>
  <c r="M459" i="489"/>
  <c r="M461" i="489"/>
  <c r="L518" i="489"/>
  <c r="J519" i="489"/>
  <c r="J422" i="489" a="1"/>
  <c r="J422" i="489" s="1"/>
  <c r="J520" i="489"/>
  <c r="L499" i="489"/>
  <c r="L520" i="489"/>
  <c r="H197" i="489"/>
  <c r="J197" i="489" a="1"/>
  <c r="J197" i="489" s="1"/>
  <c r="W197" i="489"/>
  <c r="J205" i="489" a="1"/>
  <c r="J205" i="489" s="1"/>
  <c r="J206" i="489" a="1"/>
  <c r="J206" i="489" s="1"/>
  <c r="J207" i="489" a="1"/>
  <c r="J207" i="489" s="1"/>
  <c r="H208" i="489"/>
  <c r="J208" i="489" a="1"/>
  <c r="J208" i="489" s="1"/>
  <c r="H209" i="489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H218" i="489"/>
  <c r="H219" i="489"/>
  <c r="H220" i="489"/>
  <c r="J225" i="489" a="1"/>
  <c r="J225" i="489" s="1"/>
  <c r="J226" i="489" a="1"/>
  <c r="J226" i="489" s="1"/>
  <c r="H227" i="489"/>
  <c r="J227" i="489" a="1"/>
  <c r="J227" i="489" s="1"/>
  <c r="H228" i="489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86" i="489"/>
  <c r="J286" i="489" a="1"/>
  <c r="J286" i="489" s="1"/>
  <c r="J287" i="489" a="1"/>
  <c r="J287" i="489" s="1"/>
  <c r="J288" i="489" a="1"/>
  <c r="J288" i="489" s="1"/>
  <c r="N290" i="489"/>
  <c r="H306" i="489"/>
  <c r="J306" i="489" a="1"/>
  <c r="J306" i="489" s="1"/>
  <c r="H307" i="489"/>
  <c r="J307" i="489" a="1"/>
  <c r="J307" i="489" s="1"/>
  <c r="H308" i="489"/>
  <c r="J308" i="489" a="1"/>
  <c r="J308" i="489" s="1"/>
  <c r="H309" i="489"/>
  <c r="J309" i="489" a="1"/>
  <c r="J309" i="489" s="1"/>
  <c r="H310" i="489"/>
  <c r="J310" i="489" a="1"/>
  <c r="J310" i="489" s="1"/>
  <c r="H312" i="489"/>
  <c r="J312" i="489" a="1"/>
  <c r="J312" i="489" s="1"/>
  <c r="H314" i="489"/>
  <c r="J314" i="489" a="1"/>
  <c r="J314" i="489" s="1"/>
  <c r="K314" i="489" a="1"/>
  <c r="K314" i="489" s="1"/>
  <c r="H315" i="489"/>
  <c r="J315" i="489" a="1"/>
  <c r="J315" i="489" s="1"/>
  <c r="H316" i="489"/>
  <c r="J316" i="489" a="1"/>
  <c r="J316" i="489" s="1"/>
  <c r="H317" i="489"/>
  <c r="J317" i="489" a="1"/>
  <c r="J317" i="489" s="1"/>
  <c r="M345" i="489"/>
  <c r="M346" i="489"/>
  <c r="M348" i="489"/>
  <c r="M351" i="489"/>
  <c r="M356" i="489"/>
  <c r="M357" i="489"/>
  <c r="M358" i="489"/>
  <c r="M360" i="489"/>
  <c r="M362" i="489"/>
  <c r="M363" i="489"/>
  <c r="M369" i="489"/>
  <c r="M374" i="489"/>
  <c r="M376" i="489"/>
  <c r="M378" i="489"/>
  <c r="M380" i="489"/>
  <c r="M382" i="489"/>
  <c r="M384" i="489"/>
  <c r="M394" i="489"/>
  <c r="M396" i="489"/>
  <c r="M398" i="489"/>
  <c r="M400" i="489"/>
  <c r="M402" i="489"/>
  <c r="M460" i="489"/>
  <c r="M462" i="489"/>
  <c r="H343" i="489"/>
  <c r="J343" i="489" a="1"/>
  <c r="J343" i="489" s="1"/>
  <c r="K343" i="489" a="1"/>
  <c r="K343" i="489" s="1"/>
  <c r="K364" i="489" s="1"/>
  <c r="W343" i="489"/>
  <c r="J344" i="489" a="1"/>
  <c r="J344" i="489" s="1"/>
  <c r="H349" i="489"/>
  <c r="J349" i="489" a="1"/>
  <c r="J349" i="489" s="1"/>
  <c r="J350" i="489" a="1"/>
  <c r="J350" i="489" s="1"/>
  <c r="J351" i="489" a="1"/>
  <c r="J351" i="489" s="1"/>
  <c r="J352" i="489" a="1"/>
  <c r="J352" i="489" s="1"/>
  <c r="J355" i="489" a="1"/>
  <c r="J355" i="489" s="1"/>
  <c r="J356" i="489" a="1"/>
  <c r="J356" i="489" s="1"/>
  <c r="J357" i="489" a="1"/>
  <c r="J357" i="489" s="1"/>
  <c r="J358" i="489" a="1"/>
  <c r="J358" i="489" s="1"/>
  <c r="H359" i="489"/>
  <c r="H361" i="489"/>
  <c r="J363" i="489" a="1"/>
  <c r="J363" i="489" s="1"/>
  <c r="J368" i="489" a="1"/>
  <c r="J368" i="489" s="1"/>
  <c r="H369" i="489"/>
  <c r="J369" i="489" a="1"/>
  <c r="J369" i="489" s="1"/>
  <c r="H370" i="489"/>
  <c r="H371" i="489"/>
  <c r="H372" i="489"/>
  <c r="H373" i="489"/>
  <c r="J373" i="489" a="1"/>
  <c r="J373" i="489" s="1"/>
  <c r="H374" i="489"/>
  <c r="J374" i="489" a="1"/>
  <c r="J374" i="489" s="1"/>
  <c r="H375" i="489"/>
  <c r="J375" i="489" a="1"/>
  <c r="J375" i="489" s="1"/>
  <c r="H376" i="489"/>
  <c r="J376" i="489" a="1"/>
  <c r="J376" i="489" s="1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H386" i="489"/>
  <c r="H387" i="489"/>
  <c r="H388" i="489"/>
  <c r="H389" i="489"/>
  <c r="H391" i="489"/>
  <c r="H393" i="489"/>
  <c r="J393" i="489" a="1"/>
  <c r="J393" i="489" s="1"/>
  <c r="H394" i="489"/>
  <c r="J394" i="489" a="1"/>
  <c r="J394" i="489" s="1"/>
  <c r="H395" i="489"/>
  <c r="J395" i="489" a="1"/>
  <c r="J395" i="489" s="1"/>
  <c r="H396" i="489"/>
  <c r="J396" i="489" a="1"/>
  <c r="J396" i="489" s="1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13" i="489"/>
  <c r="H415" i="489"/>
  <c r="H420" i="489"/>
  <c r="V422" i="489"/>
  <c r="W422" i="489" s="1"/>
  <c r="N423" i="489"/>
  <c r="V423" i="489"/>
  <c r="N427" i="489"/>
  <c r="N428" i="489"/>
  <c r="H458" i="489"/>
  <c r="J458" i="489" a="1"/>
  <c r="J458" i="489" s="1"/>
  <c r="K458" i="489" a="1"/>
  <c r="K458" i="489" s="1"/>
  <c r="K473" i="489" s="1"/>
  <c r="H459" i="489"/>
  <c r="J459" i="489" a="1"/>
  <c r="J459" i="489" s="1"/>
  <c r="H460" i="489"/>
  <c r="J460" i="489" a="1"/>
  <c r="J460" i="489" s="1"/>
  <c r="H461" i="489"/>
  <c r="J461" i="489" a="1"/>
  <c r="J461" i="489" s="1"/>
  <c r="H462" i="489"/>
  <c r="J462" i="489" a="1"/>
  <c r="J462" i="489" s="1"/>
  <c r="M463" i="489"/>
  <c r="M464" i="489"/>
  <c r="M466" i="489"/>
  <c r="M468" i="489"/>
  <c r="M470" i="489"/>
  <c r="M472" i="489"/>
  <c r="M478" i="489"/>
  <c r="M482" i="489"/>
  <c r="M483" i="489"/>
  <c r="M488" i="489"/>
  <c r="J521" i="489"/>
  <c r="L521" i="489"/>
  <c r="N343" i="489"/>
  <c r="H345" i="489"/>
  <c r="J345" i="489" a="1"/>
  <c r="J345" i="489" s="1"/>
  <c r="H360" i="489"/>
  <c r="H362" i="489"/>
  <c r="H365" i="489"/>
  <c r="J365" i="489" a="1"/>
  <c r="J365" i="489" s="1"/>
  <c r="K365" i="489" a="1"/>
  <c r="K365" i="489" s="1"/>
  <c r="N367" i="489"/>
  <c r="O422" i="489"/>
  <c r="M484" i="489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N474" i="489"/>
  <c r="V474" i="489"/>
  <c r="N482" i="489"/>
  <c r="J492" i="489" a="1"/>
  <c r="J492" i="489" s="1"/>
  <c r="G497" i="489"/>
  <c r="I497" i="489"/>
  <c r="H480" i="489"/>
  <c r="J480" i="489" a="1"/>
  <c r="J480" i="489" s="1"/>
  <c r="H482" i="489"/>
  <c r="J482" i="489" a="1"/>
  <c r="J482" i="489" s="1"/>
  <c r="H483" i="489"/>
  <c r="J483" i="489" a="1"/>
  <c r="J483" i="489" s="1"/>
  <c r="J484" i="489" a="1"/>
  <c r="J484" i="489" s="1"/>
  <c r="J485" i="489" a="1"/>
  <c r="J485" i="489" s="1"/>
  <c r="K485" i="489" a="1"/>
  <c r="K485" i="489" s="1"/>
  <c r="M485" i="489" s="1"/>
  <c r="J488" i="489" a="1"/>
  <c r="J488" i="489" s="1"/>
  <c r="J489" i="489" a="1"/>
  <c r="J489" i="489" s="1"/>
  <c r="H235" i="434"/>
  <c r="H235" i="125"/>
  <c r="H198" i="434"/>
  <c r="H198" i="125"/>
  <c r="H286" i="125"/>
  <c r="H285" i="125"/>
  <c r="H284" i="125"/>
  <c r="H283" i="125"/>
  <c r="V137" i="489" l="1"/>
  <c r="W137" i="489" s="1"/>
  <c r="R332" i="489"/>
  <c r="P329" i="489"/>
  <c r="X333" i="489" s="1"/>
  <c r="X338" i="489" s="1"/>
  <c r="Z337" i="489" s="1"/>
  <c r="R167" i="489"/>
  <c r="H481" i="489"/>
  <c r="K328" i="489"/>
  <c r="K289" i="489"/>
  <c r="K145" i="489"/>
  <c r="R331" i="489"/>
  <c r="M457" i="489"/>
  <c r="W7" i="489"/>
  <c r="W28" i="489" s="1"/>
  <c r="V289" i="489"/>
  <c r="W289" i="489" s="1"/>
  <c r="W313" i="489"/>
  <c r="V145" i="489"/>
  <c r="W145" i="489" s="1"/>
  <c r="K481" i="489"/>
  <c r="K457" i="489"/>
  <c r="J518" i="489"/>
  <c r="M518" i="489" s="1"/>
  <c r="K86" i="489"/>
  <c r="AC328" i="489"/>
  <c r="AA498" i="489"/>
  <c r="K422" i="489"/>
  <c r="J473" i="489" a="1"/>
  <c r="J473" i="489" s="1"/>
  <c r="N473" i="489"/>
  <c r="V305" i="489"/>
  <c r="W305" i="489" s="1"/>
  <c r="Y329" i="489"/>
  <c r="T329" i="489"/>
  <c r="R161" i="489"/>
  <c r="R329" i="489"/>
  <c r="W473" i="489"/>
  <c r="J499" i="489"/>
  <c r="M499" i="489" s="1"/>
  <c r="J28" i="489" a="1"/>
  <c r="J28" i="489" s="1"/>
  <c r="V196" i="489"/>
  <c r="J328" i="489" a="1"/>
  <c r="J328" i="489" s="1"/>
  <c r="K313" i="489"/>
  <c r="V328" i="489"/>
  <c r="W328" i="489" s="1"/>
  <c r="R333" i="489"/>
  <c r="N481" i="489"/>
  <c r="N422" i="489"/>
  <c r="N364" i="489"/>
  <c r="W458" i="489"/>
  <c r="V364" i="489"/>
  <c r="N305" i="489"/>
  <c r="J457" i="489" a="1"/>
  <c r="J457" i="489" s="1"/>
  <c r="N313" i="489"/>
  <c r="K305" i="489"/>
  <c r="W255" i="489"/>
  <c r="K196" i="489"/>
  <c r="J305" i="489" a="1"/>
  <c r="J305" i="489" s="1"/>
  <c r="K28" i="489"/>
  <c r="V121" i="489"/>
  <c r="W121" i="489" s="1"/>
  <c r="T498" i="489"/>
  <c r="P498" i="489"/>
  <c r="N328" i="489"/>
  <c r="V254" i="489"/>
  <c r="W254" i="489" s="1"/>
  <c r="AA329" i="489"/>
  <c r="W364" i="489"/>
  <c r="M519" i="489"/>
  <c r="M458" i="489"/>
  <c r="M473" i="489" s="1"/>
  <c r="M343" i="489"/>
  <c r="M364" i="489" s="1"/>
  <c r="R168" i="489"/>
  <c r="M29" i="489"/>
  <c r="M86" i="489" s="1"/>
  <c r="AC28" i="489"/>
  <c r="I161" i="489"/>
  <c r="B169" i="489" s="1"/>
  <c r="N497" i="489"/>
  <c r="AC145" i="489"/>
  <c r="M175" i="489"/>
  <c r="M196" i="489" s="1"/>
  <c r="AC196" i="489"/>
  <c r="R336" i="489"/>
  <c r="J313" i="489" a="1"/>
  <c r="J313" i="489" s="1"/>
  <c r="N289" i="489"/>
  <c r="AC305" i="489"/>
  <c r="M520" i="489"/>
  <c r="AC313" i="489"/>
  <c r="K254" i="489"/>
  <c r="AC289" i="489"/>
  <c r="AC254" i="489"/>
  <c r="AC160" i="489"/>
  <c r="AC137" i="489"/>
  <c r="AC86" i="489"/>
  <c r="AC121" i="489"/>
  <c r="Y498" i="489"/>
  <c r="Z329" i="489"/>
  <c r="U329" i="489"/>
  <c r="Q329" i="489"/>
  <c r="X329" i="489"/>
  <c r="S329" i="489"/>
  <c r="H422" i="489"/>
  <c r="K519" i="489" s="1"/>
  <c r="M254" i="489"/>
  <c r="V497" i="489"/>
  <c r="W497" i="489" s="1"/>
  <c r="Z498" i="489"/>
  <c r="U498" i="489"/>
  <c r="Q498" i="489"/>
  <c r="R334" i="489"/>
  <c r="W138" i="489"/>
  <c r="H28" i="489"/>
  <c r="H457" i="489"/>
  <c r="K520" i="489" s="1"/>
  <c r="X498" i="489"/>
  <c r="S498" i="489"/>
  <c r="R335" i="489"/>
  <c r="Z331" i="489" a="1"/>
  <c r="Z331" i="489" s="1"/>
  <c r="J497" i="489" a="1"/>
  <c r="J497" i="489" s="1"/>
  <c r="J522" i="489"/>
  <c r="V457" i="489"/>
  <c r="W457" i="489" s="1"/>
  <c r="W423" i="489"/>
  <c r="V86" i="489"/>
  <c r="W29" i="489"/>
  <c r="K163" i="489"/>
  <c r="I167" i="489"/>
  <c r="J509" i="489"/>
  <c r="M509" i="489" s="1"/>
  <c r="J160" i="489" a="1"/>
  <c r="J160" i="489" s="1"/>
  <c r="J121" i="489" a="1"/>
  <c r="J121" i="489" s="1"/>
  <c r="K497" i="489"/>
  <c r="M497" i="489"/>
  <c r="H364" i="489"/>
  <c r="M314" i="489"/>
  <c r="M328" i="489" s="1"/>
  <c r="M290" i="489"/>
  <c r="M305" i="489" s="1"/>
  <c r="M255" i="489"/>
  <c r="M289" i="489" s="1"/>
  <c r="G498" i="489"/>
  <c r="M121" i="489"/>
  <c r="I329" i="489"/>
  <c r="B337" i="489" s="1"/>
  <c r="M512" i="489"/>
  <c r="K160" i="489"/>
  <c r="K137" i="489"/>
  <c r="W160" i="489"/>
  <c r="M138" i="489"/>
  <c r="M145" i="489" s="1"/>
  <c r="G161" i="489"/>
  <c r="L522" i="489"/>
  <c r="W474" i="489"/>
  <c r="V481" i="489"/>
  <c r="W481" i="489" s="1"/>
  <c r="J513" i="489"/>
  <c r="M513" i="489" s="1"/>
  <c r="J254" i="489" a="1"/>
  <c r="J254" i="489" s="1"/>
  <c r="M331" i="489"/>
  <c r="K335" i="489"/>
  <c r="M335" i="489" s="1"/>
  <c r="J145" i="489" a="1"/>
  <c r="J145" i="489" s="1"/>
  <c r="H497" i="489"/>
  <c r="M365" i="489"/>
  <c r="M422" i="489" s="1"/>
  <c r="M521" i="489"/>
  <c r="H473" i="489"/>
  <c r="N457" i="489"/>
  <c r="M481" i="489"/>
  <c r="H328" i="489"/>
  <c r="K516" i="489" s="1"/>
  <c r="H313" i="489"/>
  <c r="H254" i="489"/>
  <c r="K513" i="489" s="1"/>
  <c r="I498" i="489"/>
  <c r="H305" i="489"/>
  <c r="K515" i="489" s="1"/>
  <c r="H289" i="489"/>
  <c r="O498" i="489"/>
  <c r="M313" i="489"/>
  <c r="W196" i="489"/>
  <c r="H196" i="489"/>
  <c r="K121" i="489"/>
  <c r="H86" i="489"/>
  <c r="Z332" i="489"/>
  <c r="G329" i="489"/>
  <c r="M160" i="489"/>
  <c r="M137" i="489"/>
  <c r="M7" i="489"/>
  <c r="M28" i="489" s="1"/>
  <c r="H283" i="434"/>
  <c r="H284" i="434"/>
  <c r="H285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6" i="489" l="1"/>
  <c r="Z334" i="489"/>
  <c r="K329" i="489"/>
  <c r="E337" i="489" s="1"/>
  <c r="I337" i="489" s="1"/>
  <c r="M337" i="489" s="1"/>
  <c r="V329" i="489"/>
  <c r="I338" i="489" s="1"/>
  <c r="Z333" i="489"/>
  <c r="Z335" i="489"/>
  <c r="G499" i="489"/>
  <c r="K498" i="489"/>
  <c r="L498" i="489" s="1"/>
  <c r="AC329" i="489"/>
  <c r="N498" i="489"/>
  <c r="R338" i="489"/>
  <c r="T337" i="489" s="1"/>
  <c r="AC161" i="489"/>
  <c r="M161" i="489"/>
  <c r="K161" i="489"/>
  <c r="E169" i="489" s="1"/>
  <c r="I169" i="489" s="1"/>
  <c r="M169" i="489" s="1"/>
  <c r="W329" i="489"/>
  <c r="M498" i="489"/>
  <c r="J329" i="489" a="1"/>
  <c r="J329" i="489" s="1"/>
  <c r="M336" i="489" s="1"/>
  <c r="B336" i="489"/>
  <c r="J517" i="489" s="1"/>
  <c r="L329" i="489"/>
  <c r="I336" i="489" s="1"/>
  <c r="K512" i="489"/>
  <c r="H329" i="489"/>
  <c r="E336" i="489" s="1"/>
  <c r="K514" i="489"/>
  <c r="T334" i="489"/>
  <c r="B168" i="489"/>
  <c r="J161" i="489" a="1"/>
  <c r="J161" i="489" s="1"/>
  <c r="M168" i="489" s="1"/>
  <c r="K518" i="489"/>
  <c r="H498" i="489"/>
  <c r="K167" i="489"/>
  <c r="M167" i="489" s="1"/>
  <c r="M163" i="489"/>
  <c r="W86" i="489"/>
  <c r="W161" i="489" s="1"/>
  <c r="V161" i="489"/>
  <c r="I170" i="489" s="1"/>
  <c r="M329" i="489"/>
  <c r="Z338" i="489"/>
  <c r="K521" i="489"/>
  <c r="K522" i="489"/>
  <c r="J523" i="489"/>
  <c r="J498" i="489" a="1"/>
  <c r="J498" i="489" s="1"/>
  <c r="V498" i="489"/>
  <c r="M522" i="489"/>
  <c r="G473" i="125"/>
  <c r="AC499" i="489" l="1"/>
  <c r="M338" i="489" a="1"/>
  <c r="M338" i="489" s="1"/>
  <c r="T336" i="489"/>
  <c r="T331" i="489" a="1"/>
  <c r="T331" i="489" s="1"/>
  <c r="T332" i="489"/>
  <c r="L161" i="489"/>
  <c r="I168" i="489" s="1"/>
  <c r="T333" i="489"/>
  <c r="T335" i="489"/>
  <c r="W498" i="489"/>
  <c r="J510" i="489"/>
  <c r="M170" i="489" a="1"/>
  <c r="M170" i="489" s="1"/>
  <c r="T338" i="489" l="1"/>
  <c r="X506" i="434" l="1"/>
  <c r="X505" i="434"/>
  <c r="X504" i="434"/>
  <c r="X503" i="434"/>
  <c r="X502" i="434"/>
  <c r="X337" i="434"/>
  <c r="X336" i="434"/>
  <c r="X335" i="434"/>
  <c r="X334" i="434"/>
  <c r="X331" i="434"/>
  <c r="X163" i="434"/>
  <c r="X166" i="434"/>
  <c r="X167" i="434"/>
  <c r="X168" i="434"/>
  <c r="K451" i="434" a="1"/>
  <c r="K451" i="434" s="1"/>
  <c r="M451" i="434" s="1"/>
  <c r="K452" i="434" a="1"/>
  <c r="K452" i="434" s="1"/>
  <c r="M452" i="434" s="1"/>
  <c r="K453" i="434" a="1"/>
  <c r="K453" i="434" s="1"/>
  <c r="M453" i="434" s="1"/>
  <c r="K454" i="434" a="1"/>
  <c r="K454" i="434" s="1"/>
  <c r="M454" i="434" s="1"/>
  <c r="K455" i="434" a="1"/>
  <c r="K455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415" i="434" a="1"/>
  <c r="K415" i="434" s="1"/>
  <c r="M415" i="434" s="1"/>
  <c r="K414" i="434" a="1"/>
  <c r="K414" i="434" s="1"/>
  <c r="M414" i="434" s="1"/>
  <c r="K413" i="434" a="1"/>
  <c r="K413" i="434" s="1"/>
  <c r="M413" i="434" s="1"/>
  <c r="K412" i="434" a="1"/>
  <c r="K412" i="434" s="1"/>
  <c r="M412" i="434" s="1"/>
  <c r="K389" i="434" a="1"/>
  <c r="K389" i="434" s="1"/>
  <c r="M389" i="434" s="1"/>
  <c r="K390" i="434" a="1"/>
  <c r="K390" i="434" s="1"/>
  <c r="M390" i="434" s="1"/>
  <c r="K391" i="434" a="1"/>
  <c r="K391" i="434" s="1"/>
  <c r="M391" i="434" s="1"/>
  <c r="K392" i="434" a="1"/>
  <c r="K392" i="434" s="1"/>
  <c r="M392" i="434" s="1"/>
  <c r="M239" i="434"/>
  <c r="K236" i="434" a="1"/>
  <c r="K236" i="434" s="1"/>
  <c r="M236" i="434" s="1"/>
  <c r="K237" i="434" a="1"/>
  <c r="K237" i="434" s="1"/>
  <c r="M237" i="434" s="1"/>
  <c r="N221" i="434"/>
  <c r="N222" i="434"/>
  <c r="N223" i="434"/>
  <c r="N224" i="434"/>
  <c r="N225" i="434"/>
  <c r="K221" i="434" a="1"/>
  <c r="K221" i="434" s="1"/>
  <c r="M221" i="434" s="1"/>
  <c r="K222" i="434" a="1"/>
  <c r="K222" i="434" s="1"/>
  <c r="M222" i="434" s="1"/>
  <c r="K223" i="434" a="1"/>
  <c r="K223" i="434" s="1"/>
  <c r="M223" i="434" s="1"/>
  <c r="K224" i="434" a="1"/>
  <c r="K224" i="434" s="1"/>
  <c r="M224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7" i="434" a="1"/>
  <c r="K247" i="434" s="1"/>
  <c r="M247" i="434" s="1"/>
  <c r="K246" i="434" a="1"/>
  <c r="K246" i="434" s="1"/>
  <c r="M246" i="434" s="1"/>
  <c r="K245" i="434" a="1"/>
  <c r="K245" i="434" s="1"/>
  <c r="M245" i="434" s="1"/>
  <c r="K244" i="434" a="1"/>
  <c r="K244" i="434" s="1"/>
  <c r="M244" i="434" s="1"/>
  <c r="K370" i="434" a="1"/>
  <c r="K370" i="434" s="1"/>
  <c r="M370" i="434" s="1"/>
  <c r="K371" i="434" a="1"/>
  <c r="K371" i="434" s="1"/>
  <c r="M371" i="434" s="1"/>
  <c r="K372" i="434" a="1"/>
  <c r="K372" i="434" s="1"/>
  <c r="M372" i="434" s="1"/>
  <c r="H451" i="434"/>
  <c r="H452" i="434"/>
  <c r="H453" i="434"/>
  <c r="H454" i="434"/>
  <c r="H455" i="434"/>
  <c r="H455" i="125"/>
  <c r="H454" i="125"/>
  <c r="H453" i="125"/>
  <c r="H452" i="125"/>
  <c r="H451" i="125"/>
  <c r="X505" i="125"/>
  <c r="K421" i="125" a="1"/>
  <c r="K421" i="125" s="1"/>
  <c r="K420" i="125" a="1"/>
  <c r="K420" i="125" s="1"/>
  <c r="K419" i="125" a="1"/>
  <c r="K419" i="125" s="1"/>
  <c r="K418" i="125" a="1"/>
  <c r="K418" i="125" s="1"/>
  <c r="K417" i="125" a="1"/>
  <c r="K417" i="125" s="1"/>
  <c r="K416" i="125" a="1"/>
  <c r="K416" i="125" s="1"/>
  <c r="K415" i="125" a="1"/>
  <c r="K415" i="125" s="1"/>
  <c r="K414" i="125" a="1"/>
  <c r="K414" i="125" s="1"/>
  <c r="K413" i="125" a="1"/>
  <c r="K413" i="125" s="1"/>
  <c r="K412" i="125" a="1"/>
  <c r="K412" i="125" s="1"/>
  <c r="K392" i="125" a="1"/>
  <c r="K392" i="125" s="1"/>
  <c r="K391" i="125" a="1"/>
  <c r="K391" i="125" s="1"/>
  <c r="K390" i="125" a="1"/>
  <c r="K390" i="125" s="1"/>
  <c r="K389" i="125" a="1"/>
  <c r="K389" i="125" s="1"/>
  <c r="K372" i="125" a="1"/>
  <c r="K372" i="125" s="1"/>
  <c r="K371" i="125" a="1"/>
  <c r="K371" i="125" s="1"/>
  <c r="K370" i="125" a="1"/>
  <c r="K370" i="125" s="1"/>
  <c r="X504" i="125"/>
  <c r="X503" i="125"/>
  <c r="X502" i="125"/>
  <c r="X337" i="125"/>
  <c r="K247" i="125" a="1"/>
  <c r="K247" i="125" s="1"/>
  <c r="K246" i="125" a="1"/>
  <c r="K246" i="125" s="1"/>
  <c r="K245" i="125" a="1"/>
  <c r="K245" i="125" s="1"/>
  <c r="K244" i="125" a="1"/>
  <c r="K244" i="125" s="1"/>
  <c r="M239" i="125"/>
  <c r="K237" i="125" a="1"/>
  <c r="K237" i="125" s="1"/>
  <c r="K236" i="125" a="1"/>
  <c r="K236" i="125" s="1"/>
  <c r="K224" i="125" a="1"/>
  <c r="K224" i="125" s="1"/>
  <c r="M224" i="125" s="1"/>
  <c r="K223" i="125" a="1"/>
  <c r="K223" i="125" s="1"/>
  <c r="K222" i="125" a="1"/>
  <c r="K222" i="125" s="1"/>
  <c r="M222" i="125" s="1"/>
  <c r="K221" i="125" a="1"/>
  <c r="K221" i="125" s="1"/>
  <c r="X336" i="125"/>
  <c r="X335" i="125"/>
  <c r="X334" i="125"/>
  <c r="K117" i="125" a="1"/>
  <c r="K117" i="125" s="1"/>
  <c r="K116" i="125" a="1"/>
  <c r="K116" i="125" s="1"/>
  <c r="K115" i="125" a="1"/>
  <c r="K115" i="125" s="1"/>
  <c r="K79" i="125" a="1"/>
  <c r="K79" i="125" s="1"/>
  <c r="K78" i="125" a="1"/>
  <c r="K78" i="125" s="1"/>
  <c r="K77" i="125" a="1"/>
  <c r="K77" i="125" s="1"/>
  <c r="K76" i="125" a="1"/>
  <c r="K76" i="125" s="1"/>
  <c r="K68" i="125" a="1"/>
  <c r="K68" i="125" s="1"/>
  <c r="X168" i="125"/>
  <c r="X167" i="125"/>
  <c r="X166" i="125"/>
  <c r="M415" i="125" l="1"/>
  <c r="M389" i="125"/>
  <c r="M391" i="125"/>
  <c r="M412" i="125"/>
  <c r="M414" i="125"/>
  <c r="M416" i="125"/>
  <c r="M417" i="125"/>
  <c r="M418" i="125"/>
  <c r="M419" i="125"/>
  <c r="M421" i="125"/>
  <c r="M390" i="125"/>
  <c r="M392" i="125"/>
  <c r="M413" i="125"/>
  <c r="M420" i="125"/>
  <c r="K454" i="125" a="1"/>
  <c r="K454" i="125" s="1"/>
  <c r="M454" i="125" s="1"/>
  <c r="K452" i="125" a="1"/>
  <c r="K452" i="125" s="1"/>
  <c r="M452" i="125" s="1"/>
  <c r="K455" i="125" a="1"/>
  <c r="K455" i="125" s="1"/>
  <c r="K453" i="125" a="1"/>
  <c r="K453" i="125" s="1"/>
  <c r="M453" i="125" s="1"/>
  <c r="K451" i="125" a="1"/>
  <c r="K451" i="125" s="1"/>
  <c r="M451" i="125" s="1"/>
  <c r="M221" i="125"/>
  <c r="M236" i="125"/>
  <c r="M223" i="125"/>
  <c r="M237" i="125"/>
  <c r="M76" i="125"/>
  <c r="M77" i="125"/>
  <c r="M78" i="125"/>
  <c r="M79" i="125"/>
  <c r="M370" i="125"/>
  <c r="M371" i="125"/>
  <c r="M372" i="125"/>
  <c r="M244" i="125"/>
  <c r="M245" i="125"/>
  <c r="M246" i="125"/>
  <c r="M247" i="125"/>
  <c r="H34" i="434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1" i="489" l="1"/>
  <c r="T161" i="489"/>
  <c r="X161" i="489"/>
  <c r="Z161" i="489"/>
  <c r="S161" i="489"/>
  <c r="U161" i="489"/>
  <c r="Y161" i="489"/>
  <c r="AA161" i="489"/>
  <c r="X331" i="125"/>
  <c r="X506" i="125"/>
  <c r="X163" i="125"/>
  <c r="H121" i="489" l="1"/>
  <c r="K499" i="489" s="1"/>
  <c r="H160" i="125"/>
  <c r="N145" i="489"/>
  <c r="H137" i="489"/>
  <c r="X164" i="489"/>
  <c r="P161" i="489"/>
  <c r="X165" i="489" s="1"/>
  <c r="O161" i="489"/>
  <c r="R166" i="489"/>
  <c r="N160" i="489"/>
  <c r="H160" i="489"/>
  <c r="H145" i="489"/>
  <c r="N137" i="489"/>
  <c r="N121" i="489"/>
  <c r="N86" i="489"/>
  <c r="N28" i="489"/>
  <c r="N254" i="489"/>
  <c r="N196" i="489"/>
  <c r="H161" i="489" l="1"/>
  <c r="E168" i="489" s="1"/>
  <c r="N161" i="489"/>
  <c r="B170" i="489" s="1"/>
  <c r="E170" i="489" s="1"/>
  <c r="X170" i="489"/>
  <c r="Z165" i="489" s="1"/>
  <c r="K509" i="489"/>
  <c r="R170" i="489"/>
  <c r="T166" i="489" s="1"/>
  <c r="N329" i="489"/>
  <c r="B338" i="489" s="1"/>
  <c r="T164" i="489" l="1"/>
  <c r="T167" i="489"/>
  <c r="T163" i="489" a="1"/>
  <c r="T163" i="489" s="1"/>
  <c r="T169" i="489"/>
  <c r="T168" i="489"/>
  <c r="T165" i="489"/>
  <c r="Z164" i="489"/>
  <c r="Z167" i="489"/>
  <c r="Z166" i="489"/>
  <c r="Z169" i="489"/>
  <c r="Z163" i="489" a="1"/>
  <c r="Z163" i="489" s="1"/>
  <c r="Z168" i="489"/>
  <c r="E338" i="489"/>
  <c r="T170" i="489" l="1"/>
  <c r="Z170" i="489"/>
  <c r="P527" i="434" l="1"/>
  <c r="O527" i="434"/>
  <c r="N527" i="434"/>
  <c r="M527" i="434"/>
  <c r="L527" i="434"/>
  <c r="K527" i="434"/>
  <c r="I527" i="434"/>
  <c r="H527" i="434"/>
  <c r="G527" i="434"/>
  <c r="F527" i="434"/>
  <c r="E527" i="434"/>
  <c r="D527" i="434"/>
  <c r="C526" i="434"/>
  <c r="T526" i="434" s="1" a="1"/>
  <c r="T526" i="434" s="1"/>
  <c r="C525" i="434"/>
  <c r="T525" i="434" s="1" a="1"/>
  <c r="T525" i="434" s="1"/>
  <c r="C524" i="434"/>
  <c r="G508" i="434"/>
  <c r="N508" i="434" s="1"/>
  <c r="G504" i="434"/>
  <c r="C504" i="434"/>
  <c r="I503" i="434"/>
  <c r="E503" i="434"/>
  <c r="I502" i="434"/>
  <c r="E502" i="434"/>
  <c r="I501" i="434"/>
  <c r="E501" i="434"/>
  <c r="I500" i="434"/>
  <c r="I504" i="434" s="1"/>
  <c r="E500" i="434"/>
  <c r="E504" i="434" s="1"/>
  <c r="AA497" i="434"/>
  <c r="Z497" i="434"/>
  <c r="Y497" i="434"/>
  <c r="X497" i="434"/>
  <c r="U497" i="434"/>
  <c r="T497" i="434"/>
  <c r="S497" i="434"/>
  <c r="R497" i="434"/>
  <c r="Q497" i="434"/>
  <c r="P497" i="434"/>
  <c r="O497" i="434"/>
  <c r="I497" i="434"/>
  <c r="G497" i="434"/>
  <c r="V492" i="434"/>
  <c r="W492" i="434" s="1"/>
  <c r="N492" i="434"/>
  <c r="K492" i="434" a="1"/>
  <c r="K492" i="434" s="1"/>
  <c r="M492" i="434" s="1"/>
  <c r="J492" i="434" a="1"/>
  <c r="J492" i="434" s="1"/>
  <c r="V489" i="434"/>
  <c r="W489" i="434" s="1"/>
  <c r="N489" i="434"/>
  <c r="K489" i="434" a="1"/>
  <c r="K489" i="434" s="1"/>
  <c r="M489" i="434" s="1"/>
  <c r="J489" i="434" a="1"/>
  <c r="J489" i="434" s="1"/>
  <c r="V488" i="434"/>
  <c r="W488" i="434" s="1"/>
  <c r="N488" i="434"/>
  <c r="K488" i="434" a="1"/>
  <c r="K488" i="434" s="1"/>
  <c r="M488" i="434" s="1"/>
  <c r="J488" i="434" a="1"/>
  <c r="J488" i="434" s="1"/>
  <c r="V485" i="434"/>
  <c r="W485" i="434" s="1"/>
  <c r="N485" i="434"/>
  <c r="K485" i="434" a="1"/>
  <c r="K485" i="434" s="1"/>
  <c r="M485" i="434" s="1"/>
  <c r="J485" i="434" a="1"/>
  <c r="J485" i="434" s="1"/>
  <c r="V484" i="434"/>
  <c r="W484" i="434" s="1"/>
  <c r="N484" i="434"/>
  <c r="K484" i="434" a="1"/>
  <c r="K484" i="434" s="1"/>
  <c r="M484" i="434" s="1"/>
  <c r="J484" i="434" a="1"/>
  <c r="J484" i="434" s="1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J482" i="434" a="1"/>
  <c r="J482" i="434" s="1"/>
  <c r="H482" i="434"/>
  <c r="AA481" i="434"/>
  <c r="Z481" i="434"/>
  <c r="Y481" i="434"/>
  <c r="X481" i="434"/>
  <c r="U481" i="434"/>
  <c r="T481" i="434"/>
  <c r="S481" i="434"/>
  <c r="Q481" i="434"/>
  <c r="P481" i="434"/>
  <c r="O481" i="434"/>
  <c r="I481" i="434"/>
  <c r="G481" i="434"/>
  <c r="V480" i="434"/>
  <c r="W480" i="434" s="1"/>
  <c r="N480" i="434"/>
  <c r="K480" i="434" a="1"/>
  <c r="K480" i="434" s="1"/>
  <c r="M480" i="434" s="1"/>
  <c r="J480" i="434" a="1"/>
  <c r="J480" i="434" s="1"/>
  <c r="H480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N474" i="434"/>
  <c r="K474" i="434" a="1"/>
  <c r="K474" i="434" s="1"/>
  <c r="J474" i="434" a="1"/>
  <c r="J474" i="434" s="1"/>
  <c r="H474" i="434"/>
  <c r="AA473" i="434"/>
  <c r="Z473" i="434"/>
  <c r="Y473" i="434"/>
  <c r="X473" i="434"/>
  <c r="U473" i="434"/>
  <c r="T473" i="434"/>
  <c r="S473" i="434"/>
  <c r="Q473" i="434"/>
  <c r="P473" i="434"/>
  <c r="O473" i="434"/>
  <c r="I473" i="434"/>
  <c r="G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K461" i="434" a="1"/>
  <c r="K461" i="434" s="1"/>
  <c r="M461" i="434" s="1"/>
  <c r="J461" i="434" a="1"/>
  <c r="J461" i="434" s="1"/>
  <c r="H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K459" i="434" a="1"/>
  <c r="K459" i="434" s="1"/>
  <c r="M459" i="434" s="1"/>
  <c r="J459" i="434" a="1"/>
  <c r="J459" i="434" s="1"/>
  <c r="H459" i="434"/>
  <c r="V458" i="434"/>
  <c r="N458" i="434"/>
  <c r="K458" i="434" a="1"/>
  <c r="K458" i="434" s="1"/>
  <c r="M458" i="434" s="1"/>
  <c r="J458" i="434" a="1"/>
  <c r="J458" i="434" s="1"/>
  <c r="H458" i="434"/>
  <c r="AA457" i="434"/>
  <c r="Z457" i="434"/>
  <c r="Y457" i="434"/>
  <c r="X457" i="434"/>
  <c r="U457" i="434"/>
  <c r="T457" i="434"/>
  <c r="S457" i="434"/>
  <c r="R457" i="434"/>
  <c r="Q457" i="434"/>
  <c r="P457" i="434"/>
  <c r="O457" i="434"/>
  <c r="I457" i="434"/>
  <c r="G457" i="434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M455" i="434"/>
  <c r="J455" i="434" a="1"/>
  <c r="J455" i="434" s="1"/>
  <c r="V454" i="434"/>
  <c r="W454" i="434" s="1"/>
  <c r="N454" i="434"/>
  <c r="J454" i="434" a="1"/>
  <c r="J454" i="434" s="1"/>
  <c r="V450" i="434"/>
  <c r="W450" i="434" s="1"/>
  <c r="N450" i="434"/>
  <c r="K450" i="434" a="1"/>
  <c r="K450" i="434" s="1"/>
  <c r="M450" i="434" s="1"/>
  <c r="J450" i="434" a="1"/>
  <c r="J450" i="434" s="1"/>
  <c r="H450" i="434"/>
  <c r="V449" i="434"/>
  <c r="W449" i="434" s="1"/>
  <c r="N449" i="434"/>
  <c r="K449" i="434" a="1"/>
  <c r="K449" i="434" s="1"/>
  <c r="M449" i="434" s="1"/>
  <c r="J449" i="434" a="1"/>
  <c r="J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N446" i="434"/>
  <c r="K446" i="434" a="1"/>
  <c r="K446" i="434" s="1"/>
  <c r="M446" i="434" s="1"/>
  <c r="H446" i="434"/>
  <c r="N445" i="434"/>
  <c r="K445" i="434" a="1"/>
  <c r="K445" i="434" s="1"/>
  <c r="M445" i="434" s="1"/>
  <c r="H445" i="434"/>
  <c r="N444" i="434"/>
  <c r="K444" i="434" a="1"/>
  <c r="K444" i="434" s="1"/>
  <c r="M444" i="434" s="1"/>
  <c r="H444" i="434"/>
  <c r="N443" i="434"/>
  <c r="K443" i="434" a="1"/>
  <c r="K443" i="434" s="1"/>
  <c r="M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N430" i="434"/>
  <c r="K430" i="434" a="1"/>
  <c r="K430" i="434" s="1"/>
  <c r="M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W427" i="434" s="1"/>
  <c r="N427" i="434"/>
  <c r="K427" i="434" a="1"/>
  <c r="K427" i="434" s="1"/>
  <c r="M427" i="434" s="1"/>
  <c r="J427" i="434" a="1"/>
  <c r="J427" i="434" s="1"/>
  <c r="H427" i="434"/>
  <c r="V426" i="434"/>
  <c r="W426" i="434" s="1"/>
  <c r="N426" i="434"/>
  <c r="K426" i="434" a="1"/>
  <c r="K426" i="434" s="1"/>
  <c r="M426" i="434" s="1"/>
  <c r="J426" i="434" a="1"/>
  <c r="J426" i="434" s="1"/>
  <c r="H426" i="434"/>
  <c r="V425" i="434"/>
  <c r="W425" i="434" s="1"/>
  <c r="N425" i="434"/>
  <c r="K425" i="434" a="1"/>
  <c r="K425" i="434" s="1"/>
  <c r="M425" i="434" s="1"/>
  <c r="J425" i="434" a="1"/>
  <c r="J425" i="434" s="1"/>
  <c r="H425" i="434"/>
  <c r="V424" i="434"/>
  <c r="W424" i="434" s="1"/>
  <c r="N424" i="434"/>
  <c r="K424" i="434" a="1"/>
  <c r="K424" i="434" s="1"/>
  <c r="M424" i="434" s="1"/>
  <c r="J424" i="434" a="1"/>
  <c r="J424" i="434" s="1"/>
  <c r="H424" i="434"/>
  <c r="V423" i="434"/>
  <c r="N423" i="434"/>
  <c r="K423" i="434" a="1"/>
  <c r="K423" i="434" s="1"/>
  <c r="J423" i="434" a="1"/>
  <c r="J423" i="434" s="1"/>
  <c r="H423" i="434"/>
  <c r="AA422" i="434"/>
  <c r="Z422" i="434"/>
  <c r="Y422" i="434"/>
  <c r="X422" i="434"/>
  <c r="U422" i="434"/>
  <c r="T422" i="434"/>
  <c r="S422" i="434"/>
  <c r="R422" i="434"/>
  <c r="Q422" i="434"/>
  <c r="P422" i="434"/>
  <c r="O422" i="434"/>
  <c r="I422" i="434"/>
  <c r="G422" i="434"/>
  <c r="H421" i="434"/>
  <c r="H420" i="434"/>
  <c r="H419" i="434"/>
  <c r="H418" i="434"/>
  <c r="H417" i="434"/>
  <c r="H416" i="434"/>
  <c r="H415" i="434"/>
  <c r="H414" i="434"/>
  <c r="H413" i="434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V408" i="434"/>
  <c r="W408" i="434" s="1"/>
  <c r="N408" i="434"/>
  <c r="K408" i="434" a="1"/>
  <c r="K408" i="434" s="1"/>
  <c r="M408" i="434" s="1"/>
  <c r="J408" i="434" a="1"/>
  <c r="J408" i="434" s="1"/>
  <c r="H408" i="434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H404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V396" i="434"/>
  <c r="W396" i="434" s="1"/>
  <c r="N396" i="434"/>
  <c r="K396" i="434" a="1"/>
  <c r="K396" i="434" s="1"/>
  <c r="M396" i="434" s="1"/>
  <c r="J396" i="434" a="1"/>
  <c r="J396" i="434" s="1"/>
  <c r="H396" i="434"/>
  <c r="V395" i="434"/>
  <c r="W395" i="434" s="1"/>
  <c r="N395" i="434"/>
  <c r="K395" i="434" a="1"/>
  <c r="K395" i="434" s="1"/>
  <c r="M395" i="434" s="1"/>
  <c r="J395" i="434" a="1"/>
  <c r="J395" i="434" s="1"/>
  <c r="H395" i="434"/>
  <c r="V394" i="434"/>
  <c r="W394" i="434" s="1"/>
  <c r="N394" i="434"/>
  <c r="K394" i="434" a="1"/>
  <c r="K394" i="434" s="1"/>
  <c r="M394" i="434" s="1"/>
  <c r="J394" i="434" a="1"/>
  <c r="J394" i="434" s="1"/>
  <c r="H394" i="434"/>
  <c r="V393" i="434"/>
  <c r="W393" i="434" s="1"/>
  <c r="N393" i="434"/>
  <c r="K393" i="434" a="1"/>
  <c r="K393" i="434" s="1"/>
  <c r="M393" i="434" s="1"/>
  <c r="J393" i="434" a="1"/>
  <c r="J393" i="434" s="1"/>
  <c r="H393" i="434"/>
  <c r="H392" i="434"/>
  <c r="H391" i="434"/>
  <c r="H390" i="434"/>
  <c r="H389" i="434"/>
  <c r="N388" i="434"/>
  <c r="K388" i="434" a="1"/>
  <c r="K388" i="434" s="1"/>
  <c r="M388" i="434" s="1"/>
  <c r="H388" i="434"/>
  <c r="N387" i="434"/>
  <c r="K387" i="434" a="1"/>
  <c r="K387" i="434" s="1"/>
  <c r="M387" i="434" s="1"/>
  <c r="H387" i="434"/>
  <c r="N386" i="434"/>
  <c r="K386" i="434" a="1"/>
  <c r="K386" i="434" s="1"/>
  <c r="M386" i="434" s="1"/>
  <c r="H386" i="434"/>
  <c r="N385" i="434"/>
  <c r="K385" i="434" a="1"/>
  <c r="K385" i="434" s="1"/>
  <c r="M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6" i="434"/>
  <c r="W376" i="434" s="1"/>
  <c r="N376" i="434"/>
  <c r="K376" i="434" a="1"/>
  <c r="K376" i="434" s="1"/>
  <c r="M376" i="434" s="1"/>
  <c r="J376" i="434" a="1"/>
  <c r="J376" i="434" s="1"/>
  <c r="H376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H373" i="434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V367" i="434"/>
  <c r="W367" i="434" s="1"/>
  <c r="N367" i="434"/>
  <c r="K367" i="434" a="1"/>
  <c r="K367" i="434" s="1"/>
  <c r="M367" i="434" s="1"/>
  <c r="J367" i="434" a="1"/>
  <c r="J367" i="434" s="1"/>
  <c r="V365" i="434"/>
  <c r="W365" i="434" s="1"/>
  <c r="N365" i="434"/>
  <c r="K365" i="434" a="1"/>
  <c r="K365" i="434" s="1"/>
  <c r="M365" i="434" s="1"/>
  <c r="J365" i="434" a="1"/>
  <c r="J365" i="434" s="1"/>
  <c r="H365" i="434"/>
  <c r="AA364" i="434"/>
  <c r="AA498" i="434" s="1"/>
  <c r="Z364" i="434"/>
  <c r="Z498" i="434" s="1"/>
  <c r="Y364" i="434"/>
  <c r="Y498" i="434" s="1"/>
  <c r="X364" i="434"/>
  <c r="X498" i="434" s="1"/>
  <c r="U364" i="434"/>
  <c r="U498" i="434" s="1"/>
  <c r="T364" i="434"/>
  <c r="T498" i="434" s="1"/>
  <c r="S364" i="434"/>
  <c r="S498" i="434" s="1"/>
  <c r="R364" i="434"/>
  <c r="R498" i="434" s="1"/>
  <c r="Q364" i="434"/>
  <c r="Q498" i="434" s="1"/>
  <c r="P364" i="434"/>
  <c r="P498" i="434" s="1"/>
  <c r="O364" i="434"/>
  <c r="I364" i="434"/>
  <c r="I498" i="434" s="1"/>
  <c r="G364" i="434"/>
  <c r="G498" i="434" s="1"/>
  <c r="V363" i="434"/>
  <c r="W363" i="434" s="1"/>
  <c r="N363" i="434"/>
  <c r="K363" i="434" a="1"/>
  <c r="K363" i="434" s="1"/>
  <c r="M363" i="434" s="1"/>
  <c r="J363" i="434" a="1"/>
  <c r="J363" i="434" s="1"/>
  <c r="H363" i="434"/>
  <c r="V362" i="434"/>
  <c r="W362" i="434" s="1"/>
  <c r="N362" i="434"/>
  <c r="K362" i="434" a="1"/>
  <c r="K362" i="434" s="1"/>
  <c r="M362" i="434" s="1"/>
  <c r="J362" i="434" a="1"/>
  <c r="J362" i="434" s="1"/>
  <c r="H362" i="434"/>
  <c r="K361" i="434" a="1"/>
  <c r="K361" i="434" s="1"/>
  <c r="M361" i="434" s="1"/>
  <c r="H361" i="434"/>
  <c r="K360" i="434" a="1"/>
  <c r="K360" i="434" s="1"/>
  <c r="M360" i="434" s="1"/>
  <c r="H360" i="434"/>
  <c r="K359" i="434" a="1"/>
  <c r="K359" i="434" s="1"/>
  <c r="M359" i="434" s="1"/>
  <c r="H359" i="434"/>
  <c r="K358" i="434" a="1"/>
  <c r="K358" i="434" s="1"/>
  <c r="M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V356" i="434"/>
  <c r="W356" i="434" s="1"/>
  <c r="N356" i="434"/>
  <c r="K356" i="434" a="1"/>
  <c r="K356" i="434" s="1"/>
  <c r="M356" i="434" s="1"/>
  <c r="J356" i="434" a="1"/>
  <c r="J356" i="434" s="1"/>
  <c r="V355" i="434"/>
  <c r="W355" i="434" s="1"/>
  <c r="N355" i="434"/>
  <c r="K355" i="434" a="1"/>
  <c r="K355" i="434" s="1"/>
  <c r="M355" i="434" s="1"/>
  <c r="J355" i="434" a="1"/>
  <c r="J355" i="434" s="1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K350" i="434" a="1"/>
  <c r="K350" i="434" s="1"/>
  <c r="M350" i="434" s="1"/>
  <c r="H350" i="434"/>
  <c r="K349" i="434" a="1"/>
  <c r="K349" i="434" s="1"/>
  <c r="M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W347" i="434" s="1"/>
  <c r="N347" i="434"/>
  <c r="K347" i="434" a="1"/>
  <c r="K347" i="434" s="1"/>
  <c r="M347" i="434" s="1"/>
  <c r="J347" i="434" a="1"/>
  <c r="J347" i="434" s="1"/>
  <c r="H347" i="434"/>
  <c r="V346" i="434"/>
  <c r="W346" i="434" s="1"/>
  <c r="N346" i="434"/>
  <c r="K346" i="434" a="1"/>
  <c r="K346" i="434" s="1"/>
  <c r="M346" i="434" s="1"/>
  <c r="J346" i="434" a="1"/>
  <c r="J346" i="434" s="1"/>
  <c r="H346" i="434"/>
  <c r="V345" i="434"/>
  <c r="W345" i="434" s="1"/>
  <c r="N345" i="434"/>
  <c r="K345" i="434" a="1"/>
  <c r="K345" i="434" s="1"/>
  <c r="M345" i="434" s="1"/>
  <c r="J345" i="434" a="1"/>
  <c r="J345" i="434" s="1"/>
  <c r="H345" i="434"/>
  <c r="V344" i="434"/>
  <c r="W344" i="434" s="1"/>
  <c r="N344" i="434"/>
  <c r="K344" i="434" a="1"/>
  <c r="K344" i="434" s="1"/>
  <c r="M344" i="434" s="1"/>
  <c r="J344" i="434" a="1"/>
  <c r="J344" i="434" s="1"/>
  <c r="H344" i="434"/>
  <c r="V343" i="434"/>
  <c r="N343" i="434"/>
  <c r="K343" i="434" a="1"/>
  <c r="K343" i="434" s="1"/>
  <c r="M343" i="434" s="1"/>
  <c r="J343" i="434" a="1"/>
  <c r="J343" i="434" s="1"/>
  <c r="H343" i="434"/>
  <c r="G335" i="434"/>
  <c r="C335" i="434"/>
  <c r="I334" i="434"/>
  <c r="E334" i="434"/>
  <c r="I333" i="434"/>
  <c r="E333" i="434"/>
  <c r="I332" i="434"/>
  <c r="E332" i="434"/>
  <c r="I331" i="434"/>
  <c r="I335" i="434" s="1"/>
  <c r="E331" i="434"/>
  <c r="E335" i="434" s="1"/>
  <c r="AA328" i="434"/>
  <c r="Z328" i="434"/>
  <c r="Y328" i="434"/>
  <c r="X328" i="434"/>
  <c r="U328" i="434"/>
  <c r="T328" i="434"/>
  <c r="S328" i="434"/>
  <c r="R328" i="434"/>
  <c r="Q328" i="434"/>
  <c r="P328" i="434"/>
  <c r="O328" i="434"/>
  <c r="I328" i="434"/>
  <c r="G328" i="434"/>
  <c r="V324" i="434"/>
  <c r="W324" i="434" s="1"/>
  <c r="N324" i="434"/>
  <c r="H324" i="434"/>
  <c r="V320" i="434"/>
  <c r="W320" i="434" s="1"/>
  <c r="N320" i="434"/>
  <c r="K320" i="434" a="1"/>
  <c r="K320" i="434" s="1"/>
  <c r="M320" i="434" s="1"/>
  <c r="J320" i="434" a="1"/>
  <c r="J320" i="434" s="1"/>
  <c r="V319" i="434"/>
  <c r="W319" i="434" s="1"/>
  <c r="N319" i="434"/>
  <c r="K319" i="434" a="1"/>
  <c r="K319" i="434" s="1"/>
  <c r="M319" i="434" s="1"/>
  <c r="J319" i="434" a="1"/>
  <c r="J319" i="434" s="1"/>
  <c r="V317" i="434"/>
  <c r="W317" i="434" s="1"/>
  <c r="N317" i="434"/>
  <c r="K317" i="434" a="1"/>
  <c r="K317" i="434" s="1"/>
  <c r="M317" i="434" s="1"/>
  <c r="J317" i="434" a="1"/>
  <c r="J317" i="434" s="1"/>
  <c r="H317" i="434"/>
  <c r="V316" i="434"/>
  <c r="W316" i="434" s="1"/>
  <c r="N316" i="434"/>
  <c r="K316" i="434" a="1"/>
  <c r="K316" i="434" s="1"/>
  <c r="M316" i="434" s="1"/>
  <c r="J316" i="434" a="1"/>
  <c r="J316" i="434" s="1"/>
  <c r="H316" i="434"/>
  <c r="V315" i="434"/>
  <c r="W315" i="434" s="1"/>
  <c r="N315" i="434"/>
  <c r="K315" i="434" a="1"/>
  <c r="K315" i="434" s="1"/>
  <c r="M315" i="434" s="1"/>
  <c r="J315" i="434" a="1"/>
  <c r="J315" i="434" s="1"/>
  <c r="H315" i="434"/>
  <c r="V314" i="434"/>
  <c r="N314" i="434"/>
  <c r="K314" i="434" a="1"/>
  <c r="K314" i="434" s="1"/>
  <c r="J314" i="434" a="1"/>
  <c r="J314" i="434" s="1"/>
  <c r="H314" i="434"/>
  <c r="AA313" i="434"/>
  <c r="Z313" i="434"/>
  <c r="Y313" i="434"/>
  <c r="X313" i="434"/>
  <c r="U313" i="434"/>
  <c r="T313" i="434"/>
  <c r="S313" i="434"/>
  <c r="Q313" i="434"/>
  <c r="P313" i="434"/>
  <c r="O313" i="434"/>
  <c r="I313" i="434"/>
  <c r="G313" i="434"/>
  <c r="V312" i="434"/>
  <c r="W312" i="434" s="1"/>
  <c r="N312" i="434"/>
  <c r="K312" i="434" a="1"/>
  <c r="K312" i="434" s="1"/>
  <c r="M312" i="434" s="1"/>
  <c r="J312" i="434" a="1"/>
  <c r="J312" i="434" s="1"/>
  <c r="H312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W308" i="434" s="1"/>
  <c r="N308" i="434"/>
  <c r="K308" i="434" a="1"/>
  <c r="K308" i="434" s="1"/>
  <c r="M308" i="434" s="1"/>
  <c r="J308" i="434" a="1"/>
  <c r="J308" i="434" s="1"/>
  <c r="H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N306" i="434"/>
  <c r="K306" i="434" a="1"/>
  <c r="K306" i="434" s="1"/>
  <c r="J306" i="434" a="1"/>
  <c r="J306" i="434" s="1"/>
  <c r="H306" i="434"/>
  <c r="AA305" i="434"/>
  <c r="Z305" i="434"/>
  <c r="Y305" i="434"/>
  <c r="X305" i="434"/>
  <c r="U305" i="434"/>
  <c r="T305" i="434"/>
  <c r="S305" i="434"/>
  <c r="Q305" i="434"/>
  <c r="P305" i="434"/>
  <c r="O305" i="434"/>
  <c r="I305" i="434"/>
  <c r="G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W292" i="434" s="1"/>
  <c r="N292" i="434"/>
  <c r="K292" i="434" a="1"/>
  <c r="K292" i="434" s="1"/>
  <c r="M292" i="434" s="1"/>
  <c r="J292" i="434" a="1"/>
  <c r="J292" i="434" s="1"/>
  <c r="H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N290" i="434"/>
  <c r="K290" i="434" a="1"/>
  <c r="K290" i="434" s="1"/>
  <c r="J290" i="434" a="1"/>
  <c r="J290" i="434" s="1"/>
  <c r="H290" i="434"/>
  <c r="AA289" i="434"/>
  <c r="Z289" i="434"/>
  <c r="Y289" i="434"/>
  <c r="X289" i="434"/>
  <c r="U289" i="434"/>
  <c r="T289" i="434"/>
  <c r="S289" i="434"/>
  <c r="R289" i="434"/>
  <c r="Q289" i="434"/>
  <c r="P289" i="434"/>
  <c r="O289" i="434"/>
  <c r="I289" i="434"/>
  <c r="G289" i="434"/>
  <c r="V288" i="434"/>
  <c r="W288" i="434" s="1"/>
  <c r="N288" i="434"/>
  <c r="K288" i="434" a="1"/>
  <c r="K288" i="434" s="1"/>
  <c r="M288" i="434" s="1"/>
  <c r="J288" i="434" a="1"/>
  <c r="J288" i="434" s="1"/>
  <c r="H288" i="434"/>
  <c r="V287" i="434"/>
  <c r="W287" i="434" s="1"/>
  <c r="N287" i="434"/>
  <c r="K287" i="434" a="1"/>
  <c r="K287" i="434" s="1"/>
  <c r="M287" i="434" s="1"/>
  <c r="J287" i="434" a="1"/>
  <c r="J287" i="434" s="1"/>
  <c r="H287" i="434"/>
  <c r="V286" i="434"/>
  <c r="W286" i="434" s="1"/>
  <c r="N286" i="434"/>
  <c r="K286" i="434" a="1"/>
  <c r="K286" i="434" s="1"/>
  <c r="M286" i="434" s="1"/>
  <c r="J286" i="434" a="1"/>
  <c r="J286" i="434" s="1"/>
  <c r="H286" i="434"/>
  <c r="V282" i="434"/>
  <c r="W282" i="434" s="1"/>
  <c r="N282" i="434"/>
  <c r="K282" i="434" a="1"/>
  <c r="K282" i="434" s="1"/>
  <c r="M282" i="434" s="1"/>
  <c r="J282" i="434" a="1"/>
  <c r="J282" i="434" s="1"/>
  <c r="H282" i="434"/>
  <c r="V281" i="434"/>
  <c r="W281" i="434" s="1"/>
  <c r="N281" i="434"/>
  <c r="K281" i="434" a="1"/>
  <c r="K281" i="434" s="1"/>
  <c r="M281" i="434" s="1"/>
  <c r="J281" i="434" a="1"/>
  <c r="J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N276" i="434"/>
  <c r="K276" i="434" a="1"/>
  <c r="K276" i="434" s="1"/>
  <c r="M276" i="434" s="1"/>
  <c r="H276" i="434"/>
  <c r="N275" i="434"/>
  <c r="K275" i="434" a="1"/>
  <c r="K275" i="434" s="1"/>
  <c r="M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N262" i="434"/>
  <c r="K262" i="434" a="1"/>
  <c r="K262" i="434" s="1"/>
  <c r="M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W257" i="434" s="1"/>
  <c r="N257" i="434"/>
  <c r="K257" i="434" a="1"/>
  <c r="K257" i="434" s="1"/>
  <c r="M257" i="434" s="1"/>
  <c r="J257" i="434" a="1"/>
  <c r="J257" i="434" s="1"/>
  <c r="H257" i="434"/>
  <c r="V256" i="434"/>
  <c r="W256" i="434" s="1"/>
  <c r="N256" i="434"/>
  <c r="K256" i="434" a="1"/>
  <c r="K256" i="434" s="1"/>
  <c r="M256" i="434" s="1"/>
  <c r="J256" i="434" a="1"/>
  <c r="J256" i="434" s="1"/>
  <c r="H256" i="434"/>
  <c r="V255" i="434"/>
  <c r="N255" i="434"/>
  <c r="K255" i="434" a="1"/>
  <c r="K255" i="434" s="1"/>
  <c r="J255" i="434" a="1"/>
  <c r="J255" i="434" s="1"/>
  <c r="H255" i="434"/>
  <c r="AA254" i="434"/>
  <c r="Z254" i="434"/>
  <c r="Y254" i="434"/>
  <c r="X254" i="434"/>
  <c r="U254" i="434"/>
  <c r="T254" i="434"/>
  <c r="S254" i="434"/>
  <c r="R254" i="434"/>
  <c r="Q254" i="434"/>
  <c r="P254" i="434"/>
  <c r="O254" i="434"/>
  <c r="I254" i="434"/>
  <c r="G254" i="434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K240" i="434" a="1"/>
  <c r="K240" i="434" s="1"/>
  <c r="M240" i="434" s="1"/>
  <c r="J240" i="434" a="1"/>
  <c r="J240" i="434" s="1"/>
  <c r="V238" i="434"/>
  <c r="W238" i="434" s="1"/>
  <c r="N238" i="434"/>
  <c r="K238" i="434" a="1"/>
  <c r="K238" i="434" s="1"/>
  <c r="M238" i="434" s="1"/>
  <c r="J238" i="434" a="1"/>
  <c r="J238" i="434" s="1"/>
  <c r="V237" i="434"/>
  <c r="W237" i="434" s="1"/>
  <c r="N237" i="434"/>
  <c r="J237" i="434" a="1"/>
  <c r="J237" i="434" s="1"/>
  <c r="H236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H228" i="434"/>
  <c r="V227" i="434"/>
  <c r="W227" i="434" s="1"/>
  <c r="N227" i="434"/>
  <c r="K227" i="434" a="1"/>
  <c r="K227" i="434" s="1"/>
  <c r="M227" i="434" s="1"/>
  <c r="J227" i="434" a="1"/>
  <c r="J227" i="434" s="1"/>
  <c r="H227" i="434"/>
  <c r="V226" i="434"/>
  <c r="W226" i="434" s="1"/>
  <c r="N226" i="434"/>
  <c r="K226" i="434" a="1"/>
  <c r="K226" i="434" s="1"/>
  <c r="M226" i="434" s="1"/>
  <c r="J226" i="434" a="1"/>
  <c r="J226" i="434" s="1"/>
  <c r="V225" i="434"/>
  <c r="W225" i="434" s="1"/>
  <c r="K225" i="434" a="1"/>
  <c r="K225" i="434" s="1"/>
  <c r="M225" i="434" s="1"/>
  <c r="J225" i="434" a="1"/>
  <c r="J225" i="434" s="1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N218" i="434"/>
  <c r="K218" i="434" a="1"/>
  <c r="K218" i="434" s="1"/>
  <c r="M218" i="434" s="1"/>
  <c r="H218" i="434"/>
  <c r="N217" i="434"/>
  <c r="K217" i="434" a="1"/>
  <c r="K217" i="434" s="1"/>
  <c r="M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H209" i="434"/>
  <c r="V208" i="434"/>
  <c r="W208" i="434" s="1"/>
  <c r="N208" i="434"/>
  <c r="K208" i="434" a="1"/>
  <c r="K208" i="434" s="1"/>
  <c r="M208" i="434" s="1"/>
  <c r="J208" i="434" a="1"/>
  <c r="J208" i="434" s="1"/>
  <c r="H208" i="434"/>
  <c r="V207" i="434"/>
  <c r="W207" i="434" s="1"/>
  <c r="N207" i="434"/>
  <c r="K207" i="434" a="1"/>
  <c r="K207" i="434" s="1"/>
  <c r="M207" i="434" s="1"/>
  <c r="J207" i="434" a="1"/>
  <c r="J207" i="434" s="1"/>
  <c r="V206" i="434"/>
  <c r="W206" i="434" s="1"/>
  <c r="N206" i="434"/>
  <c r="K206" i="434" a="1"/>
  <c r="K206" i="434" s="1"/>
  <c r="M206" i="434" s="1"/>
  <c r="J206" i="434" a="1"/>
  <c r="J206" i="434" s="1"/>
  <c r="V205" i="434"/>
  <c r="W205" i="434" s="1"/>
  <c r="N205" i="434"/>
  <c r="K205" i="434" a="1"/>
  <c r="K205" i="434" s="1"/>
  <c r="M205" i="434" s="1"/>
  <c r="J205" i="434" a="1"/>
  <c r="J205" i="434" s="1"/>
  <c r="V201" i="434"/>
  <c r="W201" i="434" s="1"/>
  <c r="N201" i="434"/>
  <c r="K201" i="434" a="1"/>
  <c r="K201" i="434" s="1"/>
  <c r="M201" i="434" s="1"/>
  <c r="J201" i="434" a="1"/>
  <c r="J201" i="434" s="1"/>
  <c r="V200" i="434"/>
  <c r="W200" i="434" s="1"/>
  <c r="N200" i="434"/>
  <c r="K200" i="434" a="1"/>
  <c r="K200" i="434" s="1"/>
  <c r="M200" i="434" s="1"/>
  <c r="J200" i="434" a="1"/>
  <c r="J200" i="434" s="1"/>
  <c r="H200" i="434"/>
  <c r="V199" i="434"/>
  <c r="W199" i="434" s="1"/>
  <c r="N199" i="434"/>
  <c r="K199" i="434" a="1"/>
  <c r="K199" i="434" s="1"/>
  <c r="M199" i="434" s="1"/>
  <c r="J199" i="434" a="1"/>
  <c r="J199" i="434" s="1"/>
  <c r="H199" i="434"/>
  <c r="V197" i="434"/>
  <c r="W197" i="434" s="1"/>
  <c r="N197" i="434"/>
  <c r="K197" i="434" a="1"/>
  <c r="K197" i="434" s="1"/>
  <c r="M197" i="434" s="1"/>
  <c r="J197" i="434" a="1"/>
  <c r="J197" i="434" s="1"/>
  <c r="H197" i="434"/>
  <c r="AA196" i="434"/>
  <c r="AA329" i="434" s="1"/>
  <c r="Z196" i="434"/>
  <c r="Z329" i="434" s="1"/>
  <c r="Y196" i="434"/>
  <c r="Y329" i="434" s="1"/>
  <c r="X196" i="434"/>
  <c r="X329" i="434" s="1"/>
  <c r="U196" i="434"/>
  <c r="U329" i="434" s="1"/>
  <c r="T196" i="434"/>
  <c r="T329" i="434" s="1"/>
  <c r="S196" i="434"/>
  <c r="S329" i="434" s="1"/>
  <c r="R196" i="434"/>
  <c r="R329" i="434" s="1"/>
  <c r="Q196" i="434"/>
  <c r="Q329" i="434" s="1"/>
  <c r="P196" i="434"/>
  <c r="O196" i="434"/>
  <c r="O329" i="434" s="1"/>
  <c r="I196" i="434"/>
  <c r="I329" i="434" s="1"/>
  <c r="G196" i="434"/>
  <c r="G329" i="434" s="1"/>
  <c r="V195" i="434"/>
  <c r="W195" i="434" s="1"/>
  <c r="N195" i="434"/>
  <c r="K195" i="434" a="1"/>
  <c r="K195" i="434" s="1"/>
  <c r="M195" i="434" s="1"/>
  <c r="J195" i="434" a="1"/>
  <c r="J195" i="434" s="1"/>
  <c r="H195" i="434"/>
  <c r="V194" i="434"/>
  <c r="W194" i="434" s="1"/>
  <c r="N194" i="434"/>
  <c r="K194" i="434" a="1"/>
  <c r="K194" i="434" s="1"/>
  <c r="M194" i="434" s="1"/>
  <c r="J194" i="434" a="1"/>
  <c r="J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K191" i="434" a="1"/>
  <c r="K191" i="434" s="1"/>
  <c r="M191" i="434" s="1"/>
  <c r="H191" i="434"/>
  <c r="K190" i="434" a="1"/>
  <c r="K190" i="434" s="1"/>
  <c r="M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V188" i="434"/>
  <c r="W188" i="434" s="1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J185" i="434" a="1"/>
  <c r="J185" i="434" s="1"/>
  <c r="H185" i="434"/>
  <c r="V184" i="434"/>
  <c r="W184" i="434" s="1"/>
  <c r="N184" i="434"/>
  <c r="K184" i="434" a="1"/>
  <c r="K184" i="434" s="1"/>
  <c r="M184" i="434" s="1"/>
  <c r="J184" i="434" a="1"/>
  <c r="J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N182" i="434"/>
  <c r="K182" i="434" a="1"/>
  <c r="K182" i="434" s="1"/>
  <c r="M182" i="434" s="1"/>
  <c r="H182" i="434"/>
  <c r="N181" i="434"/>
  <c r="K181" i="434" a="1"/>
  <c r="K181" i="434" s="1"/>
  <c r="M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V176" i="434"/>
  <c r="W176" i="434" s="1"/>
  <c r="N176" i="434"/>
  <c r="K176" i="434" a="1"/>
  <c r="K176" i="434" s="1"/>
  <c r="M176" i="434" s="1"/>
  <c r="J176" i="434" a="1"/>
  <c r="J176" i="434" s="1"/>
  <c r="H176" i="434"/>
  <c r="V175" i="434"/>
  <c r="W175" i="434" s="1"/>
  <c r="N175" i="434"/>
  <c r="K175" i="434" a="1"/>
  <c r="K175" i="434" s="1"/>
  <c r="M175" i="434" s="1"/>
  <c r="J175" i="434" a="1"/>
  <c r="J175" i="434" s="1"/>
  <c r="H175" i="434"/>
  <c r="G167" i="434"/>
  <c r="C167" i="434"/>
  <c r="I166" i="434"/>
  <c r="E166" i="434"/>
  <c r="I165" i="434"/>
  <c r="E165" i="434"/>
  <c r="I164" i="434"/>
  <c r="E164" i="434"/>
  <c r="I163" i="434"/>
  <c r="I167" i="434" s="1"/>
  <c r="E163" i="434"/>
  <c r="E167" i="434" s="1"/>
  <c r="AA160" i="434"/>
  <c r="Z160" i="434"/>
  <c r="Y160" i="434"/>
  <c r="X160" i="434"/>
  <c r="U160" i="434"/>
  <c r="T160" i="434"/>
  <c r="S160" i="434"/>
  <c r="R160" i="434"/>
  <c r="Q160" i="434"/>
  <c r="P160" i="434"/>
  <c r="O160" i="434"/>
  <c r="I160" i="434"/>
  <c r="G160" i="434"/>
  <c r="V156" i="434"/>
  <c r="W156" i="434" s="1"/>
  <c r="N156" i="434"/>
  <c r="K156" i="434" a="1"/>
  <c r="K156" i="434" s="1"/>
  <c r="J156" i="434" a="1"/>
  <c r="J156" i="434" s="1"/>
  <c r="D156" i="434"/>
  <c r="V155" i="434"/>
  <c r="W155" i="434" s="1"/>
  <c r="N155" i="434"/>
  <c r="K155" i="434" a="1"/>
  <c r="K155" i="434" s="1"/>
  <c r="M155" i="434" s="1"/>
  <c r="J155" i="434" a="1"/>
  <c r="J155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V149" i="434"/>
  <c r="W149" i="434" s="1"/>
  <c r="N149" i="434"/>
  <c r="K149" i="434" a="1"/>
  <c r="K149" i="434" s="1"/>
  <c r="M149" i="434" s="1"/>
  <c r="J149" i="434" a="1"/>
  <c r="J149" i="434" s="1"/>
  <c r="V148" i="434"/>
  <c r="W148" i="434" s="1"/>
  <c r="N148" i="434"/>
  <c r="K148" i="434" a="1"/>
  <c r="K148" i="434" s="1"/>
  <c r="M148" i="434" s="1"/>
  <c r="J148" i="434" a="1"/>
  <c r="J148" i="434" s="1"/>
  <c r="H148" i="434"/>
  <c r="V147" i="434"/>
  <c r="W147" i="434" s="1"/>
  <c r="N147" i="434"/>
  <c r="K147" i="434" a="1"/>
  <c r="K147" i="434" s="1"/>
  <c r="M147" i="434" s="1"/>
  <c r="J147" i="434" a="1"/>
  <c r="J147" i="434" s="1"/>
  <c r="H147" i="434"/>
  <c r="V146" i="434"/>
  <c r="W146" i="434" s="1"/>
  <c r="N146" i="434"/>
  <c r="K146" i="434" a="1"/>
  <c r="K146" i="434" s="1"/>
  <c r="J146" i="434" a="1"/>
  <c r="J146" i="434" s="1"/>
  <c r="H146" i="434"/>
  <c r="AA145" i="434"/>
  <c r="Z145" i="434"/>
  <c r="Y145" i="434"/>
  <c r="X145" i="434"/>
  <c r="U145" i="434"/>
  <c r="T145" i="434"/>
  <c r="S145" i="434"/>
  <c r="Q145" i="434"/>
  <c r="P145" i="434"/>
  <c r="O145" i="434"/>
  <c r="I145" i="434"/>
  <c r="G145" i="434"/>
  <c r="C519" i="434" s="1"/>
  <c r="V144" i="434"/>
  <c r="W144" i="434" s="1"/>
  <c r="N144" i="434"/>
  <c r="K144" i="434" a="1"/>
  <c r="K144" i="434" s="1"/>
  <c r="M144" i="434" s="1"/>
  <c r="J144" i="434" a="1"/>
  <c r="J144" i="434" s="1"/>
  <c r="H144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17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1" i="434" s="1"/>
  <c r="Y28" i="434"/>
  <c r="X28" i="434"/>
  <c r="X161" i="434" s="1"/>
  <c r="U28" i="434"/>
  <c r="T28" i="434"/>
  <c r="S28" i="434"/>
  <c r="R28" i="434"/>
  <c r="Q28" i="434"/>
  <c r="Q161" i="434" s="1"/>
  <c r="P28" i="434"/>
  <c r="O28" i="434"/>
  <c r="O161" i="434" s="1"/>
  <c r="I28" i="434"/>
  <c r="G28" i="434"/>
  <c r="G161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4" i="434" l="1"/>
  <c r="O498" i="434"/>
  <c r="X501" i="434" s="1"/>
  <c r="X500" i="434"/>
  <c r="P329" i="434"/>
  <c r="X333" i="434" s="1"/>
  <c r="X332" i="434"/>
  <c r="B506" i="434"/>
  <c r="S161" i="434"/>
  <c r="U161" i="434"/>
  <c r="Y161" i="434"/>
  <c r="AA161" i="434"/>
  <c r="C516" i="434"/>
  <c r="K501" i="434"/>
  <c r="M501" i="434" s="1"/>
  <c r="K502" i="434"/>
  <c r="M502" i="434" s="1"/>
  <c r="K503" i="434"/>
  <c r="M503" i="434" s="1"/>
  <c r="R164" i="434"/>
  <c r="J254" i="434" a="1"/>
  <c r="J254" i="434" s="1"/>
  <c r="C527" i="434"/>
  <c r="I161" i="434"/>
  <c r="B169" i="434" s="1"/>
  <c r="P161" i="434"/>
  <c r="X165" i="434" s="1"/>
  <c r="R161" i="434"/>
  <c r="T161" i="434"/>
  <c r="N254" i="434"/>
  <c r="N121" i="434"/>
  <c r="J289" i="434" a="1"/>
  <c r="J289" i="434" s="1"/>
  <c r="R333" i="434"/>
  <c r="N196" i="434"/>
  <c r="N28" i="434"/>
  <c r="R165" i="434"/>
  <c r="N137" i="434"/>
  <c r="N145" i="434"/>
  <c r="J305" i="434" a="1"/>
  <c r="J305" i="434" s="1"/>
  <c r="N328" i="434"/>
  <c r="K332" i="434"/>
  <c r="M332" i="434" s="1"/>
  <c r="K333" i="434"/>
  <c r="M333" i="434" s="1"/>
  <c r="K334" i="434"/>
  <c r="M334" i="434" s="1"/>
  <c r="N364" i="434"/>
  <c r="V473" i="434"/>
  <c r="W473" i="434" s="1"/>
  <c r="H28" i="434"/>
  <c r="H473" i="434"/>
  <c r="C515" i="434"/>
  <c r="N86" i="434"/>
  <c r="H137" i="434"/>
  <c r="V137" i="434"/>
  <c r="W137" i="434" s="1"/>
  <c r="C518" i="434"/>
  <c r="N160" i="434"/>
  <c r="C520" i="434"/>
  <c r="B337" i="434"/>
  <c r="H289" i="434"/>
  <c r="V289" i="434"/>
  <c r="W289" i="434" s="1"/>
  <c r="V305" i="434"/>
  <c r="W305" i="434" s="1"/>
  <c r="N313" i="434"/>
  <c r="J313" i="434" a="1"/>
  <c r="J313" i="434" s="1"/>
  <c r="N422" i="434"/>
  <c r="H457" i="434"/>
  <c r="V457" i="434"/>
  <c r="W457" i="434" s="1"/>
  <c r="J473" i="434" a="1"/>
  <c r="J473" i="434" s="1"/>
  <c r="R503" i="434"/>
  <c r="H481" i="434"/>
  <c r="V481" i="434"/>
  <c r="W481" i="434" s="1"/>
  <c r="J481" i="434" a="1"/>
  <c r="J481" i="434" s="1"/>
  <c r="R504" i="434"/>
  <c r="K121" i="434"/>
  <c r="M137" i="434"/>
  <c r="V28" i="434"/>
  <c r="H86" i="434"/>
  <c r="V86" i="434"/>
  <c r="W86" i="434" s="1"/>
  <c r="H121" i="434"/>
  <c r="V121" i="434"/>
  <c r="W121" i="434" s="1"/>
  <c r="R166" i="434"/>
  <c r="H145" i="434"/>
  <c r="V145" i="434"/>
  <c r="W145" i="434" s="1"/>
  <c r="R167" i="434"/>
  <c r="H160" i="434"/>
  <c r="R168" i="434"/>
  <c r="K520" i="434" s="1"/>
  <c r="K164" i="434"/>
  <c r="M164" i="434" s="1"/>
  <c r="K165" i="434"/>
  <c r="M165" i="434" s="1"/>
  <c r="K166" i="434"/>
  <c r="M166" i="434" s="1"/>
  <c r="H196" i="434"/>
  <c r="K289" i="434"/>
  <c r="R334" i="434"/>
  <c r="H313" i="434"/>
  <c r="V313" i="434"/>
  <c r="W313" i="434" s="1"/>
  <c r="R335" i="434"/>
  <c r="H328" i="434"/>
  <c r="V328" i="434"/>
  <c r="R336" i="434"/>
  <c r="H364" i="434"/>
  <c r="V364" i="434"/>
  <c r="J364" i="434" a="1"/>
  <c r="J364" i="434" s="1"/>
  <c r="H422" i="434"/>
  <c r="J422" i="434" a="1"/>
  <c r="J422" i="434" s="1"/>
  <c r="R501" i="434"/>
  <c r="N457" i="434"/>
  <c r="W423" i="434"/>
  <c r="R502" i="434"/>
  <c r="N473" i="434"/>
  <c r="W458" i="434"/>
  <c r="N481" i="434"/>
  <c r="N497" i="434"/>
  <c r="R505" i="434"/>
  <c r="J137" i="434" a="1"/>
  <c r="J137" i="434" s="1"/>
  <c r="J145" i="434" a="1"/>
  <c r="J145" i="434" s="1"/>
  <c r="J196" i="434" a="1"/>
  <c r="J196" i="434" s="1"/>
  <c r="H254" i="434"/>
  <c r="V254" i="434"/>
  <c r="W254" i="434" s="1"/>
  <c r="N289" i="434"/>
  <c r="W255" i="434"/>
  <c r="K457" i="434"/>
  <c r="J457" i="434" a="1"/>
  <c r="J457" i="434" s="1"/>
  <c r="J497" i="434" a="1"/>
  <c r="J497" i="434" s="1"/>
  <c r="M28" i="434"/>
  <c r="Q516" i="434"/>
  <c r="Q518" i="434"/>
  <c r="Q520" i="434"/>
  <c r="K86" i="434"/>
  <c r="M86" i="434"/>
  <c r="K518" i="434"/>
  <c r="K145" i="434"/>
  <c r="M138" i="434"/>
  <c r="M145" i="434" s="1"/>
  <c r="K519" i="434"/>
  <c r="K160" i="434"/>
  <c r="M146" i="434"/>
  <c r="M160" i="434" s="1"/>
  <c r="W7" i="434"/>
  <c r="M196" i="434"/>
  <c r="W196" i="434"/>
  <c r="W28" i="434"/>
  <c r="Q515" i="434"/>
  <c r="Q519" i="434"/>
  <c r="K516" i="434"/>
  <c r="K517" i="434"/>
  <c r="K305" i="434"/>
  <c r="M290" i="434"/>
  <c r="M305" i="434" s="1"/>
  <c r="K28" i="434"/>
  <c r="M254" i="434"/>
  <c r="C521" i="434"/>
  <c r="E515" i="434" s="1"/>
  <c r="K313" i="434"/>
  <c r="M306" i="434"/>
  <c r="M313" i="434" s="1"/>
  <c r="K328" i="434"/>
  <c r="M314" i="434"/>
  <c r="M328" i="434" s="1"/>
  <c r="M87" i="434"/>
  <c r="M121" i="434" s="1"/>
  <c r="J121" i="434" a="1"/>
  <c r="J121" i="434" s="1"/>
  <c r="K137" i="434"/>
  <c r="J160" i="434" a="1"/>
  <c r="J160" i="434" s="1"/>
  <c r="V160" i="434"/>
  <c r="W160" i="434" s="1"/>
  <c r="K163" i="434"/>
  <c r="R163" i="434"/>
  <c r="K196" i="434"/>
  <c r="V196" i="434"/>
  <c r="V329" i="434" s="1"/>
  <c r="K254" i="434"/>
  <c r="M422" i="434"/>
  <c r="J329" i="434" a="1"/>
  <c r="J329" i="434" s="1"/>
  <c r="M336" i="434" s="1"/>
  <c r="B336" i="434"/>
  <c r="R331" i="434"/>
  <c r="K364" i="434"/>
  <c r="M364" i="434"/>
  <c r="J28" i="434" a="1"/>
  <c r="J28" i="434" s="1"/>
  <c r="J86" i="434" a="1"/>
  <c r="J86" i="434" s="1"/>
  <c r="W138" i="434"/>
  <c r="R332" i="434"/>
  <c r="M255" i="434"/>
  <c r="M289" i="434" s="1"/>
  <c r="H305" i="434"/>
  <c r="N305" i="434"/>
  <c r="W290" i="434"/>
  <c r="B505" i="434"/>
  <c r="J498" i="434" a="1"/>
  <c r="J498" i="434" s="1"/>
  <c r="M505" i="434" s="1"/>
  <c r="R500" i="434"/>
  <c r="K481" i="434"/>
  <c r="M474" i="434"/>
  <c r="M481" i="434" s="1"/>
  <c r="K497" i="434"/>
  <c r="M482" i="434"/>
  <c r="M497" i="434" s="1"/>
  <c r="W306" i="434"/>
  <c r="W314" i="434"/>
  <c r="W328" i="434" s="1"/>
  <c r="K331" i="434"/>
  <c r="W343" i="434"/>
  <c r="W364" i="434" s="1"/>
  <c r="V422" i="434"/>
  <c r="W422" i="434" s="1"/>
  <c r="M473" i="434"/>
  <c r="H497" i="434"/>
  <c r="W497" i="434"/>
  <c r="K422" i="434"/>
  <c r="T527" i="434" a="1"/>
  <c r="T527" i="434" s="1"/>
  <c r="M423" i="434"/>
  <c r="M457" i="434" s="1"/>
  <c r="K473" i="434"/>
  <c r="V497" i="434"/>
  <c r="J524" i="434"/>
  <c r="J525" i="434"/>
  <c r="Q525" i="434" s="1"/>
  <c r="J526" i="434"/>
  <c r="Q526" i="434" s="1"/>
  <c r="W474" i="434"/>
  <c r="K500" i="434"/>
  <c r="T524" i="434" a="1"/>
  <c r="T524" i="434" s="1"/>
  <c r="K498" i="434" l="1"/>
  <c r="V498" i="434"/>
  <c r="N498" i="434"/>
  <c r="M498" i="434"/>
  <c r="H498" i="434"/>
  <c r="E505" i="434" s="1"/>
  <c r="E520" i="434"/>
  <c r="E517" i="434"/>
  <c r="B507" i="434"/>
  <c r="E507" i="434" s="1"/>
  <c r="K329" i="434"/>
  <c r="M329" i="434"/>
  <c r="H329" i="434"/>
  <c r="E336" i="434" s="1"/>
  <c r="N329" i="434"/>
  <c r="B338" i="434" s="1"/>
  <c r="E338" i="434" s="1"/>
  <c r="W329" i="434"/>
  <c r="C511" i="434"/>
  <c r="M161" i="434"/>
  <c r="N161" i="434"/>
  <c r="B170" i="434" s="1"/>
  <c r="E170" i="434" s="1"/>
  <c r="K161" i="434"/>
  <c r="E169" i="434" s="1"/>
  <c r="W161" i="434"/>
  <c r="V161" i="434"/>
  <c r="H161" i="434"/>
  <c r="E168" i="434" s="1"/>
  <c r="X170" i="434"/>
  <c r="Z163" i="434" s="1" a="1"/>
  <c r="Z163" i="434" s="1"/>
  <c r="E519" i="434"/>
  <c r="E518" i="434"/>
  <c r="E516" i="434"/>
  <c r="K504" i="434"/>
  <c r="M504" i="434" s="1"/>
  <c r="M500" i="434"/>
  <c r="S525" i="434" a="1"/>
  <c r="S525" i="434" s="1"/>
  <c r="R525" i="434"/>
  <c r="X507" i="434"/>
  <c r="Z500" i="434" s="1" a="1"/>
  <c r="Z500" i="434" s="1"/>
  <c r="R338" i="434"/>
  <c r="T331" i="434" s="1" a="1"/>
  <c r="T331" i="434" s="1"/>
  <c r="X338" i="434"/>
  <c r="Z331" i="434" s="1" a="1"/>
  <c r="Z331" i="434" s="1"/>
  <c r="K515" i="434"/>
  <c r="R170" i="434"/>
  <c r="T163" i="434" s="1" a="1"/>
  <c r="T163" i="434" s="1"/>
  <c r="S526" i="434" a="1"/>
  <c r="S526" i="434" s="1"/>
  <c r="R526" i="434"/>
  <c r="Q524" i="434"/>
  <c r="J527" i="434"/>
  <c r="K335" i="434"/>
  <c r="M335" i="434" s="1"/>
  <c r="M331" i="434"/>
  <c r="R507" i="434"/>
  <c r="T500" i="434" s="1" a="1"/>
  <c r="T500" i="434" s="1"/>
  <c r="I338" i="434"/>
  <c r="M338" i="434" s="1" a="1"/>
  <c r="M338" i="434" s="1"/>
  <c r="Q517" i="434"/>
  <c r="Q521" i="434" s="1"/>
  <c r="K167" i="434"/>
  <c r="M167" i="434" s="1"/>
  <c r="M163" i="434"/>
  <c r="J161" i="434" a="1"/>
  <c r="J161" i="434" s="1"/>
  <c r="M168" i="434" s="1"/>
  <c r="B168" i="434"/>
  <c r="C510" i="434" s="1"/>
  <c r="Z503" i="434" l="1"/>
  <c r="T332" i="434"/>
  <c r="Z335" i="434"/>
  <c r="Z167" i="434"/>
  <c r="Z332" i="434"/>
  <c r="Z336" i="434"/>
  <c r="Z333" i="434"/>
  <c r="Z168" i="434"/>
  <c r="Z164" i="434"/>
  <c r="C512" i="434"/>
  <c r="G512" i="434" s="1"/>
  <c r="Z504" i="434"/>
  <c r="S520" i="434"/>
  <c r="G510" i="434"/>
  <c r="Z337" i="434"/>
  <c r="Z501" i="434"/>
  <c r="Z505" i="434"/>
  <c r="Z165" i="434"/>
  <c r="Z334" i="434"/>
  <c r="Z502" i="434"/>
  <c r="Z506" i="434"/>
  <c r="Z166" i="434"/>
  <c r="Z169" i="434"/>
  <c r="E521" i="434"/>
  <c r="S516" i="434"/>
  <c r="S518" i="434"/>
  <c r="I170" i="434"/>
  <c r="I507" i="434"/>
  <c r="M507" i="434" s="1" a="1"/>
  <c r="M507" i="434" s="1"/>
  <c r="W498" i="434"/>
  <c r="O510" i="434" a="1"/>
  <c r="O510" i="434" s="1"/>
  <c r="E337" i="434"/>
  <c r="I337" i="434" s="1"/>
  <c r="M337" i="434" s="1"/>
  <c r="L329" i="434"/>
  <c r="I336" i="434" s="1"/>
  <c r="K521" i="434"/>
  <c r="T164" i="434"/>
  <c r="T165" i="434"/>
  <c r="T169" i="434"/>
  <c r="T166" i="434"/>
  <c r="T167" i="434"/>
  <c r="T168" i="434"/>
  <c r="S519" i="434"/>
  <c r="I169" i="434"/>
  <c r="M169" i="434" s="1"/>
  <c r="E506" i="434"/>
  <c r="I506" i="434" s="1"/>
  <c r="M506" i="434" s="1"/>
  <c r="L498" i="434"/>
  <c r="I505" i="434" s="1"/>
  <c r="T501" i="434"/>
  <c r="T503" i="434"/>
  <c r="T505" i="434"/>
  <c r="T504" i="434"/>
  <c r="T506" i="434"/>
  <c r="T502" i="434"/>
  <c r="Q527" i="434"/>
  <c r="S527" i="434" s="1" a="1"/>
  <c r="S527" i="434" s="1"/>
  <c r="S524" i="434" a="1"/>
  <c r="S524" i="434" s="1"/>
  <c r="R524" i="434"/>
  <c r="R527" i="434" s="1"/>
  <c r="T333" i="434"/>
  <c r="T335" i="434"/>
  <c r="T337" i="434"/>
  <c r="T334" i="434"/>
  <c r="T336" i="434"/>
  <c r="S515" i="434" a="1"/>
  <c r="S515" i="434" s="1"/>
  <c r="L161" i="434"/>
  <c r="I168" i="434" s="1"/>
  <c r="S517" i="434"/>
  <c r="M515" i="434" a="1"/>
  <c r="M515" i="434" s="1"/>
  <c r="M517" i="434" l="1"/>
  <c r="M520" i="434"/>
  <c r="M518" i="434"/>
  <c r="M516" i="434"/>
  <c r="M519" i="434"/>
  <c r="S521" i="434"/>
  <c r="G511" i="434"/>
  <c r="K512" i="434"/>
  <c r="O512" i="434" s="1" a="1"/>
  <c r="O512" i="434" s="1"/>
  <c r="M170" i="434" a="1"/>
  <c r="M170" i="434" s="1"/>
  <c r="K511" i="434" l="1"/>
  <c r="O511" i="434" s="1"/>
  <c r="K510" i="434"/>
  <c r="H303" i="125" l="1"/>
  <c r="H483" i="125" l="1"/>
  <c r="H470" i="125"/>
  <c r="H469" i="125"/>
  <c r="H468" i="125"/>
  <c r="H467" i="125"/>
  <c r="H466" i="125"/>
  <c r="H465" i="125"/>
  <c r="H464" i="125"/>
  <c r="H463" i="125"/>
  <c r="H421" i="125"/>
  <c r="H420" i="125"/>
  <c r="H419" i="125"/>
  <c r="H418" i="125"/>
  <c r="H417" i="125"/>
  <c r="H416" i="125"/>
  <c r="H415" i="125"/>
  <c r="H414" i="125"/>
  <c r="H413" i="125"/>
  <c r="H412" i="125"/>
  <c r="H411" i="125"/>
  <c r="H410" i="125"/>
  <c r="H407" i="125"/>
  <c r="H406" i="125"/>
  <c r="H405" i="125"/>
  <c r="H404" i="125"/>
  <c r="H402" i="125"/>
  <c r="H401" i="125"/>
  <c r="H400" i="125"/>
  <c r="H399" i="125"/>
  <c r="H398" i="125"/>
  <c r="H397" i="125"/>
  <c r="H396" i="125"/>
  <c r="H395" i="125"/>
  <c r="H394" i="125"/>
  <c r="H393" i="125"/>
  <c r="H392" i="125"/>
  <c r="H391" i="125"/>
  <c r="H390" i="125"/>
  <c r="H389" i="125"/>
  <c r="H388" i="125"/>
  <c r="H387" i="125"/>
  <c r="H386" i="125"/>
  <c r="H385" i="125"/>
  <c r="H384" i="125"/>
  <c r="H383" i="125"/>
  <c r="H382" i="125"/>
  <c r="H381" i="125"/>
  <c r="H380" i="125"/>
  <c r="H379" i="125"/>
  <c r="H378" i="125"/>
  <c r="H377" i="125"/>
  <c r="H376" i="125"/>
  <c r="H375" i="125"/>
  <c r="H374" i="125"/>
  <c r="H373" i="125"/>
  <c r="H369" i="125"/>
  <c r="H236" i="125"/>
  <c r="H234" i="125"/>
  <c r="H233" i="125"/>
  <c r="H232" i="125"/>
  <c r="H231" i="125"/>
  <c r="H230" i="125"/>
  <c r="H229" i="125"/>
  <c r="H228" i="125"/>
  <c r="H227" i="125"/>
  <c r="H220" i="125"/>
  <c r="H219" i="125"/>
  <c r="H218" i="125"/>
  <c r="H217" i="125"/>
  <c r="H216" i="125"/>
  <c r="H215" i="125"/>
  <c r="H214" i="125"/>
  <c r="H213" i="125"/>
  <c r="H212" i="125"/>
  <c r="H211" i="125"/>
  <c r="H210" i="125"/>
  <c r="H209" i="125"/>
  <c r="H208" i="125"/>
  <c r="H200" i="125"/>
  <c r="H199" i="125"/>
  <c r="H197" i="125"/>
  <c r="H195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58" i="125"/>
  <c r="H36" i="125"/>
  <c r="H34" i="125"/>
  <c r="H35" i="125"/>
  <c r="H37" i="125"/>
  <c r="K57" i="125" l="1" a="1"/>
  <c r="K57" i="125" s="1"/>
  <c r="M57" i="125" s="1"/>
  <c r="H57" i="125"/>
  <c r="H53" i="125"/>
  <c r="K53" i="125" a="1"/>
  <c r="K53" i="125" s="1"/>
  <c r="M53" i="125" s="1"/>
  <c r="K55" i="125" a="1"/>
  <c r="K55" i="125" s="1"/>
  <c r="M55" i="125" s="1"/>
  <c r="H55" i="125"/>
  <c r="K54" i="125" a="1"/>
  <c r="K54" i="125" s="1"/>
  <c r="M54" i="125" s="1"/>
  <c r="H54" i="125"/>
  <c r="K56" i="125" a="1"/>
  <c r="K56" i="125" s="1"/>
  <c r="M56" i="125" s="1"/>
  <c r="H56" i="125"/>
  <c r="V7" i="125" l="1"/>
  <c r="V8" i="125"/>
  <c r="V9" i="125"/>
  <c r="V10" i="125"/>
  <c r="V11" i="125"/>
  <c r="V12" i="125"/>
  <c r="V13" i="125"/>
  <c r="V14" i="125"/>
  <c r="V15" i="125"/>
  <c r="V16" i="125"/>
  <c r="V17" i="125"/>
  <c r="V18" i="125"/>
  <c r="V19" i="125"/>
  <c r="V20" i="125"/>
  <c r="V21" i="125"/>
  <c r="V22" i="125"/>
  <c r="V23" i="125"/>
  <c r="V24" i="125"/>
  <c r="V25" i="125"/>
  <c r="V26" i="125"/>
  <c r="V27" i="125"/>
  <c r="H25" i="125"/>
  <c r="H26" i="125"/>
  <c r="H27" i="125"/>
  <c r="J524" i="125" l="1"/>
  <c r="E164" i="125" l="1"/>
  <c r="T525" i="125" l="1" a="1"/>
  <c r="T525" i="125" s="1"/>
  <c r="G364" i="125"/>
  <c r="G196" i="125"/>
  <c r="G145" i="125"/>
  <c r="G121" i="125"/>
  <c r="G161" i="125" l="1"/>
  <c r="N276" i="125"/>
  <c r="N277" i="125"/>
  <c r="H444" i="125"/>
  <c r="H445" i="125"/>
  <c r="N444" i="125"/>
  <c r="N445" i="125"/>
  <c r="K444" i="125" a="1"/>
  <c r="K444" i="125" s="1"/>
  <c r="M444" i="125" s="1"/>
  <c r="K445" i="125" a="1"/>
  <c r="K445" i="125" s="1"/>
  <c r="M445" i="125" s="1"/>
  <c r="H276" i="125"/>
  <c r="H277" i="125"/>
  <c r="K276" i="125" a="1"/>
  <c r="K276" i="125" s="1"/>
  <c r="M276" i="125" s="1"/>
  <c r="K277" i="125" a="1"/>
  <c r="K277" i="125" s="1"/>
  <c r="M277" i="125" s="1"/>
  <c r="K108" i="125" a="1"/>
  <c r="K108" i="125" s="1"/>
  <c r="M108" i="125" s="1"/>
  <c r="K109" i="125" a="1"/>
  <c r="K109" i="125" s="1"/>
  <c r="M109" i="125" s="1"/>
  <c r="N447" i="125" l="1"/>
  <c r="N443" i="125"/>
  <c r="N430" i="125"/>
  <c r="N388" i="125"/>
  <c r="N386" i="125"/>
  <c r="N280" i="125"/>
  <c r="N279" i="125"/>
  <c r="N278" i="125"/>
  <c r="N275" i="125"/>
  <c r="N262" i="125"/>
  <c r="N385" i="125" l="1"/>
  <c r="N387" i="125"/>
  <c r="N446" i="125"/>
  <c r="N448" i="125"/>
  <c r="K111" i="125" a="1"/>
  <c r="K111" i="125" s="1"/>
  <c r="M111" i="125" s="1"/>
  <c r="K385" i="125" a="1"/>
  <c r="K385" i="125" s="1"/>
  <c r="M385" i="125" s="1"/>
  <c r="K387" i="125" a="1"/>
  <c r="K387" i="125" s="1"/>
  <c r="M387" i="125" s="1"/>
  <c r="H446" i="125"/>
  <c r="K446" i="125" a="1"/>
  <c r="K446" i="125" s="1"/>
  <c r="M446" i="125" s="1"/>
  <c r="H448" i="125"/>
  <c r="K448" i="125" a="1"/>
  <c r="K448" i="125" s="1"/>
  <c r="M448" i="125" s="1"/>
  <c r="K386" i="125" a="1"/>
  <c r="K386" i="125" s="1"/>
  <c r="M386" i="125" s="1"/>
  <c r="K388" i="125" a="1"/>
  <c r="K388" i="125" s="1"/>
  <c r="M388" i="125" s="1"/>
  <c r="H443" i="125"/>
  <c r="K443" i="125" a="1"/>
  <c r="K443" i="125" s="1"/>
  <c r="M443" i="125" s="1"/>
  <c r="H447" i="125"/>
  <c r="K447" i="125" a="1"/>
  <c r="K447" i="125" s="1"/>
  <c r="M447" i="125" s="1"/>
  <c r="H275" i="125"/>
  <c r="K275" i="125" a="1"/>
  <c r="K275" i="125" s="1"/>
  <c r="M275" i="125" s="1"/>
  <c r="H279" i="125"/>
  <c r="K279" i="125" a="1"/>
  <c r="K279" i="125" s="1"/>
  <c r="M279" i="125" s="1"/>
  <c r="H278" i="125"/>
  <c r="K278" i="125" a="1"/>
  <c r="K278" i="125" s="1"/>
  <c r="M278" i="125" s="1"/>
  <c r="H280" i="125"/>
  <c r="K280" i="125" a="1"/>
  <c r="K280" i="125" s="1"/>
  <c r="M280" i="125" s="1"/>
  <c r="K217" i="125" a="1"/>
  <c r="K217" i="125" s="1"/>
  <c r="M217" i="125" s="1"/>
  <c r="K219" i="125" a="1"/>
  <c r="K219" i="125" s="1"/>
  <c r="M219" i="125" s="1"/>
  <c r="K218" i="125" a="1"/>
  <c r="K218" i="125" s="1"/>
  <c r="M218" i="125" s="1"/>
  <c r="K220" i="125" a="1"/>
  <c r="K220" i="125" s="1"/>
  <c r="M220" i="125" s="1"/>
  <c r="K112" i="125" a="1"/>
  <c r="K112" i="125" s="1"/>
  <c r="M112" i="125" s="1"/>
  <c r="K110" i="125" a="1"/>
  <c r="K110" i="125" s="1"/>
  <c r="M110" i="125" s="1"/>
  <c r="K107" i="125" a="1"/>
  <c r="K107" i="125" s="1"/>
  <c r="M107" i="125" s="1"/>
  <c r="H49" i="125"/>
  <c r="K49" i="125" a="1"/>
  <c r="K49" i="125" s="1"/>
  <c r="M49" i="125" s="1"/>
  <c r="H51" i="125"/>
  <c r="K51" i="125" a="1"/>
  <c r="K51" i="125" s="1"/>
  <c r="M51" i="125" s="1"/>
  <c r="H50" i="125"/>
  <c r="K50" i="125" a="1"/>
  <c r="K50" i="125" s="1"/>
  <c r="M50" i="125" s="1"/>
  <c r="H52" i="125"/>
  <c r="K52" i="125" a="1"/>
  <c r="K52" i="125" s="1"/>
  <c r="M52" i="125" s="1"/>
  <c r="E335" i="125" l="1"/>
  <c r="C335" i="125"/>
  <c r="J7" i="125" l="1"/>
  <c r="P28" i="125" l="1"/>
  <c r="I500" i="125" l="1"/>
  <c r="E333" i="125" l="1"/>
  <c r="G481" i="125"/>
  <c r="C167" i="125" l="1"/>
  <c r="G167" i="125"/>
  <c r="G335" i="125"/>
  <c r="C504" i="125"/>
  <c r="G504" i="125"/>
  <c r="G313" i="125" l="1"/>
  <c r="G289" i="125" l="1"/>
  <c r="I165" i="125" l="1"/>
  <c r="I333" i="125"/>
  <c r="E165" i="125" l="1"/>
  <c r="E163" i="125"/>
  <c r="H181" i="125" l="1"/>
  <c r="I364" i="125" l="1"/>
  <c r="V434" i="125" l="1"/>
  <c r="W434" i="125" s="1"/>
  <c r="N434" i="125"/>
  <c r="K434" i="125" a="1"/>
  <c r="K434" i="125" s="1"/>
  <c r="M434" i="125" s="1"/>
  <c r="J434" i="125" a="1"/>
  <c r="J434" i="125" s="1"/>
  <c r="H434" i="125"/>
  <c r="V433" i="125"/>
  <c r="W433" i="125" s="1"/>
  <c r="N433" i="125"/>
  <c r="K433" i="125" a="1"/>
  <c r="K433" i="125" s="1"/>
  <c r="M433" i="125" s="1"/>
  <c r="J433" i="125" a="1"/>
  <c r="J433" i="125" s="1"/>
  <c r="H433" i="125"/>
  <c r="V432" i="125"/>
  <c r="W432" i="125" s="1"/>
  <c r="N432" i="125"/>
  <c r="K432" i="125" a="1"/>
  <c r="K432" i="125" s="1"/>
  <c r="M432" i="125" s="1"/>
  <c r="J432" i="125" a="1"/>
  <c r="J432" i="125" s="1"/>
  <c r="H432" i="125"/>
  <c r="V431" i="125"/>
  <c r="N431" i="125"/>
  <c r="K430" i="125" a="1"/>
  <c r="K430" i="125" s="1"/>
  <c r="M430" i="125" s="1"/>
  <c r="H430" i="125"/>
  <c r="V266" i="125"/>
  <c r="W266" i="125" s="1"/>
  <c r="N266" i="125"/>
  <c r="K266" i="125" a="1"/>
  <c r="K266" i="125" s="1"/>
  <c r="M266" i="125" s="1"/>
  <c r="J266" i="125" a="1"/>
  <c r="J266" i="125" s="1"/>
  <c r="H266" i="125"/>
  <c r="V265" i="125"/>
  <c r="W265" i="125" s="1"/>
  <c r="N265" i="125"/>
  <c r="K265" i="125" a="1"/>
  <c r="K265" i="125" s="1"/>
  <c r="M265" i="125" s="1"/>
  <c r="J265" i="125" a="1"/>
  <c r="J265" i="125" s="1"/>
  <c r="H265" i="125"/>
  <c r="V264" i="125"/>
  <c r="W264" i="125" s="1"/>
  <c r="N264" i="125"/>
  <c r="K264" i="125" a="1"/>
  <c r="K264" i="125" s="1"/>
  <c r="M264" i="125" s="1"/>
  <c r="J264" i="125" a="1"/>
  <c r="J264" i="125" s="1"/>
  <c r="H264" i="125"/>
  <c r="V263" i="125"/>
  <c r="N263" i="125"/>
  <c r="K262" i="125" a="1"/>
  <c r="K262" i="125" s="1"/>
  <c r="M262" i="125" s="1"/>
  <c r="H262" i="125"/>
  <c r="V98" i="125"/>
  <c r="W98" i="125" s="1"/>
  <c r="K98" i="125" a="1"/>
  <c r="K98" i="125" s="1"/>
  <c r="M98" i="125" s="1"/>
  <c r="J98" i="125" a="1"/>
  <c r="J98" i="125" s="1"/>
  <c r="V97" i="125"/>
  <c r="W97" i="125" s="1"/>
  <c r="K97" i="125" a="1"/>
  <c r="K97" i="125" s="1"/>
  <c r="M97" i="125" s="1"/>
  <c r="J97" i="125" a="1"/>
  <c r="J97" i="125" s="1"/>
  <c r="V96" i="125"/>
  <c r="W96" i="125" s="1"/>
  <c r="K96" i="125" a="1"/>
  <c r="K96" i="125" s="1"/>
  <c r="M96" i="125" s="1"/>
  <c r="J96" i="125" a="1"/>
  <c r="J96" i="125" s="1"/>
  <c r="V95" i="125"/>
  <c r="K94" i="125" a="1"/>
  <c r="K94" i="125" s="1"/>
  <c r="M94" i="125" s="1"/>
  <c r="J543" i="125" l="1"/>
  <c r="W431" i="125"/>
  <c r="G305" i="125"/>
  <c r="W263" i="125"/>
  <c r="J431" i="125" l="1" a="1"/>
  <c r="J431" i="125" s="1"/>
  <c r="K431" i="125" a="1"/>
  <c r="K431" i="125" s="1"/>
  <c r="M431" i="125" s="1"/>
  <c r="H431" i="125"/>
  <c r="H263" i="125"/>
  <c r="K263" i="125" a="1"/>
  <c r="K263" i="125" s="1"/>
  <c r="M263" i="125" s="1"/>
  <c r="J263" i="125" a="1"/>
  <c r="J263" i="125" s="1"/>
  <c r="K345" i="125"/>
  <c r="J535" i="125" l="1"/>
  <c r="J87" i="125"/>
  <c r="C515" i="125" l="1"/>
  <c r="I196" i="125"/>
  <c r="K344" i="125"/>
  <c r="O289" i="125"/>
  <c r="J526" i="125" l="1"/>
  <c r="Q526" i="125" s="1"/>
  <c r="J525" i="125"/>
  <c r="Q525" i="125" s="1"/>
  <c r="R525" i="125" s="1"/>
  <c r="Q524" i="125"/>
  <c r="S524" i="125" s="1"/>
  <c r="G329" i="125"/>
  <c r="K95" i="125" a="1"/>
  <c r="K95" i="125" s="1"/>
  <c r="M95" i="125" s="1"/>
  <c r="J95" i="125" a="1"/>
  <c r="J95" i="125" s="1"/>
  <c r="W95" i="125"/>
  <c r="R526" i="125" l="1"/>
  <c r="S526" i="125" a="1"/>
  <c r="S526" i="125" s="1"/>
  <c r="S525" i="125" a="1"/>
  <c r="S525" i="125" s="1"/>
  <c r="R524" i="125"/>
  <c r="H475" i="125" l="1"/>
  <c r="H476" i="125"/>
  <c r="H477" i="125"/>
  <c r="H478" i="125"/>
  <c r="H480" i="125"/>
  <c r="H459" i="125"/>
  <c r="H460" i="125"/>
  <c r="H461" i="125"/>
  <c r="H462" i="125"/>
  <c r="H471" i="125"/>
  <c r="H472" i="125"/>
  <c r="H424" i="125"/>
  <c r="H425" i="125"/>
  <c r="H426" i="125"/>
  <c r="H427" i="125"/>
  <c r="H428" i="125"/>
  <c r="H429" i="125"/>
  <c r="H435" i="125"/>
  <c r="H436" i="125"/>
  <c r="H437" i="125"/>
  <c r="H438" i="125"/>
  <c r="H439" i="125"/>
  <c r="H440" i="125"/>
  <c r="H441" i="125"/>
  <c r="H442" i="125"/>
  <c r="H449" i="125"/>
  <c r="H450" i="125"/>
  <c r="H456" i="125"/>
  <c r="H365" i="125"/>
  <c r="H368" i="125"/>
  <c r="H408" i="125"/>
  <c r="H409" i="125"/>
  <c r="H343" i="125"/>
  <c r="H344" i="125"/>
  <c r="H345" i="125"/>
  <c r="H346" i="125"/>
  <c r="H347" i="125"/>
  <c r="H348" i="125"/>
  <c r="H349" i="125"/>
  <c r="H350" i="125"/>
  <c r="H351" i="125"/>
  <c r="H352" i="125"/>
  <c r="H358" i="125"/>
  <c r="H359" i="125"/>
  <c r="H360" i="125"/>
  <c r="H361" i="125"/>
  <c r="H362" i="125"/>
  <c r="H363" i="125"/>
  <c r="H315" i="125"/>
  <c r="H316" i="125"/>
  <c r="H317" i="125"/>
  <c r="H307" i="125"/>
  <c r="H308" i="125"/>
  <c r="H309" i="125"/>
  <c r="H312" i="125"/>
  <c r="H291" i="125"/>
  <c r="H292" i="125"/>
  <c r="H293" i="125"/>
  <c r="H294" i="125"/>
  <c r="H295" i="125"/>
  <c r="H296" i="125"/>
  <c r="H297" i="125"/>
  <c r="H298" i="125"/>
  <c r="H299" i="125"/>
  <c r="H300" i="125"/>
  <c r="H301" i="125"/>
  <c r="H302" i="125"/>
  <c r="H304" i="125"/>
  <c r="H256" i="125"/>
  <c r="H257" i="125"/>
  <c r="H258" i="125"/>
  <c r="H259" i="125"/>
  <c r="H260" i="125"/>
  <c r="H261" i="125"/>
  <c r="H267" i="125"/>
  <c r="H268" i="125"/>
  <c r="H269" i="125"/>
  <c r="H270" i="125"/>
  <c r="H271" i="125"/>
  <c r="H272" i="125"/>
  <c r="H273" i="125"/>
  <c r="H274" i="125"/>
  <c r="H281" i="125"/>
  <c r="H282" i="125"/>
  <c r="H287" i="125"/>
  <c r="H288" i="125"/>
  <c r="H175" i="125"/>
  <c r="H176" i="125"/>
  <c r="H177" i="125"/>
  <c r="H178" i="125"/>
  <c r="H179" i="125"/>
  <c r="H180" i="125"/>
  <c r="H182" i="125"/>
  <c r="H183" i="125"/>
  <c r="H184" i="125"/>
  <c r="H185" i="125"/>
  <c r="H186" i="125"/>
  <c r="H187" i="125"/>
  <c r="H188" i="125"/>
  <c r="H189" i="125"/>
  <c r="H190" i="125"/>
  <c r="H191" i="125"/>
  <c r="H192" i="125"/>
  <c r="H193" i="125"/>
  <c r="H194" i="125"/>
  <c r="H29" i="125"/>
  <c r="H32" i="125"/>
  <c r="H33" i="125"/>
  <c r="H38" i="125"/>
  <c r="H39" i="125"/>
  <c r="H40" i="125"/>
  <c r="H41" i="125"/>
  <c r="H42" i="125"/>
  <c r="H43" i="125"/>
  <c r="H44" i="125"/>
  <c r="H45" i="125"/>
  <c r="H46" i="125"/>
  <c r="H47" i="125"/>
  <c r="H48" i="125"/>
  <c r="H59" i="125"/>
  <c r="H60" i="125"/>
  <c r="H61" i="125"/>
  <c r="H62" i="125"/>
  <c r="H63" i="125"/>
  <c r="H64" i="125"/>
  <c r="H65" i="125"/>
  <c r="H66" i="125"/>
  <c r="H69" i="125"/>
  <c r="H70" i="125"/>
  <c r="H7" i="125"/>
  <c r="H8" i="125"/>
  <c r="H9" i="125"/>
  <c r="H10" i="125"/>
  <c r="H11" i="125"/>
  <c r="H12" i="125"/>
  <c r="H13" i="125"/>
  <c r="H14" i="125"/>
  <c r="H15" i="125"/>
  <c r="H16" i="125"/>
  <c r="H17" i="125"/>
  <c r="H18" i="125"/>
  <c r="H19" i="125"/>
  <c r="H20" i="125"/>
  <c r="H21" i="125"/>
  <c r="H22" i="125"/>
  <c r="H23" i="125"/>
  <c r="H24" i="125"/>
  <c r="I145" i="125" l="1"/>
  <c r="L535" i="125" l="1"/>
  <c r="M535" i="125" s="1"/>
  <c r="K187" i="125" a="1"/>
  <c r="K187" i="125" s="1"/>
  <c r="V187" i="125"/>
  <c r="W187" i="125" s="1"/>
  <c r="K18" i="125" a="1"/>
  <c r="K18" i="125" s="1"/>
  <c r="W18" i="125"/>
  <c r="M187" i="125" l="1"/>
  <c r="J187" i="125" a="1"/>
  <c r="J187" i="125" s="1"/>
  <c r="M18" i="125"/>
  <c r="W17" i="125"/>
  <c r="J18" i="125" a="1"/>
  <c r="J18" i="125" s="1"/>
  <c r="K17" i="125" a="1"/>
  <c r="K17" i="125" s="1"/>
  <c r="M17" i="125" s="1"/>
  <c r="J17" i="125" a="1"/>
  <c r="J17" i="125" s="1"/>
  <c r="K360" i="125" l="1" a="1"/>
  <c r="K360" i="125" s="1"/>
  <c r="M360" i="125" s="1"/>
  <c r="K362" i="125" a="1"/>
  <c r="K362" i="125" s="1"/>
  <c r="M362" i="125" s="1"/>
  <c r="J559" i="125" l="1"/>
  <c r="G457" i="125"/>
  <c r="J558" i="125" s="1"/>
  <c r="J552" i="125"/>
  <c r="J553" i="125"/>
  <c r="I497" i="125"/>
  <c r="L560" i="125" s="1"/>
  <c r="G497" i="125"/>
  <c r="J560" i="125" s="1"/>
  <c r="J545" i="125"/>
  <c r="J547" i="125"/>
  <c r="I328" i="125"/>
  <c r="L554" i="125" s="1"/>
  <c r="J554" i="125"/>
  <c r="K361" i="125" a="1"/>
  <c r="K361" i="125" s="1"/>
  <c r="M361" i="125" s="1"/>
  <c r="K359" i="125" a="1"/>
  <c r="K359" i="125" s="1"/>
  <c r="M359" i="125" s="1"/>
  <c r="M326" i="125"/>
  <c r="M327" i="125"/>
  <c r="K157" i="125" a="1"/>
  <c r="K157" i="125" s="1"/>
  <c r="M157" i="125" s="1"/>
  <c r="K158" i="125" a="1"/>
  <c r="K158" i="125" s="1"/>
  <c r="M158" i="125" s="1"/>
  <c r="K23" i="125" a="1"/>
  <c r="K23" i="125" s="1"/>
  <c r="M554" i="125" l="1"/>
  <c r="L547" i="125"/>
  <c r="L539" i="125"/>
  <c r="M547" i="125"/>
  <c r="J546" i="125"/>
  <c r="M560" i="125"/>
  <c r="J539" i="125"/>
  <c r="J537" i="125"/>
  <c r="J538" i="125"/>
  <c r="K22" i="125" a="1"/>
  <c r="K22" i="125" s="1"/>
  <c r="M22" i="125" s="1"/>
  <c r="K195" i="125" a="1"/>
  <c r="K195" i="125" s="1"/>
  <c r="M195" i="125" s="1"/>
  <c r="K193" i="125" a="1"/>
  <c r="K193" i="125" s="1"/>
  <c r="M193" i="125" s="1"/>
  <c r="K194" i="125" a="1"/>
  <c r="K194" i="125" s="1"/>
  <c r="M194" i="125" s="1"/>
  <c r="K192" i="125" a="1"/>
  <c r="K192" i="125" s="1"/>
  <c r="M192" i="125" s="1"/>
  <c r="M23" i="125"/>
  <c r="K25" i="125" a="1"/>
  <c r="K25" i="125" s="1"/>
  <c r="M25" i="125" s="1"/>
  <c r="K24" i="125" a="1"/>
  <c r="K24" i="125" s="1"/>
  <c r="M24" i="125" s="1"/>
  <c r="M539" i="125" l="1"/>
  <c r="E504" i="125"/>
  <c r="E503" i="125"/>
  <c r="I502" i="125"/>
  <c r="E502" i="125"/>
  <c r="I501" i="125"/>
  <c r="E501" i="125"/>
  <c r="E500" i="125"/>
  <c r="K489" i="125" a="1"/>
  <c r="K489" i="125" s="1"/>
  <c r="K484" i="125" a="1"/>
  <c r="K484" i="125" s="1"/>
  <c r="K478" i="125" a="1"/>
  <c r="K478" i="125" s="1"/>
  <c r="K476" i="125" a="1"/>
  <c r="K476" i="125" s="1"/>
  <c r="K474" i="125" a="1"/>
  <c r="K474" i="125" s="1"/>
  <c r="K470" i="125" a="1"/>
  <c r="K470" i="125" s="1"/>
  <c r="K462" i="125" a="1"/>
  <c r="K462" i="125" s="1"/>
  <c r="K460" i="125" a="1"/>
  <c r="K460" i="125" s="1"/>
  <c r="K458" i="125" a="1"/>
  <c r="K458" i="125" s="1"/>
  <c r="K450" i="125" a="1"/>
  <c r="K450" i="125" s="1"/>
  <c r="M450" i="125" s="1"/>
  <c r="K442" i="125" a="1"/>
  <c r="K442" i="125" s="1"/>
  <c r="K440" i="125" a="1"/>
  <c r="K440" i="125" s="1"/>
  <c r="K435" i="125" a="1"/>
  <c r="K435" i="125" s="1"/>
  <c r="K428" i="125" a="1"/>
  <c r="K428" i="125" s="1"/>
  <c r="K424" i="125" a="1"/>
  <c r="K424" i="125" s="1"/>
  <c r="K410" i="125" a="1"/>
  <c r="K410" i="125" s="1"/>
  <c r="K408" i="125" a="1"/>
  <c r="K408" i="125" s="1"/>
  <c r="K405" i="125" a="1"/>
  <c r="K405" i="125" s="1"/>
  <c r="K401" i="125" a="1"/>
  <c r="K401" i="125" s="1"/>
  <c r="K399" i="125" a="1"/>
  <c r="K399" i="125" s="1"/>
  <c r="K397" i="125" a="1"/>
  <c r="K397" i="125" s="1"/>
  <c r="K395" i="125" a="1"/>
  <c r="K395" i="125" s="1"/>
  <c r="K393" i="125" a="1"/>
  <c r="K393" i="125" s="1"/>
  <c r="K383" i="125" a="1"/>
  <c r="K383" i="125" s="1"/>
  <c r="K381" i="125" a="1"/>
  <c r="K381" i="125" s="1"/>
  <c r="K379" i="125" a="1"/>
  <c r="K379" i="125" s="1"/>
  <c r="K377" i="125" a="1"/>
  <c r="K377" i="125" s="1"/>
  <c r="K375" i="125" a="1"/>
  <c r="K375" i="125" s="1"/>
  <c r="K373" i="125" a="1"/>
  <c r="K373" i="125" s="1"/>
  <c r="K368" i="125" a="1"/>
  <c r="K368" i="125" s="1"/>
  <c r="K365" i="125" a="1"/>
  <c r="K365" i="125" s="1"/>
  <c r="K358" i="125" a="1"/>
  <c r="K358" i="125" s="1"/>
  <c r="K356" i="125" a="1"/>
  <c r="K356" i="125" s="1"/>
  <c r="K351" i="125" a="1"/>
  <c r="K351" i="125" s="1"/>
  <c r="K350" i="125" a="1"/>
  <c r="K350" i="125" s="1"/>
  <c r="K349" i="125" a="1"/>
  <c r="K349" i="125" s="1"/>
  <c r="K348" i="125" a="1"/>
  <c r="K348" i="125" s="1"/>
  <c r="K347" i="125" a="1"/>
  <c r="K347" i="125" s="1"/>
  <c r="K346" i="125" a="1"/>
  <c r="K346" i="125" s="1"/>
  <c r="K343" i="125" a="1"/>
  <c r="K343" i="125" s="1"/>
  <c r="I334" i="125"/>
  <c r="E334" i="125"/>
  <c r="E332" i="125"/>
  <c r="I331" i="125"/>
  <c r="E331" i="125"/>
  <c r="H324" i="125"/>
  <c r="K319" i="125" a="1"/>
  <c r="K319" i="125" s="1"/>
  <c r="K317" i="125" a="1"/>
  <c r="K317" i="125" s="1"/>
  <c r="K310" i="125" a="1"/>
  <c r="K310" i="125" s="1"/>
  <c r="K309" i="125" a="1"/>
  <c r="K309" i="125" s="1"/>
  <c r="K306" i="125" a="1"/>
  <c r="K306" i="125" s="1"/>
  <c r="K288" i="125" a="1"/>
  <c r="K288" i="125" s="1"/>
  <c r="K286" i="125" a="1"/>
  <c r="K286" i="125" s="1"/>
  <c r="K281" i="125" a="1"/>
  <c r="K281" i="125" s="1"/>
  <c r="K273" i="125" a="1"/>
  <c r="K273" i="125" s="1"/>
  <c r="K271" i="125" a="1"/>
  <c r="K271" i="125" s="1"/>
  <c r="K270" i="125" a="1"/>
  <c r="K270" i="125" s="1"/>
  <c r="K269" i="125" a="1"/>
  <c r="K269" i="125" s="1"/>
  <c r="K268" i="125" a="1"/>
  <c r="K268" i="125" s="1"/>
  <c r="K267" i="125" a="1"/>
  <c r="K267" i="125" s="1"/>
  <c r="K261" i="125" a="1"/>
  <c r="K261" i="125" s="1"/>
  <c r="K260" i="125" a="1"/>
  <c r="K260" i="125" s="1"/>
  <c r="K259" i="125" a="1"/>
  <c r="K259" i="125" s="1"/>
  <c r="K258" i="125" a="1"/>
  <c r="K258" i="125" s="1"/>
  <c r="K257" i="125" a="1"/>
  <c r="K257" i="125" s="1"/>
  <c r="K243" i="125" a="1"/>
  <c r="K243" i="125" s="1"/>
  <c r="K241" i="125" a="1"/>
  <c r="K241" i="125" s="1"/>
  <c r="K238" i="125" a="1"/>
  <c r="K238" i="125" s="1"/>
  <c r="M238" i="125" s="1"/>
  <c r="K234" i="125" a="1"/>
  <c r="K234" i="125" s="1"/>
  <c r="K232" i="125" a="1"/>
  <c r="K232" i="125" s="1"/>
  <c r="K230" i="125" a="1"/>
  <c r="K230" i="125" s="1"/>
  <c r="K228" i="125" a="1"/>
  <c r="K228" i="125" s="1"/>
  <c r="K226" i="125" a="1"/>
  <c r="K226" i="125" s="1"/>
  <c r="K216" i="125" a="1"/>
  <c r="K216" i="125" s="1"/>
  <c r="K214" i="125" a="1"/>
  <c r="K214" i="125" s="1"/>
  <c r="K212" i="125" a="1"/>
  <c r="K212" i="125" s="1"/>
  <c r="K210" i="125" a="1"/>
  <c r="K210" i="125" s="1"/>
  <c r="K208" i="125" a="1"/>
  <c r="K208" i="125" s="1"/>
  <c r="K206" i="125" a="1"/>
  <c r="K206" i="125" s="1"/>
  <c r="K199" i="125" a="1"/>
  <c r="K199" i="125" s="1"/>
  <c r="M199" i="125" s="1"/>
  <c r="K186" i="125" a="1"/>
  <c r="K186" i="125" s="1"/>
  <c r="K185" i="125" a="1"/>
  <c r="K185" i="125" s="1"/>
  <c r="K184" i="125" a="1"/>
  <c r="K184" i="125" s="1"/>
  <c r="M184" i="125" s="1"/>
  <c r="K183" i="125" a="1"/>
  <c r="K183" i="125" s="1"/>
  <c r="M183" i="125" s="1"/>
  <c r="K182" i="125" a="1"/>
  <c r="K182" i="125" s="1"/>
  <c r="M182" i="125" s="1"/>
  <c r="K181" i="125" a="1"/>
  <c r="K181" i="125" s="1"/>
  <c r="M181" i="125" s="1"/>
  <c r="K180" i="125" a="1"/>
  <c r="K180" i="125" s="1"/>
  <c r="M180" i="125" s="1"/>
  <c r="K179" i="125" a="1"/>
  <c r="K179" i="125" s="1"/>
  <c r="K178" i="125" a="1"/>
  <c r="K178" i="125" s="1"/>
  <c r="K177" i="125" a="1"/>
  <c r="K177" i="125" s="1"/>
  <c r="K176" i="125" a="1"/>
  <c r="K176" i="125" s="1"/>
  <c r="K175" i="125" a="1"/>
  <c r="K175" i="125" s="1"/>
  <c r="K502" i="125" l="1"/>
  <c r="M502" i="125" s="1"/>
  <c r="N411" i="125"/>
  <c r="V411" i="125"/>
  <c r="W411" i="125" s="1"/>
  <c r="V310" i="125"/>
  <c r="W310" i="125" s="1"/>
  <c r="J312" i="125" a="1"/>
  <c r="J312" i="125" s="1"/>
  <c r="J316" i="125" a="1"/>
  <c r="J316" i="125" s="1"/>
  <c r="M319" i="125"/>
  <c r="J320" i="125" a="1"/>
  <c r="J320" i="125" s="1"/>
  <c r="P364" i="125"/>
  <c r="N380" i="125"/>
  <c r="N384" i="125"/>
  <c r="N396" i="125"/>
  <c r="N400" i="125"/>
  <c r="N406" i="125"/>
  <c r="N409" i="125"/>
  <c r="V410" i="125"/>
  <c r="W410" i="125" s="1"/>
  <c r="M351" i="125"/>
  <c r="N272" i="125"/>
  <c r="K334" i="125"/>
  <c r="M334" i="125" s="1"/>
  <c r="H364" i="125"/>
  <c r="M343" i="125"/>
  <c r="M345" i="125"/>
  <c r="M350" i="125"/>
  <c r="N350" i="125"/>
  <c r="J355" i="125" a="1"/>
  <c r="J355" i="125" s="1"/>
  <c r="J357" i="125" a="1"/>
  <c r="J357" i="125" s="1"/>
  <c r="J363" i="125" a="1"/>
  <c r="J363" i="125" s="1"/>
  <c r="N480" i="125"/>
  <c r="V271" i="125"/>
  <c r="W271" i="125" s="1"/>
  <c r="M306" i="125"/>
  <c r="M310" i="125"/>
  <c r="V356" i="125"/>
  <c r="W356" i="125" s="1"/>
  <c r="K357" i="125" a="1"/>
  <c r="K357" i="125" s="1"/>
  <c r="M357" i="125" s="1"/>
  <c r="V358" i="125"/>
  <c r="W358" i="125" s="1"/>
  <c r="K363" i="125" a="1"/>
  <c r="K363" i="125" s="1"/>
  <c r="M363" i="125" s="1"/>
  <c r="N438" i="125"/>
  <c r="N441" i="125"/>
  <c r="N456" i="125"/>
  <c r="J468" i="125" a="1"/>
  <c r="J468" i="125" s="1"/>
  <c r="O196" i="125"/>
  <c r="Q196" i="125"/>
  <c r="S196" i="125"/>
  <c r="U196" i="125"/>
  <c r="AA196" i="125"/>
  <c r="V188" i="125"/>
  <c r="W188" i="125" s="1"/>
  <c r="J190" i="125" a="1"/>
  <c r="J190" i="125" s="1"/>
  <c r="J197" i="125" a="1"/>
  <c r="J197" i="125" s="1"/>
  <c r="J200" i="125" a="1"/>
  <c r="J200" i="125" s="1"/>
  <c r="J205" i="125" a="1"/>
  <c r="J205" i="125" s="1"/>
  <c r="J207" i="125" a="1"/>
  <c r="J207" i="125" s="1"/>
  <c r="M208" i="125"/>
  <c r="J209" i="125" a="1"/>
  <c r="J209" i="125" s="1"/>
  <c r="M210" i="125"/>
  <c r="J211" i="125" a="1"/>
  <c r="J211" i="125" s="1"/>
  <c r="M212" i="125"/>
  <c r="J213" i="125" a="1"/>
  <c r="J213" i="125" s="1"/>
  <c r="J215" i="125" a="1"/>
  <c r="J215" i="125" s="1"/>
  <c r="M216" i="125"/>
  <c r="J225" i="125" a="1"/>
  <c r="J225" i="125" s="1"/>
  <c r="M226" i="125"/>
  <c r="J227" i="125" a="1"/>
  <c r="J227" i="125" s="1"/>
  <c r="M228" i="125"/>
  <c r="J229" i="125" a="1"/>
  <c r="J229" i="125" s="1"/>
  <c r="J231" i="125" a="1"/>
  <c r="J231" i="125" s="1"/>
  <c r="M232" i="125"/>
  <c r="J233" i="125" a="1"/>
  <c r="J233" i="125" s="1"/>
  <c r="M234" i="125"/>
  <c r="J237" i="125" a="1"/>
  <c r="J237" i="125" s="1"/>
  <c r="J240" i="125" a="1"/>
  <c r="J240" i="125" s="1"/>
  <c r="J242" i="125" a="1"/>
  <c r="J242" i="125" s="1"/>
  <c r="M243" i="125"/>
  <c r="M260" i="125"/>
  <c r="M267" i="125"/>
  <c r="M269" i="125"/>
  <c r="N282" i="125"/>
  <c r="N287" i="125"/>
  <c r="V288" i="125"/>
  <c r="W288" i="125" s="1"/>
  <c r="V290" i="125"/>
  <c r="W290" i="125" s="1"/>
  <c r="N297" i="125"/>
  <c r="V298" i="125"/>
  <c r="W298" i="125" s="1"/>
  <c r="N301" i="125"/>
  <c r="V302" i="125"/>
  <c r="W302" i="125" s="1"/>
  <c r="N304" i="125"/>
  <c r="V304" i="125"/>
  <c r="W304" i="125" s="1"/>
  <c r="H306" i="125"/>
  <c r="J306" i="125" a="1"/>
  <c r="J306" i="125" s="1"/>
  <c r="M309" i="125"/>
  <c r="M344" i="125"/>
  <c r="M346" i="125"/>
  <c r="M349" i="125"/>
  <c r="V380" i="125"/>
  <c r="W380" i="125" s="1"/>
  <c r="V406" i="125"/>
  <c r="W406" i="125" s="1"/>
  <c r="N436" i="125"/>
  <c r="V437" i="125"/>
  <c r="W437" i="125" s="1"/>
  <c r="V439" i="125"/>
  <c r="W439" i="125" s="1"/>
  <c r="V441" i="125"/>
  <c r="W441" i="125" s="1"/>
  <c r="V456" i="125"/>
  <c r="N465" i="125"/>
  <c r="V467" i="125"/>
  <c r="W467" i="125" s="1"/>
  <c r="K468" i="125" a="1"/>
  <c r="K468" i="125" s="1"/>
  <c r="M468" i="125" s="1"/>
  <c r="N471" i="125"/>
  <c r="N475" i="125"/>
  <c r="J480" i="125" a="1"/>
  <c r="J480" i="125" s="1"/>
  <c r="J488" i="125" a="1"/>
  <c r="J488" i="125" s="1"/>
  <c r="N274" i="125"/>
  <c r="V281" i="125"/>
  <c r="W281" i="125" s="1"/>
  <c r="V309" i="125"/>
  <c r="W309" i="125" s="1"/>
  <c r="J310" i="125" a="1"/>
  <c r="J310" i="125" s="1"/>
  <c r="J344" i="125" a="1"/>
  <c r="J344" i="125" s="1"/>
  <c r="J346" i="125" a="1"/>
  <c r="J346" i="125" s="1"/>
  <c r="M348" i="125"/>
  <c r="N348" i="125"/>
  <c r="V348" i="125"/>
  <c r="W348" i="125" s="1"/>
  <c r="J349" i="125" a="1"/>
  <c r="J349" i="125" s="1"/>
  <c r="V350" i="125"/>
  <c r="W350" i="125" s="1"/>
  <c r="J351" i="125" a="1"/>
  <c r="J351" i="125" s="1"/>
  <c r="K355" i="125" a="1"/>
  <c r="K355" i="125" s="1"/>
  <c r="M355" i="125" s="1"/>
  <c r="V429" i="125"/>
  <c r="W429" i="125" s="1"/>
  <c r="V440" i="125"/>
  <c r="W440" i="125" s="1"/>
  <c r="N449" i="125"/>
  <c r="V450" i="125"/>
  <c r="W450" i="125" s="1"/>
  <c r="V455" i="125"/>
  <c r="W455" i="125" s="1"/>
  <c r="N460" i="125"/>
  <c r="V463" i="125"/>
  <c r="W463" i="125" s="1"/>
  <c r="J464" i="125" a="1"/>
  <c r="J464" i="125" s="1"/>
  <c r="J482" i="125" a="1"/>
  <c r="J482" i="125" s="1"/>
  <c r="K488" i="125" a="1"/>
  <c r="K488" i="125" s="1"/>
  <c r="M488" i="125" s="1"/>
  <c r="M489" i="125"/>
  <c r="N492" i="125"/>
  <c r="K501" i="125"/>
  <c r="M501" i="125" s="1"/>
  <c r="N294" i="125"/>
  <c r="N298" i="125"/>
  <c r="V382" i="125"/>
  <c r="W382" i="125" s="1"/>
  <c r="V384" i="125"/>
  <c r="W384" i="125" s="1"/>
  <c r="V394" i="125"/>
  <c r="W394" i="125" s="1"/>
  <c r="V396" i="125"/>
  <c r="W396" i="125" s="1"/>
  <c r="V398" i="125"/>
  <c r="V400" i="125"/>
  <c r="W400" i="125" s="1"/>
  <c r="V402" i="125"/>
  <c r="W402" i="125" s="1"/>
  <c r="V175" i="125"/>
  <c r="W175" i="125" s="1"/>
  <c r="V176" i="125"/>
  <c r="W176" i="125" s="1"/>
  <c r="M177" i="125"/>
  <c r="V179" i="125"/>
  <c r="W179" i="125" s="1"/>
  <c r="V180" i="125"/>
  <c r="W180" i="125" s="1"/>
  <c r="V181" i="125"/>
  <c r="W181" i="125" s="1"/>
  <c r="V184" i="125"/>
  <c r="W184" i="125" s="1"/>
  <c r="V185" i="125"/>
  <c r="W185" i="125" s="1"/>
  <c r="K197" i="125" a="1"/>
  <c r="K197" i="125" s="1"/>
  <c r="M197" i="125" s="1"/>
  <c r="V199" i="125"/>
  <c r="W199" i="125" s="1"/>
  <c r="K200" i="125" a="1"/>
  <c r="K200" i="125" s="1"/>
  <c r="M200" i="125" s="1"/>
  <c r="K205" i="125" a="1"/>
  <c r="K205" i="125" s="1"/>
  <c r="M205" i="125" s="1"/>
  <c r="V206" i="125"/>
  <c r="W206" i="125" s="1"/>
  <c r="K207" i="125" a="1"/>
  <c r="K207" i="125" s="1"/>
  <c r="M207" i="125" s="1"/>
  <c r="M214" i="125"/>
  <c r="V216" i="125"/>
  <c r="W216" i="125" s="1"/>
  <c r="K225" i="125" a="1"/>
  <c r="K225" i="125" s="1"/>
  <c r="M225" i="125" s="1"/>
  <c r="V226" i="125"/>
  <c r="W226" i="125" s="1"/>
  <c r="K227" i="125" a="1"/>
  <c r="K227" i="125" s="1"/>
  <c r="M227" i="125" s="1"/>
  <c r="V228" i="125"/>
  <c r="W228" i="125" s="1"/>
  <c r="K229" i="125" a="1"/>
  <c r="K229" i="125" s="1"/>
  <c r="M229" i="125" s="1"/>
  <c r="V230" i="125"/>
  <c r="W230" i="125" s="1"/>
  <c r="K231" i="125" a="1"/>
  <c r="K231" i="125" s="1"/>
  <c r="M231" i="125" s="1"/>
  <c r="V241" i="125"/>
  <c r="W241" i="125" s="1"/>
  <c r="K242" i="125" a="1"/>
  <c r="K242" i="125" s="1"/>
  <c r="M242" i="125" s="1"/>
  <c r="V243" i="125"/>
  <c r="W243" i="125" s="1"/>
  <c r="V258" i="125"/>
  <c r="W258" i="125" s="1"/>
  <c r="V267" i="125"/>
  <c r="W267" i="125" s="1"/>
  <c r="V270" i="125"/>
  <c r="W270" i="125" s="1"/>
  <c r="V273" i="125"/>
  <c r="W273" i="125" s="1"/>
  <c r="V286" i="125"/>
  <c r="W286" i="125" s="1"/>
  <c r="N293" i="125"/>
  <c r="V294" i="125"/>
  <c r="W294" i="125" s="1"/>
  <c r="N296" i="125"/>
  <c r="V296" i="125"/>
  <c r="W296" i="125" s="1"/>
  <c r="V297" i="125"/>
  <c r="W297" i="125" s="1"/>
  <c r="N299" i="125"/>
  <c r="N302" i="125"/>
  <c r="J308" i="125" a="1"/>
  <c r="J308" i="125" s="1"/>
  <c r="N308" i="125"/>
  <c r="J309" i="125" a="1"/>
  <c r="J309" i="125" s="1"/>
  <c r="R328" i="125"/>
  <c r="K316" i="125" a="1"/>
  <c r="K316" i="125" s="1"/>
  <c r="M316" i="125" s="1"/>
  <c r="V317" i="125"/>
  <c r="W317" i="125" s="1"/>
  <c r="V319" i="125"/>
  <c r="W319" i="125" s="1"/>
  <c r="K320" i="125" a="1"/>
  <c r="K320" i="125" s="1"/>
  <c r="M320" i="125" s="1"/>
  <c r="V324" i="125"/>
  <c r="W324" i="125" s="1"/>
  <c r="Q364" i="125"/>
  <c r="U364" i="125"/>
  <c r="Y364" i="125"/>
  <c r="J343" i="125" a="1"/>
  <c r="J343" i="125" s="1"/>
  <c r="J345" i="125" a="1"/>
  <c r="J345" i="125" s="1"/>
  <c r="J348" i="125" a="1"/>
  <c r="J348" i="125" s="1"/>
  <c r="N349" i="125"/>
  <c r="J350" i="125" a="1"/>
  <c r="J350" i="125" s="1"/>
  <c r="N351" i="125"/>
  <c r="N352" i="125"/>
  <c r="M356" i="125"/>
  <c r="N367" i="125"/>
  <c r="N369" i="125"/>
  <c r="N374" i="125"/>
  <c r="N376" i="125"/>
  <c r="V379" i="125"/>
  <c r="W379" i="125" s="1"/>
  <c r="N382" i="125"/>
  <c r="V383" i="125"/>
  <c r="W383" i="125" s="1"/>
  <c r="N394" i="125"/>
  <c r="V395" i="125"/>
  <c r="W395" i="125" s="1"/>
  <c r="N398" i="125"/>
  <c r="V399" i="125"/>
  <c r="W399" i="125" s="1"/>
  <c r="N402" i="125"/>
  <c r="V405" i="125"/>
  <c r="W405" i="125" s="1"/>
  <c r="V449" i="125"/>
  <c r="W449" i="125" s="1"/>
  <c r="V454" i="125"/>
  <c r="W454" i="125" s="1"/>
  <c r="V459" i="125"/>
  <c r="W459" i="125" s="1"/>
  <c r="N463" i="125"/>
  <c r="J465" i="125" a="1"/>
  <c r="J465" i="125" s="1"/>
  <c r="J466" i="125" a="1"/>
  <c r="J466" i="125" s="1"/>
  <c r="N468" i="125"/>
  <c r="V471" i="125"/>
  <c r="W471" i="125" s="1"/>
  <c r="J472" i="125" a="1"/>
  <c r="J472" i="125" s="1"/>
  <c r="N478" i="125"/>
  <c r="H482" i="125"/>
  <c r="H497" i="125" s="1"/>
  <c r="J483" i="125" a="1"/>
  <c r="J483" i="125" s="1"/>
  <c r="N483" i="125"/>
  <c r="M484" i="125"/>
  <c r="J489" i="125" a="1"/>
  <c r="J489" i="125" s="1"/>
  <c r="N408" i="125"/>
  <c r="V409" i="125"/>
  <c r="W409" i="125" s="1"/>
  <c r="J423" i="125" a="1"/>
  <c r="J423" i="125" s="1"/>
  <c r="M424" i="125"/>
  <c r="J425" i="125" a="1"/>
  <c r="J425" i="125" s="1"/>
  <c r="N425" i="125"/>
  <c r="V425" i="125"/>
  <c r="W425" i="125" s="1"/>
  <c r="N427" i="125"/>
  <c r="V428" i="125"/>
  <c r="W428" i="125" s="1"/>
  <c r="V435" i="125"/>
  <c r="W435" i="125" s="1"/>
  <c r="J437" i="125" a="1"/>
  <c r="J437" i="125" s="1"/>
  <c r="N439" i="125"/>
  <c r="J177" i="125" a="1"/>
  <c r="J177" i="125" s="1"/>
  <c r="J182" i="125" a="1"/>
  <c r="J182" i="125" s="1"/>
  <c r="V186" i="125"/>
  <c r="W186" i="125" s="1"/>
  <c r="V189" i="125"/>
  <c r="W189" i="125" s="1"/>
  <c r="V191" i="125"/>
  <c r="W191" i="125" s="1"/>
  <c r="J199" i="125" a="1"/>
  <c r="J199" i="125" s="1"/>
  <c r="V205" i="125"/>
  <c r="W205" i="125" s="1"/>
  <c r="V207" i="125"/>
  <c r="W207" i="125" s="1"/>
  <c r="V209" i="125"/>
  <c r="W209" i="125" s="1"/>
  <c r="V211" i="125"/>
  <c r="W211" i="125" s="1"/>
  <c r="J214" i="125" a="1"/>
  <c r="J214" i="125" s="1"/>
  <c r="J216" i="125" a="1"/>
  <c r="J216" i="125" s="1"/>
  <c r="J226" i="125" a="1"/>
  <c r="J226" i="125" s="1"/>
  <c r="J228" i="125" a="1"/>
  <c r="J228" i="125" s="1"/>
  <c r="V229" i="125"/>
  <c r="W229" i="125" s="1"/>
  <c r="V231" i="125"/>
  <c r="W231" i="125" s="1"/>
  <c r="V233" i="125"/>
  <c r="W233" i="125" s="1"/>
  <c r="V237" i="125"/>
  <c r="W237" i="125" s="1"/>
  <c r="J243" i="125" a="1"/>
  <c r="J243" i="125" s="1"/>
  <c r="N258" i="125"/>
  <c r="J261" i="125" a="1"/>
  <c r="J261" i="125" s="1"/>
  <c r="J267" i="125" a="1"/>
  <c r="J267" i="125" s="1"/>
  <c r="N267" i="125"/>
  <c r="V269" i="125"/>
  <c r="W269" i="125" s="1"/>
  <c r="V272" i="125"/>
  <c r="W272" i="125" s="1"/>
  <c r="V274" i="125"/>
  <c r="W274" i="125" s="1"/>
  <c r="V282" i="125"/>
  <c r="W282" i="125" s="1"/>
  <c r="V287" i="125"/>
  <c r="W287" i="125" s="1"/>
  <c r="V299" i="125"/>
  <c r="W299" i="125" s="1"/>
  <c r="K308" i="125" a="1"/>
  <c r="K308" i="125" s="1"/>
  <c r="M308" i="125" s="1"/>
  <c r="K312" i="125" a="1"/>
  <c r="K312" i="125" s="1"/>
  <c r="M312" i="125" s="1"/>
  <c r="K314" i="125" a="1"/>
  <c r="K314" i="125" s="1"/>
  <c r="M314" i="125" s="1"/>
  <c r="N316" i="125"/>
  <c r="M317" i="125"/>
  <c r="J317" i="125" a="1"/>
  <c r="J317" i="125" s="1"/>
  <c r="N319" i="125"/>
  <c r="N320" i="125"/>
  <c r="H196" i="125"/>
  <c r="M175" i="125"/>
  <c r="J175" i="125" a="1"/>
  <c r="J175" i="125" s="1"/>
  <c r="M176" i="125"/>
  <c r="V177" i="125"/>
  <c r="W177" i="125" s="1"/>
  <c r="V178" i="125"/>
  <c r="W178" i="125" s="1"/>
  <c r="M179" i="125"/>
  <c r="J179" i="125" a="1"/>
  <c r="J179" i="125" s="1"/>
  <c r="J180" i="125" a="1"/>
  <c r="J180" i="125" s="1"/>
  <c r="V182" i="125"/>
  <c r="W182" i="125" s="1"/>
  <c r="V183" i="125"/>
  <c r="W183" i="125" s="1"/>
  <c r="J184" i="125" a="1"/>
  <c r="J184" i="125" s="1"/>
  <c r="M185" i="125"/>
  <c r="J185" i="125" a="1"/>
  <c r="J185" i="125" s="1"/>
  <c r="J186" i="125" a="1"/>
  <c r="J186" i="125" s="1"/>
  <c r="J188" i="125" a="1"/>
  <c r="J188" i="125" s="1"/>
  <c r="V190" i="125"/>
  <c r="W190" i="125" s="1"/>
  <c r="V197" i="125"/>
  <c r="W197" i="125" s="1"/>
  <c r="V200" i="125"/>
  <c r="W200" i="125" s="1"/>
  <c r="M206" i="125"/>
  <c r="J206" i="125" a="1"/>
  <c r="J206" i="125" s="1"/>
  <c r="J208" i="125" a="1"/>
  <c r="J208" i="125" s="1"/>
  <c r="V208" i="125"/>
  <c r="W208" i="125" s="1"/>
  <c r="K209" i="125" a="1"/>
  <c r="K209" i="125" s="1"/>
  <c r="M209" i="125" s="1"/>
  <c r="J210" i="125" a="1"/>
  <c r="J210" i="125" s="1"/>
  <c r="V210" i="125"/>
  <c r="W210" i="125" s="1"/>
  <c r="K211" i="125" a="1"/>
  <c r="K211" i="125" s="1"/>
  <c r="M211" i="125" s="1"/>
  <c r="J212" i="125" a="1"/>
  <c r="J212" i="125" s="1"/>
  <c r="V212" i="125"/>
  <c r="W212" i="125" s="1"/>
  <c r="K213" i="125" a="1"/>
  <c r="K213" i="125" s="1"/>
  <c r="M213" i="125" s="1"/>
  <c r="V213" i="125"/>
  <c r="W213" i="125" s="1"/>
  <c r="V214" i="125"/>
  <c r="W214" i="125" s="1"/>
  <c r="K215" i="125" a="1"/>
  <c r="K215" i="125" s="1"/>
  <c r="M215" i="125" s="1"/>
  <c r="V215" i="125"/>
  <c r="W215" i="125" s="1"/>
  <c r="V225" i="125"/>
  <c r="W225" i="125" s="1"/>
  <c r="V227" i="125"/>
  <c r="W227" i="125" s="1"/>
  <c r="M230" i="125"/>
  <c r="J230" i="125" a="1"/>
  <c r="J230" i="125" s="1"/>
  <c r="J232" i="125" a="1"/>
  <c r="J232" i="125" s="1"/>
  <c r="V232" i="125"/>
  <c r="W232" i="125" s="1"/>
  <c r="K233" i="125" a="1"/>
  <c r="K233" i="125" s="1"/>
  <c r="M233" i="125" s="1"/>
  <c r="J234" i="125" a="1"/>
  <c r="J234" i="125" s="1"/>
  <c r="V234" i="125"/>
  <c r="W234" i="125" s="1"/>
  <c r="J238" i="125" a="1"/>
  <c r="J238" i="125" s="1"/>
  <c r="V238" i="125"/>
  <c r="W238" i="125" s="1"/>
  <c r="K240" i="125" a="1"/>
  <c r="K240" i="125" s="1"/>
  <c r="M240" i="125" s="1"/>
  <c r="V240" i="125"/>
  <c r="W240" i="125" s="1"/>
  <c r="M241" i="125"/>
  <c r="J241" i="125" a="1"/>
  <c r="J241" i="125" s="1"/>
  <c r="J257" i="125" a="1"/>
  <c r="J257" i="125" s="1"/>
  <c r="M258" i="125"/>
  <c r="J258" i="125" a="1"/>
  <c r="J258" i="125" s="1"/>
  <c r="J259" i="125" a="1"/>
  <c r="J259" i="125" s="1"/>
  <c r="J260" i="125" a="1"/>
  <c r="J260" i="125" s="1"/>
  <c r="N260" i="125"/>
  <c r="V260" i="125"/>
  <c r="W260" i="125" s="1"/>
  <c r="J268" i="125" a="1"/>
  <c r="J268" i="125" s="1"/>
  <c r="J269" i="125" a="1"/>
  <c r="J269" i="125" s="1"/>
  <c r="N269" i="125"/>
  <c r="N292" i="125"/>
  <c r="V292" i="125"/>
  <c r="W292" i="125" s="1"/>
  <c r="V293" i="125"/>
  <c r="W293" i="125" s="1"/>
  <c r="N295" i="125"/>
  <c r="V295" i="125"/>
  <c r="W295" i="125" s="1"/>
  <c r="N300" i="125"/>
  <c r="V300" i="125"/>
  <c r="W300" i="125" s="1"/>
  <c r="V301" i="125"/>
  <c r="W301" i="125" s="1"/>
  <c r="N303" i="125"/>
  <c r="V303" i="125"/>
  <c r="W303" i="125" s="1"/>
  <c r="V308" i="125"/>
  <c r="W308" i="125" s="1"/>
  <c r="N310" i="125"/>
  <c r="V312" i="125"/>
  <c r="W312" i="125" s="1"/>
  <c r="H314" i="125"/>
  <c r="H328" i="125" s="1"/>
  <c r="J314" i="125" a="1"/>
  <c r="J314" i="125" s="1"/>
  <c r="V316" i="125"/>
  <c r="W316" i="125" s="1"/>
  <c r="J319" i="125" a="1"/>
  <c r="J319" i="125" s="1"/>
  <c r="V320" i="125"/>
  <c r="W320" i="125" s="1"/>
  <c r="V349" i="125"/>
  <c r="W349" i="125" s="1"/>
  <c r="V351" i="125"/>
  <c r="W351" i="125" s="1"/>
  <c r="J352" i="125" a="1"/>
  <c r="J352" i="125" s="1"/>
  <c r="V352" i="125"/>
  <c r="W352" i="125" s="1"/>
  <c r="N355" i="125"/>
  <c r="V355" i="125"/>
  <c r="W355" i="125" s="1"/>
  <c r="N356" i="125"/>
  <c r="M358" i="125"/>
  <c r="J358" i="125" a="1"/>
  <c r="J358" i="125" s="1"/>
  <c r="N363" i="125"/>
  <c r="V365" i="125"/>
  <c r="W365" i="125" s="1"/>
  <c r="V367" i="125"/>
  <c r="W367" i="125" s="1"/>
  <c r="V368" i="125"/>
  <c r="W368" i="125" s="1"/>
  <c r="V369" i="125"/>
  <c r="W369" i="125" s="1"/>
  <c r="V373" i="125"/>
  <c r="W373" i="125" s="1"/>
  <c r="V374" i="125"/>
  <c r="W374" i="125" s="1"/>
  <c r="V375" i="125"/>
  <c r="W375" i="125" s="1"/>
  <c r="V376" i="125"/>
  <c r="W376" i="125" s="1"/>
  <c r="V377" i="125"/>
  <c r="W377" i="125" s="1"/>
  <c r="V381" i="125"/>
  <c r="W381" i="125" s="1"/>
  <c r="V393" i="125"/>
  <c r="W393" i="125" s="1"/>
  <c r="V397" i="125"/>
  <c r="W397" i="125" s="1"/>
  <c r="V401" i="125"/>
  <c r="W401" i="125" s="1"/>
  <c r="N405" i="125"/>
  <c r="V408" i="125"/>
  <c r="W408" i="125" s="1"/>
  <c r="N410" i="125"/>
  <c r="H423" i="125"/>
  <c r="K423" i="125" a="1"/>
  <c r="K423" i="125" s="1"/>
  <c r="M423" i="125" s="1"/>
  <c r="J424" i="125" a="1"/>
  <c r="J424" i="125" s="1"/>
  <c r="V424" i="125"/>
  <c r="W424" i="125" s="1"/>
  <c r="K425" i="125" a="1"/>
  <c r="K425" i="125" s="1"/>
  <c r="M425" i="125" s="1"/>
  <c r="V427" i="125"/>
  <c r="W427" i="125" s="1"/>
  <c r="N429" i="125"/>
  <c r="N435" i="125"/>
  <c r="K437" i="125" a="1"/>
  <c r="K437" i="125" s="1"/>
  <c r="M437" i="125" s="1"/>
  <c r="N437" i="125"/>
  <c r="V442" i="125"/>
  <c r="W442" i="125" s="1"/>
  <c r="N454" i="125"/>
  <c r="H458" i="125"/>
  <c r="N458" i="125"/>
  <c r="V460" i="125"/>
  <c r="W460" i="125" s="1"/>
  <c r="V462" i="125"/>
  <c r="W462" i="125" s="1"/>
  <c r="J463" i="125" a="1"/>
  <c r="J463" i="125" s="1"/>
  <c r="K464" i="125" a="1"/>
  <c r="K464" i="125" s="1"/>
  <c r="M464" i="125" s="1"/>
  <c r="V465" i="125"/>
  <c r="W465" i="125" s="1"/>
  <c r="K466" i="125" a="1"/>
  <c r="K466" i="125" s="1"/>
  <c r="M466" i="125" s="1"/>
  <c r="N466" i="125"/>
  <c r="V468" i="125"/>
  <c r="W468" i="125" s="1"/>
  <c r="N469" i="125"/>
  <c r="V470" i="125"/>
  <c r="W470" i="125" s="1"/>
  <c r="J471" i="125" a="1"/>
  <c r="J471" i="125" s="1"/>
  <c r="K472" i="125" a="1"/>
  <c r="K472" i="125" s="1"/>
  <c r="M472" i="125" s="1"/>
  <c r="J475" i="125" a="1"/>
  <c r="J475" i="125" s="1"/>
  <c r="V476" i="125"/>
  <c r="W476" i="125" s="1"/>
  <c r="K482" i="125" a="1"/>
  <c r="K482" i="125" s="1"/>
  <c r="M482" i="125" s="1"/>
  <c r="N482" i="125"/>
  <c r="K483" i="125" a="1"/>
  <c r="K483" i="125" s="1"/>
  <c r="M483" i="125" s="1"/>
  <c r="V483" i="125"/>
  <c r="W483" i="125" s="1"/>
  <c r="V484" i="125"/>
  <c r="W484" i="125" s="1"/>
  <c r="N488" i="125"/>
  <c r="N489" i="125"/>
  <c r="V489" i="125"/>
  <c r="W489" i="125" s="1"/>
  <c r="V492" i="125"/>
  <c r="W492" i="125" s="1"/>
  <c r="J356" i="125" a="1"/>
  <c r="J356" i="125" s="1"/>
  <c r="V357" i="125"/>
  <c r="W357" i="125" s="1"/>
  <c r="V363" i="125"/>
  <c r="W363" i="125" s="1"/>
  <c r="V436" i="125"/>
  <c r="W436" i="125" s="1"/>
  <c r="V438" i="125"/>
  <c r="W438" i="125" s="1"/>
  <c r="W456" i="125"/>
  <c r="N459" i="125"/>
  <c r="N467" i="125"/>
  <c r="J474" i="125" a="1"/>
  <c r="J474" i="125" s="1"/>
  <c r="V475" i="125"/>
  <c r="W475" i="125" s="1"/>
  <c r="V480" i="125"/>
  <c r="W480" i="125" s="1"/>
  <c r="J484" i="125" a="1"/>
  <c r="J484" i="125" s="1"/>
  <c r="V488" i="125"/>
  <c r="W488" i="125" s="1"/>
  <c r="J374" i="125" a="1"/>
  <c r="J374" i="125" s="1"/>
  <c r="K374" i="125" a="1"/>
  <c r="K374" i="125" s="1"/>
  <c r="M374" i="125" s="1"/>
  <c r="J380" i="125" a="1"/>
  <c r="J380" i="125" s="1"/>
  <c r="K380" i="125" a="1"/>
  <c r="K380" i="125" s="1"/>
  <c r="M380" i="125" s="1"/>
  <c r="J384" i="125" a="1"/>
  <c r="J384" i="125" s="1"/>
  <c r="K384" i="125" a="1"/>
  <c r="K384" i="125" s="1"/>
  <c r="M384" i="125" s="1"/>
  <c r="J398" i="125" a="1"/>
  <c r="J398" i="125" s="1"/>
  <c r="K398" i="125" a="1"/>
  <c r="K398" i="125" s="1"/>
  <c r="M398" i="125" s="1"/>
  <c r="J402" i="125" a="1"/>
  <c r="J402" i="125" s="1"/>
  <c r="K402" i="125" a="1"/>
  <c r="K402" i="125" s="1"/>
  <c r="M402" i="125" s="1"/>
  <c r="J556" i="125"/>
  <c r="N358" i="125"/>
  <c r="M365" i="125"/>
  <c r="N368" i="125"/>
  <c r="N373" i="125"/>
  <c r="N375" i="125"/>
  <c r="N377" i="125"/>
  <c r="N379" i="125"/>
  <c r="N381" i="125"/>
  <c r="N383" i="125"/>
  <c r="N393" i="125"/>
  <c r="N395" i="125"/>
  <c r="N397" i="125"/>
  <c r="N399" i="125"/>
  <c r="N401" i="125"/>
  <c r="N423" i="125"/>
  <c r="N357" i="125"/>
  <c r="J376" i="125" a="1"/>
  <c r="J376" i="125" s="1"/>
  <c r="K376" i="125" a="1"/>
  <c r="K376" i="125" s="1"/>
  <c r="M376" i="125" s="1"/>
  <c r="J394" i="125" a="1"/>
  <c r="J394" i="125" s="1"/>
  <c r="K394" i="125" a="1"/>
  <c r="K394" i="125" s="1"/>
  <c r="M394" i="125" s="1"/>
  <c r="J406" i="125" a="1"/>
  <c r="J406" i="125" s="1"/>
  <c r="K406" i="125" a="1"/>
  <c r="K406" i="125" s="1"/>
  <c r="M406" i="125" s="1"/>
  <c r="V423" i="125"/>
  <c r="J458" i="125" a="1"/>
  <c r="J458" i="125" s="1"/>
  <c r="M458" i="125"/>
  <c r="O364" i="125"/>
  <c r="S364" i="125"/>
  <c r="AA364" i="125"/>
  <c r="J367" i="125" a="1"/>
  <c r="J367" i="125" s="1"/>
  <c r="K367" i="125" a="1"/>
  <c r="K367" i="125" s="1"/>
  <c r="M367" i="125" s="1"/>
  <c r="M373" i="125"/>
  <c r="J373" i="125" a="1"/>
  <c r="J373" i="125" s="1"/>
  <c r="M375" i="125"/>
  <c r="J375" i="125" a="1"/>
  <c r="J375" i="125" s="1"/>
  <c r="M377" i="125"/>
  <c r="J377" i="125" a="1"/>
  <c r="J377" i="125" s="1"/>
  <c r="M379" i="125"/>
  <c r="J379" i="125" a="1"/>
  <c r="J379" i="125" s="1"/>
  <c r="M381" i="125"/>
  <c r="J381" i="125" a="1"/>
  <c r="J381" i="125" s="1"/>
  <c r="M383" i="125"/>
  <c r="J383" i="125" a="1"/>
  <c r="J383" i="125" s="1"/>
  <c r="M393" i="125"/>
  <c r="J393" i="125" a="1"/>
  <c r="J393" i="125" s="1"/>
  <c r="M395" i="125"/>
  <c r="J395" i="125" a="1"/>
  <c r="J395" i="125" s="1"/>
  <c r="M397" i="125"/>
  <c r="J397" i="125" a="1"/>
  <c r="J397" i="125" s="1"/>
  <c r="M399" i="125"/>
  <c r="J399" i="125" a="1"/>
  <c r="J399" i="125" s="1"/>
  <c r="M401" i="125"/>
  <c r="J401" i="125" a="1"/>
  <c r="J401" i="125" s="1"/>
  <c r="M405" i="125"/>
  <c r="J405" i="125" a="1"/>
  <c r="J405" i="125" s="1"/>
  <c r="M408" i="125"/>
  <c r="J408" i="125" a="1"/>
  <c r="J408" i="125" s="1"/>
  <c r="M410" i="125"/>
  <c r="J410" i="125" a="1"/>
  <c r="J410" i="125" s="1"/>
  <c r="N424" i="125"/>
  <c r="M428" i="125"/>
  <c r="J369" i="125" a="1"/>
  <c r="J369" i="125" s="1"/>
  <c r="K369" i="125" a="1"/>
  <c r="K369" i="125" s="1"/>
  <c r="M369" i="125" s="1"/>
  <c r="J382" i="125" a="1"/>
  <c r="J382" i="125" s="1"/>
  <c r="K382" i="125" a="1"/>
  <c r="K382" i="125" s="1"/>
  <c r="M382" i="125" s="1"/>
  <c r="J396" i="125" a="1"/>
  <c r="J396" i="125" s="1"/>
  <c r="K396" i="125" a="1"/>
  <c r="K396" i="125" s="1"/>
  <c r="M396" i="125" s="1"/>
  <c r="J400" i="125" a="1"/>
  <c r="J400" i="125" s="1"/>
  <c r="K400" i="125" a="1"/>
  <c r="K400" i="125" s="1"/>
  <c r="M400" i="125" s="1"/>
  <c r="J409" i="125" a="1"/>
  <c r="J409" i="125" s="1"/>
  <c r="K409" i="125" a="1"/>
  <c r="K409" i="125" s="1"/>
  <c r="M409" i="125" s="1"/>
  <c r="J411" i="125" a="1"/>
  <c r="J411" i="125" s="1"/>
  <c r="K411" i="125" a="1"/>
  <c r="K411" i="125" s="1"/>
  <c r="M411" i="125" s="1"/>
  <c r="K352" i="125" a="1"/>
  <c r="K352" i="125" s="1"/>
  <c r="M352" i="125" s="1"/>
  <c r="N365" i="125"/>
  <c r="M368" i="125"/>
  <c r="W398" i="125"/>
  <c r="J365" i="125" a="1"/>
  <c r="J365" i="125" s="1"/>
  <c r="J368" i="125" a="1"/>
  <c r="J368" i="125" s="1"/>
  <c r="J429" i="125" a="1"/>
  <c r="J429" i="125" s="1"/>
  <c r="K429" i="125" a="1"/>
  <c r="K429" i="125" s="1"/>
  <c r="M429" i="125" s="1"/>
  <c r="J439" i="125" a="1"/>
  <c r="J439" i="125" s="1"/>
  <c r="K439" i="125" a="1"/>
  <c r="K439" i="125" s="1"/>
  <c r="M439" i="125" s="1"/>
  <c r="J441" i="125" a="1"/>
  <c r="J441" i="125" s="1"/>
  <c r="K441" i="125" a="1"/>
  <c r="K441" i="125" s="1"/>
  <c r="M441" i="125" s="1"/>
  <c r="J449" i="125" a="1"/>
  <c r="J449" i="125" s="1"/>
  <c r="K449" i="125" a="1"/>
  <c r="K449" i="125" s="1"/>
  <c r="M449" i="125" s="1"/>
  <c r="J454" i="125" a="1"/>
  <c r="J454" i="125" s="1"/>
  <c r="J456" i="125" a="1"/>
  <c r="J456" i="125" s="1"/>
  <c r="K456" i="125" a="1"/>
  <c r="K456" i="125" s="1"/>
  <c r="M456" i="125" s="1"/>
  <c r="M474" i="125"/>
  <c r="N428" i="125"/>
  <c r="M435" i="125"/>
  <c r="N440" i="125"/>
  <c r="N442" i="125"/>
  <c r="N450" i="125"/>
  <c r="N455" i="125"/>
  <c r="M462" i="125"/>
  <c r="J462" i="125" a="1"/>
  <c r="J462" i="125" s="1"/>
  <c r="V469" i="125"/>
  <c r="W469" i="125" s="1"/>
  <c r="M478" i="125"/>
  <c r="J478" i="125" a="1"/>
  <c r="J478" i="125" s="1"/>
  <c r="J427" i="125" a="1"/>
  <c r="J427" i="125" s="1"/>
  <c r="K427" i="125" a="1"/>
  <c r="K427" i="125" s="1"/>
  <c r="J436" i="125" a="1"/>
  <c r="J436" i="125" s="1"/>
  <c r="K436" i="125" a="1"/>
  <c r="K436" i="125" s="1"/>
  <c r="M436" i="125" s="1"/>
  <c r="J438" i="125" a="1"/>
  <c r="J438" i="125" s="1"/>
  <c r="K438" i="125" a="1"/>
  <c r="K438" i="125" s="1"/>
  <c r="M438" i="125" s="1"/>
  <c r="M440" i="125"/>
  <c r="J440" i="125" a="1"/>
  <c r="J440" i="125" s="1"/>
  <c r="M442" i="125"/>
  <c r="J442" i="125" a="1"/>
  <c r="J442" i="125" s="1"/>
  <c r="J450" i="125" a="1"/>
  <c r="J450" i="125" s="1"/>
  <c r="M455" i="125"/>
  <c r="J455" i="125" a="1"/>
  <c r="J455" i="125" s="1"/>
  <c r="K469" i="125" a="1"/>
  <c r="K469" i="125" s="1"/>
  <c r="M469" i="125" s="1"/>
  <c r="J469" i="125" a="1"/>
  <c r="J469" i="125" s="1"/>
  <c r="M470" i="125"/>
  <c r="J428" i="125" a="1"/>
  <c r="J428" i="125" s="1"/>
  <c r="J435" i="125" a="1"/>
  <c r="J435" i="125" s="1"/>
  <c r="V458" i="125"/>
  <c r="K459" i="125" a="1"/>
  <c r="K459" i="125" s="1"/>
  <c r="M459" i="125" s="1"/>
  <c r="M460" i="125"/>
  <c r="J460" i="125" a="1"/>
  <c r="J460" i="125" s="1"/>
  <c r="V466" i="125"/>
  <c r="W466" i="125" s="1"/>
  <c r="K467" i="125" a="1"/>
  <c r="K467" i="125" s="1"/>
  <c r="M467" i="125" s="1"/>
  <c r="V474" i="125"/>
  <c r="K475" i="125" a="1"/>
  <c r="K475" i="125" s="1"/>
  <c r="M475" i="125" s="1"/>
  <c r="N464" i="125"/>
  <c r="V464" i="125"/>
  <c r="W464" i="125" s="1"/>
  <c r="K465" i="125" a="1"/>
  <c r="K465" i="125" s="1"/>
  <c r="M465" i="125" s="1"/>
  <c r="J470" i="125" a="1"/>
  <c r="J470" i="125" s="1"/>
  <c r="N472" i="125"/>
  <c r="V472" i="125"/>
  <c r="W472" i="125" s="1"/>
  <c r="N476" i="125"/>
  <c r="J459" i="125" a="1"/>
  <c r="J459" i="125" s="1"/>
  <c r="N462" i="125"/>
  <c r="K463" i="125" a="1"/>
  <c r="K463" i="125" s="1"/>
  <c r="M463" i="125" s="1"/>
  <c r="J467" i="125" a="1"/>
  <c r="J467" i="125" s="1"/>
  <c r="N470" i="125"/>
  <c r="K471" i="125" a="1"/>
  <c r="K471" i="125" s="1"/>
  <c r="M471" i="125" s="1"/>
  <c r="V478" i="125"/>
  <c r="W478" i="125" s="1"/>
  <c r="K480" i="125" a="1"/>
  <c r="K480" i="125" s="1"/>
  <c r="M480" i="125" s="1"/>
  <c r="N474" i="125"/>
  <c r="R497" i="125"/>
  <c r="V482" i="125"/>
  <c r="N484" i="125"/>
  <c r="J492" i="125" a="1"/>
  <c r="J492" i="125" s="1"/>
  <c r="K492" i="125" a="1"/>
  <c r="K492" i="125" s="1"/>
  <c r="M492" i="125" s="1"/>
  <c r="H474" i="125"/>
  <c r="K500" i="125"/>
  <c r="M178" i="125"/>
  <c r="M286" i="125"/>
  <c r="J286" i="125" a="1"/>
  <c r="J286" i="125" s="1"/>
  <c r="K189" i="125" a="1"/>
  <c r="K189" i="125" s="1"/>
  <c r="M189" i="125" s="1"/>
  <c r="J189" i="125" a="1"/>
  <c r="J189" i="125" s="1"/>
  <c r="Y196" i="125"/>
  <c r="X196" i="125"/>
  <c r="V255" i="125"/>
  <c r="M281" i="125"/>
  <c r="J281" i="125" a="1"/>
  <c r="J281" i="125" s="1"/>
  <c r="J176" i="125" a="1"/>
  <c r="J176" i="125" s="1"/>
  <c r="J178" i="125" a="1"/>
  <c r="J178" i="125" s="1"/>
  <c r="J181" i="125" a="1"/>
  <c r="J181" i="125" s="1"/>
  <c r="J183" i="125" a="1"/>
  <c r="J183" i="125" s="1"/>
  <c r="K191" i="125" a="1"/>
  <c r="K191" i="125" s="1"/>
  <c r="M191" i="125" s="1"/>
  <c r="J191" i="125" a="1"/>
  <c r="J191" i="125" s="1"/>
  <c r="K255" i="125" a="1"/>
  <c r="K255" i="125" s="1"/>
  <c r="M255" i="125" s="1"/>
  <c r="H255" i="125"/>
  <c r="J255" i="125" a="1"/>
  <c r="J255" i="125" s="1"/>
  <c r="M270" i="125"/>
  <c r="J270" i="125" a="1"/>
  <c r="J270" i="125" s="1"/>
  <c r="M273" i="125"/>
  <c r="J273" i="125" a="1"/>
  <c r="J273" i="125" s="1"/>
  <c r="K298" i="125" a="1"/>
  <c r="K298" i="125" s="1"/>
  <c r="M298" i="125" s="1"/>
  <c r="J298" i="125" a="1"/>
  <c r="J298" i="125" s="1"/>
  <c r="P196" i="125"/>
  <c r="T196" i="125"/>
  <c r="M186" i="125"/>
  <c r="N255" i="125"/>
  <c r="N290" i="125"/>
  <c r="J550" i="125"/>
  <c r="R196" i="125"/>
  <c r="Z196" i="125"/>
  <c r="V242" i="125"/>
  <c r="W242" i="125" s="1"/>
  <c r="M271" i="125"/>
  <c r="J271" i="125" a="1"/>
  <c r="J271" i="125" s="1"/>
  <c r="M288" i="125"/>
  <c r="J288" i="125" a="1"/>
  <c r="J288" i="125" s="1"/>
  <c r="K188" i="125" a="1"/>
  <c r="K188" i="125" s="1"/>
  <c r="M188" i="125" s="1"/>
  <c r="K190" i="125" a="1"/>
  <c r="K190" i="125" s="1"/>
  <c r="M190" i="125" s="1"/>
  <c r="N270" i="125"/>
  <c r="N271" i="125"/>
  <c r="N273" i="125"/>
  <c r="N281" i="125"/>
  <c r="N286" i="125"/>
  <c r="N288" i="125"/>
  <c r="K294" i="125" a="1"/>
  <c r="K294" i="125" s="1"/>
  <c r="M294" i="125" s="1"/>
  <c r="J294" i="125" a="1"/>
  <c r="J294" i="125" s="1"/>
  <c r="M257" i="125"/>
  <c r="M259" i="125"/>
  <c r="M261" i="125"/>
  <c r="M268" i="125"/>
  <c r="K302" i="125" a="1"/>
  <c r="K302" i="125" s="1"/>
  <c r="M302" i="125" s="1"/>
  <c r="J302" i="125" a="1"/>
  <c r="J302" i="125" s="1"/>
  <c r="N257" i="125"/>
  <c r="V257" i="125"/>
  <c r="W257" i="125" s="1"/>
  <c r="N259" i="125"/>
  <c r="V259" i="125"/>
  <c r="W259" i="125" s="1"/>
  <c r="N261" i="125"/>
  <c r="V261" i="125"/>
  <c r="W261" i="125" s="1"/>
  <c r="N268" i="125"/>
  <c r="V268" i="125"/>
  <c r="W268" i="125" s="1"/>
  <c r="K272" i="125" a="1"/>
  <c r="K272" i="125" s="1"/>
  <c r="M272" i="125" s="1"/>
  <c r="J272" i="125" a="1"/>
  <c r="J272" i="125" s="1"/>
  <c r="K274" i="125" a="1"/>
  <c r="K274" i="125" s="1"/>
  <c r="M274" i="125" s="1"/>
  <c r="J274" i="125" a="1"/>
  <c r="J274" i="125" s="1"/>
  <c r="K282" i="125" a="1"/>
  <c r="K282" i="125" s="1"/>
  <c r="M282" i="125" s="1"/>
  <c r="J282" i="125" a="1"/>
  <c r="J282" i="125" s="1"/>
  <c r="K287" i="125" a="1"/>
  <c r="K287" i="125" s="1"/>
  <c r="M287" i="125" s="1"/>
  <c r="J287" i="125" a="1"/>
  <c r="J287" i="125" s="1"/>
  <c r="K290" i="125" a="1"/>
  <c r="K290" i="125" s="1"/>
  <c r="M290" i="125" s="1"/>
  <c r="H290" i="125"/>
  <c r="J290" i="125" a="1"/>
  <c r="J290" i="125" s="1"/>
  <c r="N306" i="125"/>
  <c r="J293" i="125" a="1"/>
  <c r="J293" i="125" s="1"/>
  <c r="K293" i="125" a="1"/>
  <c r="K293" i="125" s="1"/>
  <c r="M293" i="125" s="1"/>
  <c r="J297" i="125" a="1"/>
  <c r="J297" i="125" s="1"/>
  <c r="K297" i="125" a="1"/>
  <c r="K297" i="125" s="1"/>
  <c r="M297" i="125" s="1"/>
  <c r="J301" i="125" a="1"/>
  <c r="J301" i="125" s="1"/>
  <c r="K301" i="125" a="1"/>
  <c r="K301" i="125" s="1"/>
  <c r="M301" i="125" s="1"/>
  <c r="V314" i="125"/>
  <c r="J295" i="125" a="1"/>
  <c r="J295" i="125" s="1"/>
  <c r="K295" i="125" a="1"/>
  <c r="K295" i="125" s="1"/>
  <c r="M295" i="125" s="1"/>
  <c r="J299" i="125" a="1"/>
  <c r="J299" i="125" s="1"/>
  <c r="K299" i="125" a="1"/>
  <c r="K299" i="125" s="1"/>
  <c r="M299" i="125" s="1"/>
  <c r="J303" i="125" a="1"/>
  <c r="J303" i="125" s="1"/>
  <c r="K303" i="125" a="1"/>
  <c r="K303" i="125" s="1"/>
  <c r="M303" i="125" s="1"/>
  <c r="V306" i="125"/>
  <c r="N314" i="125"/>
  <c r="K292" i="125" a="1"/>
  <c r="K292" i="125" s="1"/>
  <c r="M292" i="125" s="1"/>
  <c r="J292" i="125" a="1"/>
  <c r="J292" i="125" s="1"/>
  <c r="K296" i="125" a="1"/>
  <c r="K296" i="125" s="1"/>
  <c r="M296" i="125" s="1"/>
  <c r="J296" i="125" a="1"/>
  <c r="J296" i="125" s="1"/>
  <c r="K300" i="125" a="1"/>
  <c r="K300" i="125" s="1"/>
  <c r="M300" i="125" s="1"/>
  <c r="J300" i="125" a="1"/>
  <c r="J300" i="125" s="1"/>
  <c r="K304" i="125" a="1"/>
  <c r="K304" i="125" s="1"/>
  <c r="M304" i="125" s="1"/>
  <c r="J304" i="125" a="1"/>
  <c r="J304" i="125" s="1"/>
  <c r="N309" i="125"/>
  <c r="N312" i="125"/>
  <c r="N317" i="125"/>
  <c r="N324" i="125"/>
  <c r="K331" i="125"/>
  <c r="M324" i="125"/>
  <c r="J324" i="125" a="1"/>
  <c r="J324" i="125" s="1"/>
  <c r="U28" i="125"/>
  <c r="Q28" i="125"/>
  <c r="S28" i="125"/>
  <c r="O28" i="125"/>
  <c r="I86" i="125"/>
  <c r="R28" i="125"/>
  <c r="I137" i="125"/>
  <c r="I121" i="125"/>
  <c r="L545" i="125" s="1"/>
  <c r="M545" i="125" s="1"/>
  <c r="T28" i="125"/>
  <c r="AA497" i="125"/>
  <c r="Z497" i="125"/>
  <c r="Y497" i="125"/>
  <c r="U497" i="125"/>
  <c r="T497" i="125"/>
  <c r="S497" i="125"/>
  <c r="Q497" i="125"/>
  <c r="P497" i="125"/>
  <c r="AA481" i="125"/>
  <c r="Z481" i="125"/>
  <c r="Y481" i="125"/>
  <c r="U481" i="125"/>
  <c r="T481" i="125"/>
  <c r="S481" i="125"/>
  <c r="Q481" i="125"/>
  <c r="P481" i="125"/>
  <c r="O481" i="125"/>
  <c r="AA473" i="125"/>
  <c r="Z473" i="125"/>
  <c r="Y473" i="125"/>
  <c r="T473" i="125"/>
  <c r="S473" i="125"/>
  <c r="R473" i="125"/>
  <c r="Q473" i="125"/>
  <c r="P473" i="125"/>
  <c r="I473" i="125"/>
  <c r="L559" i="125" s="1"/>
  <c r="M559" i="125" s="1"/>
  <c r="AA457" i="125"/>
  <c r="Z457" i="125"/>
  <c r="Y457" i="125"/>
  <c r="U457" i="125"/>
  <c r="T457" i="125"/>
  <c r="S457" i="125"/>
  <c r="R457" i="125"/>
  <c r="Q457" i="125"/>
  <c r="P457" i="125"/>
  <c r="AA328" i="125"/>
  <c r="Z328" i="125"/>
  <c r="Y328" i="125"/>
  <c r="U328" i="125"/>
  <c r="T328" i="125"/>
  <c r="S328" i="125"/>
  <c r="Q328" i="125"/>
  <c r="P328" i="125"/>
  <c r="AA313" i="125"/>
  <c r="Z313" i="125"/>
  <c r="Y313" i="125"/>
  <c r="U313" i="125"/>
  <c r="T313" i="125"/>
  <c r="S313" i="125"/>
  <c r="Q313" i="125"/>
  <c r="AA305" i="125"/>
  <c r="Z305" i="125"/>
  <c r="Y305" i="125"/>
  <c r="U305" i="125"/>
  <c r="T305" i="125"/>
  <c r="S305" i="125"/>
  <c r="R305" i="125"/>
  <c r="Q305" i="125"/>
  <c r="Z289" i="125"/>
  <c r="Y289" i="125"/>
  <c r="U289" i="125"/>
  <c r="T289" i="125"/>
  <c r="S289" i="125"/>
  <c r="R289" i="125"/>
  <c r="Q289" i="125"/>
  <c r="P289" i="125"/>
  <c r="K201" i="125" a="1"/>
  <c r="K201" i="125" s="1"/>
  <c r="I161" i="125" l="1"/>
  <c r="L544" i="125"/>
  <c r="J544" i="125"/>
  <c r="L546" i="125"/>
  <c r="M546" i="125" s="1"/>
  <c r="J137" i="125" a="1"/>
  <c r="J137" i="125" s="1"/>
  <c r="J473" i="125" a="1"/>
  <c r="J473" i="125" s="1"/>
  <c r="K378" i="125" a="1"/>
  <c r="K378" i="125" s="1"/>
  <c r="J378" i="125" a="1"/>
  <c r="J378" i="125" s="1"/>
  <c r="R504" i="125"/>
  <c r="V477" i="125"/>
  <c r="V481" i="125" s="1"/>
  <c r="W481" i="125" s="1"/>
  <c r="N485" i="125"/>
  <c r="N497" i="125" s="1"/>
  <c r="V485" i="125"/>
  <c r="W485" i="125" s="1"/>
  <c r="V461" i="125"/>
  <c r="W461" i="125" s="1"/>
  <c r="S254" i="125"/>
  <c r="I289" i="125"/>
  <c r="AA289" i="125"/>
  <c r="O305" i="125"/>
  <c r="I313" i="125"/>
  <c r="J313" i="125" s="1" a="1"/>
  <c r="J313" i="125" s="1"/>
  <c r="P313" i="125"/>
  <c r="K315" i="125" a="1"/>
  <c r="K315" i="125" s="1"/>
  <c r="K328" i="125" s="1"/>
  <c r="J315" i="125" a="1"/>
  <c r="J315" i="125" s="1"/>
  <c r="H473" i="125"/>
  <c r="K559" i="125" s="1"/>
  <c r="K461" i="125" a="1"/>
  <c r="K461" i="125" s="1"/>
  <c r="M461" i="125" s="1"/>
  <c r="M473" i="125" s="1"/>
  <c r="J461" i="125" a="1"/>
  <c r="J461" i="125" s="1"/>
  <c r="Z254" i="125"/>
  <c r="Z329" i="125" s="1"/>
  <c r="K256" i="125" a="1"/>
  <c r="K256" i="125" s="1"/>
  <c r="M256" i="125" s="1"/>
  <c r="M289" i="125" s="1"/>
  <c r="J256" i="125" a="1"/>
  <c r="J256" i="125" s="1"/>
  <c r="H289" i="125"/>
  <c r="K552" i="125" s="1"/>
  <c r="X289" i="125"/>
  <c r="H305" i="125"/>
  <c r="K553" i="125" s="1"/>
  <c r="K291" i="125" a="1"/>
  <c r="K291" i="125" s="1"/>
  <c r="K305" i="125" s="1"/>
  <c r="I305" i="125"/>
  <c r="P305" i="125"/>
  <c r="V291" i="125"/>
  <c r="X305" i="125"/>
  <c r="O313" i="125"/>
  <c r="X313" i="125"/>
  <c r="V307" i="125"/>
  <c r="V313" i="125" s="1"/>
  <c r="W313" i="125" s="1"/>
  <c r="N315" i="125"/>
  <c r="N328" i="125" s="1"/>
  <c r="O328" i="125"/>
  <c r="R336" i="125" s="1"/>
  <c r="V315" i="125"/>
  <c r="W315" i="125" s="1"/>
  <c r="X328" i="125"/>
  <c r="I332" i="125"/>
  <c r="I457" i="125"/>
  <c r="L558" i="125" s="1"/>
  <c r="M558" i="125" s="1"/>
  <c r="X457" i="125"/>
  <c r="V426" i="125"/>
  <c r="V457" i="125" s="1"/>
  <c r="W457" i="125" s="1"/>
  <c r="Y422" i="125"/>
  <c r="Y498" i="125" s="1"/>
  <c r="U473" i="125"/>
  <c r="N426" i="125"/>
  <c r="N457" i="125" s="1"/>
  <c r="O497" i="125"/>
  <c r="R505" i="125" s="1"/>
  <c r="O473" i="125"/>
  <c r="X473" i="125"/>
  <c r="K485" i="125" a="1"/>
  <c r="K485" i="125" s="1"/>
  <c r="M485" i="125" s="1"/>
  <c r="J485" i="125" a="1"/>
  <c r="J485" i="125" s="1"/>
  <c r="N477" i="125"/>
  <c r="N481" i="125" s="1"/>
  <c r="X497" i="125"/>
  <c r="I503" i="125"/>
  <c r="X481" i="125"/>
  <c r="O457" i="125"/>
  <c r="R502" i="125" s="1"/>
  <c r="K554" i="125"/>
  <c r="K560" i="125"/>
  <c r="K556" i="125"/>
  <c r="K364" i="125"/>
  <c r="R331" i="125"/>
  <c r="K550" i="125"/>
  <c r="W482" i="125"/>
  <c r="M500" i="125"/>
  <c r="W458" i="125"/>
  <c r="M427" i="125"/>
  <c r="W474" i="125"/>
  <c r="W423" i="125"/>
  <c r="V196" i="125"/>
  <c r="W196" i="125"/>
  <c r="W314" i="125"/>
  <c r="W255" i="125"/>
  <c r="K196" i="125"/>
  <c r="M331" i="125"/>
  <c r="W306" i="125"/>
  <c r="N196" i="125"/>
  <c r="J160" i="125" a="1"/>
  <c r="J160" i="125" s="1"/>
  <c r="K333" i="125"/>
  <c r="M333" i="125" s="1"/>
  <c r="M201" i="125"/>
  <c r="M544" i="125" l="1"/>
  <c r="S329" i="125"/>
  <c r="B336" i="125"/>
  <c r="J555" i="125" s="1"/>
  <c r="R334" i="125"/>
  <c r="K289" i="125"/>
  <c r="J289" i="125" a="1"/>
  <c r="J289" i="125" s="1"/>
  <c r="L552" i="125"/>
  <c r="M552" i="125" s="1"/>
  <c r="J305" i="125" a="1"/>
  <c r="J305" i="125" s="1"/>
  <c r="L553" i="125"/>
  <c r="M553" i="125" s="1"/>
  <c r="V328" i="125"/>
  <c r="W328" i="125" s="1"/>
  <c r="K473" i="125"/>
  <c r="L538" i="125"/>
  <c r="M538" i="125" s="1"/>
  <c r="J457" i="125" a="1"/>
  <c r="J457" i="125" s="1"/>
  <c r="L537" i="125"/>
  <c r="M537" i="125" s="1"/>
  <c r="R503" i="125"/>
  <c r="J497" i="125" a="1"/>
  <c r="J497" i="125" s="1"/>
  <c r="M497" i="125"/>
  <c r="X254" i="125"/>
  <c r="X329" i="125" s="1"/>
  <c r="J328" i="125" a="1"/>
  <c r="J328" i="125" s="1"/>
  <c r="R335" i="125"/>
  <c r="O254" i="125"/>
  <c r="O329" i="125" s="1"/>
  <c r="O422" i="125"/>
  <c r="V473" i="125"/>
  <c r="W473" i="125" s="1"/>
  <c r="V497" i="125"/>
  <c r="W497" i="125" s="1"/>
  <c r="I422" i="125"/>
  <c r="AA422" i="125"/>
  <c r="AA498" i="125" s="1"/>
  <c r="U422" i="125"/>
  <c r="U498" i="125" s="1"/>
  <c r="V378" i="125"/>
  <c r="W378" i="125" s="1"/>
  <c r="AA254" i="125"/>
  <c r="AA329" i="125" s="1"/>
  <c r="Y254" i="125"/>
  <c r="Y329" i="125" s="1"/>
  <c r="U254" i="125"/>
  <c r="U329" i="125" s="1"/>
  <c r="Q254" i="125"/>
  <c r="Q329" i="125" s="1"/>
  <c r="T254" i="125"/>
  <c r="T329" i="125" s="1"/>
  <c r="R254" i="125"/>
  <c r="R329" i="125" s="1"/>
  <c r="N378" i="125"/>
  <c r="M378" i="125"/>
  <c r="Z422" i="125"/>
  <c r="T422" i="125"/>
  <c r="R422" i="125"/>
  <c r="P422" i="125"/>
  <c r="P498" i="125" s="1"/>
  <c r="S422" i="125"/>
  <c r="S498" i="125" s="1"/>
  <c r="Q422" i="125"/>
  <c r="Q498" i="125" s="1"/>
  <c r="P254" i="125"/>
  <c r="N307" i="125"/>
  <c r="N313" i="125" s="1"/>
  <c r="V256" i="125"/>
  <c r="J201" i="125" a="1"/>
  <c r="J201" i="125" s="1"/>
  <c r="V201" i="125"/>
  <c r="W201" i="125" s="1"/>
  <c r="K497" i="125"/>
  <c r="M315" i="125"/>
  <c r="M328" i="125" s="1"/>
  <c r="W307" i="125"/>
  <c r="I504" i="125"/>
  <c r="K503" i="125"/>
  <c r="X422" i="125"/>
  <c r="W291" i="125"/>
  <c r="V305" i="125"/>
  <c r="W305" i="125" s="1"/>
  <c r="K254" i="125"/>
  <c r="J551" i="125"/>
  <c r="H254" i="125"/>
  <c r="N461" i="125"/>
  <c r="N473" i="125" s="1"/>
  <c r="W426" i="125"/>
  <c r="N291" i="125"/>
  <c r="N305" i="125" s="1"/>
  <c r="J477" i="125" a="1"/>
  <c r="J477" i="125" s="1"/>
  <c r="H481" i="125"/>
  <c r="K477" i="125" a="1"/>
  <c r="K477" i="125" s="1"/>
  <c r="K426" i="125" a="1"/>
  <c r="K426" i="125" s="1"/>
  <c r="J426" i="125" a="1"/>
  <c r="J426" i="125" s="1"/>
  <c r="H457" i="125"/>
  <c r="K558" i="125" s="1"/>
  <c r="J476" i="125" a="1"/>
  <c r="J476" i="125" s="1"/>
  <c r="I481" i="125"/>
  <c r="M476" i="125"/>
  <c r="H422" i="125"/>
  <c r="K332" i="125"/>
  <c r="I335" i="125"/>
  <c r="N256" i="125"/>
  <c r="N289" i="125" s="1"/>
  <c r="W477" i="125"/>
  <c r="M291" i="125"/>
  <c r="M305" i="125" s="1"/>
  <c r="J291" i="125" a="1"/>
  <c r="J291" i="125" s="1"/>
  <c r="I163" i="125"/>
  <c r="V345" i="125"/>
  <c r="W345" i="125" s="1"/>
  <c r="V346" i="125"/>
  <c r="W346" i="125" s="1"/>
  <c r="I166" i="125"/>
  <c r="I164" i="125"/>
  <c r="H145" i="125"/>
  <c r="K99" i="125" a="1"/>
  <c r="K99" i="125" s="1"/>
  <c r="K91" i="125" a="1"/>
  <c r="K91" i="125" s="1"/>
  <c r="K73" i="125" a="1"/>
  <c r="K73" i="125" s="1"/>
  <c r="K9" i="125" a="1"/>
  <c r="K9" i="125" s="1"/>
  <c r="M9" i="125" s="1"/>
  <c r="K15" i="125" a="1"/>
  <c r="K15" i="125" s="1"/>
  <c r="K19" i="125" a="1"/>
  <c r="K19" i="125" s="1"/>
  <c r="P527" i="125"/>
  <c r="N527" i="125"/>
  <c r="L527" i="125"/>
  <c r="H527" i="125"/>
  <c r="F527" i="125"/>
  <c r="G508" i="125"/>
  <c r="N508" i="125" s="1"/>
  <c r="E167" i="125"/>
  <c r="E166" i="125"/>
  <c r="D156" i="125"/>
  <c r="K151" i="125" a="1"/>
  <c r="K151" i="125" s="1"/>
  <c r="K138" i="125" a="1"/>
  <c r="K138" i="125" s="1"/>
  <c r="K113" i="125" a="1"/>
  <c r="K113" i="125" s="1"/>
  <c r="K93" i="125" a="1"/>
  <c r="K93" i="125" s="1"/>
  <c r="K72" i="125" a="1"/>
  <c r="K72" i="125" s="1"/>
  <c r="K37" i="125" a="1"/>
  <c r="K37" i="125" s="1"/>
  <c r="K16" i="125" a="1"/>
  <c r="K16" i="125" s="1"/>
  <c r="K13" i="125" a="1"/>
  <c r="K13" i="125" s="1"/>
  <c r="O498" i="125" l="1"/>
  <c r="X501" i="125" s="1"/>
  <c r="X500" i="125"/>
  <c r="P329" i="125"/>
  <c r="X333" i="125" s="1"/>
  <c r="X332" i="125"/>
  <c r="K557" i="125"/>
  <c r="H498" i="125"/>
  <c r="E505" i="125" s="1"/>
  <c r="L557" i="125"/>
  <c r="I498" i="125"/>
  <c r="K551" i="125"/>
  <c r="N422" i="125"/>
  <c r="N254" i="125"/>
  <c r="R501" i="125"/>
  <c r="R364" i="125"/>
  <c r="V343" i="125"/>
  <c r="W343" i="125" s="1"/>
  <c r="W256" i="125"/>
  <c r="V289" i="125"/>
  <c r="W289" i="125" s="1"/>
  <c r="R332" i="125"/>
  <c r="V254" i="125"/>
  <c r="R333" i="125"/>
  <c r="M332" i="125"/>
  <c r="K335" i="125"/>
  <c r="M335" i="125" s="1"/>
  <c r="M422" i="125"/>
  <c r="K422" i="125"/>
  <c r="J481" i="125" a="1"/>
  <c r="J481" i="125" s="1"/>
  <c r="M426" i="125"/>
  <c r="M457" i="125" s="1"/>
  <c r="K457" i="125"/>
  <c r="M503" i="125"/>
  <c r="K504" i="125"/>
  <c r="M504" i="125" s="1"/>
  <c r="J307" i="125" a="1"/>
  <c r="J307" i="125" s="1"/>
  <c r="K307" i="125" a="1"/>
  <c r="K307" i="125" s="1"/>
  <c r="H313" i="125"/>
  <c r="M254" i="125"/>
  <c r="I254" i="125"/>
  <c r="I329" i="125" s="1"/>
  <c r="M477" i="125"/>
  <c r="M481" i="125" s="1"/>
  <c r="K481" i="125"/>
  <c r="V422" i="125"/>
  <c r="K74" i="125" a="1"/>
  <c r="K74" i="125" s="1"/>
  <c r="M74" i="125" s="1"/>
  <c r="K142" i="125" a="1"/>
  <c r="K142" i="125" s="1"/>
  <c r="K61" i="125" a="1"/>
  <c r="K61" i="125" s="1"/>
  <c r="M61" i="125" s="1"/>
  <c r="K127" i="125" a="1"/>
  <c r="K127" i="125" s="1"/>
  <c r="M127" i="125" s="1"/>
  <c r="M151" i="125"/>
  <c r="K59" i="125" a="1"/>
  <c r="K59" i="125" s="1"/>
  <c r="M59" i="125" s="1"/>
  <c r="K102" i="125" a="1"/>
  <c r="K102" i="125" s="1"/>
  <c r="M102" i="125" s="1"/>
  <c r="K125" i="125" a="1"/>
  <c r="K125" i="125" s="1"/>
  <c r="M125" i="125" s="1"/>
  <c r="K29" i="125" a="1"/>
  <c r="K29" i="125" s="1"/>
  <c r="K63" i="125" a="1"/>
  <c r="K63" i="125" s="1"/>
  <c r="M63" i="125" s="1"/>
  <c r="K89" i="125" a="1"/>
  <c r="K89" i="125" s="1"/>
  <c r="M89" i="125" s="1"/>
  <c r="K105" i="125" a="1"/>
  <c r="K105" i="125" s="1"/>
  <c r="M105" i="125" s="1"/>
  <c r="K129" i="125" a="1"/>
  <c r="K129" i="125" s="1"/>
  <c r="M129" i="125" s="1"/>
  <c r="J9" i="125" a="1"/>
  <c r="J9" i="125" s="1"/>
  <c r="V347" i="125"/>
  <c r="W347" i="125" s="1"/>
  <c r="V344" i="125"/>
  <c r="W344" i="125" s="1"/>
  <c r="N344" i="125"/>
  <c r="N343" i="125"/>
  <c r="N347" i="125"/>
  <c r="N345" i="125"/>
  <c r="N346" i="125"/>
  <c r="K123" i="125" a="1"/>
  <c r="K123" i="125" s="1"/>
  <c r="M123" i="125" s="1"/>
  <c r="K131" i="125" a="1"/>
  <c r="K131" i="125" s="1"/>
  <c r="M131" i="125" s="1"/>
  <c r="K41" i="125" a="1"/>
  <c r="K41" i="125" s="1"/>
  <c r="K100" i="125" a="1"/>
  <c r="K100" i="125" s="1"/>
  <c r="M100" i="125" s="1"/>
  <c r="K103" i="125" a="1"/>
  <c r="K103" i="125" s="1"/>
  <c r="M103" i="125" s="1"/>
  <c r="K45" i="125" a="1"/>
  <c r="K45" i="125" s="1"/>
  <c r="M45" i="125" s="1"/>
  <c r="K69" i="125" a="1"/>
  <c r="K69" i="125" s="1"/>
  <c r="K87" i="125" a="1"/>
  <c r="K87" i="125" s="1"/>
  <c r="M87" i="125" s="1"/>
  <c r="K120" i="125" a="1"/>
  <c r="K120" i="125" s="1"/>
  <c r="K133" i="125" a="1"/>
  <c r="K133" i="125" s="1"/>
  <c r="M133" i="125" s="1"/>
  <c r="J14" i="125" a="1"/>
  <c r="J14" i="125" s="1"/>
  <c r="J45" i="125" a="1"/>
  <c r="J45" i="125" s="1"/>
  <c r="J59" i="125" a="1"/>
  <c r="J59" i="125" s="1"/>
  <c r="J61" i="125" a="1"/>
  <c r="J61" i="125" s="1"/>
  <c r="J63" i="125" a="1"/>
  <c r="J63" i="125" s="1"/>
  <c r="J72" i="125" a="1"/>
  <c r="J72" i="125" s="1"/>
  <c r="J74" i="125" a="1"/>
  <c r="J74" i="125" s="1"/>
  <c r="J89" i="125" a="1"/>
  <c r="J89" i="125" s="1"/>
  <c r="J93" i="125" a="1"/>
  <c r="J93" i="125" s="1"/>
  <c r="J100" i="125" a="1"/>
  <c r="J100" i="125" s="1"/>
  <c r="J102" i="125" a="1"/>
  <c r="J102" i="125" s="1"/>
  <c r="J103" i="125" a="1"/>
  <c r="J103" i="125" s="1"/>
  <c r="J105" i="125" a="1"/>
  <c r="J105" i="125" s="1"/>
  <c r="J113" i="125" a="1"/>
  <c r="J113" i="125" s="1"/>
  <c r="J123" i="125" a="1"/>
  <c r="J123" i="125" s="1"/>
  <c r="J125" i="125" a="1"/>
  <c r="J125" i="125" s="1"/>
  <c r="J127" i="125" a="1"/>
  <c r="J127" i="125" s="1"/>
  <c r="J129" i="125" a="1"/>
  <c r="J129" i="125" s="1"/>
  <c r="J131" i="125" a="1"/>
  <c r="J131" i="125" s="1"/>
  <c r="J133" i="125" a="1"/>
  <c r="J133" i="125" s="1"/>
  <c r="AA28" i="125"/>
  <c r="R86" i="125"/>
  <c r="X86" i="125"/>
  <c r="Z86" i="125"/>
  <c r="M73" i="125"/>
  <c r="M91" i="125"/>
  <c r="M99" i="125"/>
  <c r="J128" i="125" a="1"/>
  <c r="J128" i="125" s="1"/>
  <c r="O121" i="125"/>
  <c r="S121" i="125"/>
  <c r="Y121" i="125"/>
  <c r="T121" i="125"/>
  <c r="U121" i="125"/>
  <c r="AA121" i="125"/>
  <c r="S145" i="125"/>
  <c r="Y145" i="125"/>
  <c r="U145" i="125"/>
  <c r="R160" i="125"/>
  <c r="X160" i="125"/>
  <c r="P160" i="125"/>
  <c r="T160" i="125"/>
  <c r="Z160" i="125"/>
  <c r="P121" i="125"/>
  <c r="J62" i="125" a="1"/>
  <c r="J62" i="125" s="1"/>
  <c r="J126" i="125" a="1"/>
  <c r="J126" i="125" s="1"/>
  <c r="X28" i="125"/>
  <c r="X145" i="125"/>
  <c r="J58" i="125" a="1"/>
  <c r="J58" i="125" s="1"/>
  <c r="J13" i="125" a="1"/>
  <c r="J13" i="125" s="1"/>
  <c r="Q86" i="125"/>
  <c r="K62" i="125" a="1"/>
  <c r="K62" i="125" s="1"/>
  <c r="M62" i="125" s="1"/>
  <c r="H28" i="125"/>
  <c r="Y28" i="125"/>
  <c r="K114" i="125" a="1"/>
  <c r="K114" i="125" s="1"/>
  <c r="K14" i="125" a="1"/>
  <c r="K14" i="125" s="1"/>
  <c r="M14" i="125" s="1"/>
  <c r="K31" i="125" a="1"/>
  <c r="K31" i="125" s="1"/>
  <c r="J155" i="125" a="1"/>
  <c r="J155" i="125" s="1"/>
  <c r="K26" i="125" a="1"/>
  <c r="K26" i="125" s="1"/>
  <c r="K38" i="125" a="1"/>
  <c r="K38" i="125" s="1"/>
  <c r="M38" i="125" s="1"/>
  <c r="J38" i="125" a="1"/>
  <c r="J38" i="125" s="1"/>
  <c r="K140" i="125" a="1"/>
  <c r="K140" i="125" s="1"/>
  <c r="K152" i="125" a="1"/>
  <c r="K152" i="125" s="1"/>
  <c r="M152" i="125" s="1"/>
  <c r="J152" i="125" a="1"/>
  <c r="J152" i="125" s="1"/>
  <c r="M13" i="125"/>
  <c r="K155" i="125" a="1"/>
  <c r="K155" i="125" s="1"/>
  <c r="M155" i="125" s="1"/>
  <c r="J21" i="125" a="1"/>
  <c r="J21" i="125" s="1"/>
  <c r="K60" i="125" a="1"/>
  <c r="K60" i="125" s="1"/>
  <c r="M60" i="125" s="1"/>
  <c r="J60" i="125" a="1"/>
  <c r="J60" i="125" s="1"/>
  <c r="K66" i="125" a="1"/>
  <c r="K66" i="125" s="1"/>
  <c r="J75" i="125" a="1"/>
  <c r="J75" i="125" s="1"/>
  <c r="K88" i="125" a="1"/>
  <c r="K88" i="125" s="1"/>
  <c r="M88" i="125" s="1"/>
  <c r="J88" i="125" a="1"/>
  <c r="J88" i="125" s="1"/>
  <c r="J99" i="125" a="1"/>
  <c r="J99" i="125" s="1"/>
  <c r="J106" i="125" a="1"/>
  <c r="J106" i="125" s="1"/>
  <c r="K106" i="125" a="1"/>
  <c r="K106" i="125" s="1"/>
  <c r="M106" i="125" s="1"/>
  <c r="K124" i="125" a="1"/>
  <c r="K124" i="125" s="1"/>
  <c r="M124" i="125" s="1"/>
  <c r="K128" i="125" a="1"/>
  <c r="K128" i="125" s="1"/>
  <c r="M128" i="125" s="1"/>
  <c r="K132" i="125" a="1"/>
  <c r="K132" i="125" s="1"/>
  <c r="M132" i="125" s="1"/>
  <c r="J132" i="125" a="1"/>
  <c r="J132" i="125" s="1"/>
  <c r="K134" i="125" a="1"/>
  <c r="K134" i="125" s="1"/>
  <c r="M134" i="125" s="1"/>
  <c r="J134" i="125" a="1"/>
  <c r="J134" i="125" s="1"/>
  <c r="P86" i="125"/>
  <c r="T86" i="125"/>
  <c r="U86" i="125"/>
  <c r="AA86" i="125"/>
  <c r="Z121" i="125"/>
  <c r="Q121" i="125"/>
  <c r="R121" i="125"/>
  <c r="X121" i="125"/>
  <c r="T145" i="125"/>
  <c r="Z145" i="125"/>
  <c r="Q145" i="125"/>
  <c r="AA145" i="125"/>
  <c r="S160" i="125"/>
  <c r="Y160" i="125"/>
  <c r="K58" i="125" a="1"/>
  <c r="K58" i="125" s="1"/>
  <c r="M58" i="125" s="1"/>
  <c r="J124" i="125" a="1"/>
  <c r="J124" i="125" s="1"/>
  <c r="K126" i="125" a="1"/>
  <c r="K126" i="125" s="1"/>
  <c r="M126" i="125" s="1"/>
  <c r="P145" i="125"/>
  <c r="Z28" i="125"/>
  <c r="J73" i="125" a="1"/>
  <c r="J73" i="125" s="1"/>
  <c r="J91" i="125" a="1"/>
  <c r="J91" i="125" s="1"/>
  <c r="K101" i="125" a="1"/>
  <c r="K101" i="125" s="1"/>
  <c r="M101" i="125" s="1"/>
  <c r="J101" i="125" a="1"/>
  <c r="J101" i="125" s="1"/>
  <c r="K104" i="125" a="1"/>
  <c r="K104" i="125" s="1"/>
  <c r="M104" i="125" s="1"/>
  <c r="J104" i="125" a="1"/>
  <c r="J104" i="125" s="1"/>
  <c r="K130" i="125" a="1"/>
  <c r="K130" i="125" s="1"/>
  <c r="M130" i="125" s="1"/>
  <c r="K21" i="125" a="1"/>
  <c r="K21" i="125" s="1"/>
  <c r="M21" i="125" s="1"/>
  <c r="K75" i="125" a="1"/>
  <c r="K75" i="125" s="1"/>
  <c r="M75" i="125" s="1"/>
  <c r="J130" i="125" a="1"/>
  <c r="J130" i="125" s="1"/>
  <c r="J141" i="125" a="1"/>
  <c r="J141" i="125" s="1"/>
  <c r="S86" i="125"/>
  <c r="U160" i="125"/>
  <c r="J151" i="125" a="1"/>
  <c r="J151" i="125" s="1"/>
  <c r="Y86" i="125"/>
  <c r="Q160" i="125"/>
  <c r="AA160" i="125"/>
  <c r="K33" i="125" a="1"/>
  <c r="K33" i="125" s="1"/>
  <c r="M93" i="125"/>
  <c r="M72" i="125"/>
  <c r="M113" i="125"/>
  <c r="V119" i="125"/>
  <c r="V127" i="125"/>
  <c r="W127" i="125" s="1"/>
  <c r="V152" i="125"/>
  <c r="W152" i="125" s="1"/>
  <c r="V99" i="125"/>
  <c r="W99" i="125" s="1"/>
  <c r="V101" i="125"/>
  <c r="W101" i="125" s="1"/>
  <c r="V106" i="125"/>
  <c r="W106" i="125" s="1"/>
  <c r="V114" i="125"/>
  <c r="W114" i="125" s="1"/>
  <c r="V118" i="125"/>
  <c r="V122" i="125"/>
  <c r="V123" i="125"/>
  <c r="W123" i="125" s="1"/>
  <c r="V125" i="125"/>
  <c r="W125" i="125" s="1"/>
  <c r="V126" i="125"/>
  <c r="W126" i="125" s="1"/>
  <c r="V136" i="125"/>
  <c r="V148" i="125"/>
  <c r="V151" i="125"/>
  <c r="W151" i="125" s="1"/>
  <c r="V32" i="125"/>
  <c r="W32" i="125" s="1"/>
  <c r="V43" i="125"/>
  <c r="V45" i="125"/>
  <c r="W45" i="125" s="1"/>
  <c r="V59" i="125"/>
  <c r="W59" i="125" s="1"/>
  <c r="V135" i="125"/>
  <c r="V47" i="125"/>
  <c r="V57" i="125"/>
  <c r="V58" i="125"/>
  <c r="W58" i="125" s="1"/>
  <c r="V29" i="125"/>
  <c r="W29" i="125" s="1"/>
  <c r="V31" i="125"/>
  <c r="W31" i="125" s="1"/>
  <c r="V63" i="125"/>
  <c r="W63" i="125" s="1"/>
  <c r="V69" i="125"/>
  <c r="W69" i="125" s="1"/>
  <c r="V72" i="125"/>
  <c r="W72" i="125" s="1"/>
  <c r="V73" i="125"/>
  <c r="W73" i="125" s="1"/>
  <c r="V74" i="125"/>
  <c r="W74" i="125" s="1"/>
  <c r="W19" i="125"/>
  <c r="V39" i="125"/>
  <c r="V41" i="125"/>
  <c r="W41" i="125" s="1"/>
  <c r="V42" i="125"/>
  <c r="V61" i="125"/>
  <c r="W61" i="125" s="1"/>
  <c r="V62" i="125"/>
  <c r="W62" i="125" s="1"/>
  <c r="V90" i="125"/>
  <c r="V92" i="125"/>
  <c r="V93" i="125"/>
  <c r="W93" i="125" s="1"/>
  <c r="V120" i="125"/>
  <c r="W120" i="125" s="1"/>
  <c r="W16" i="125"/>
  <c r="V131" i="125"/>
  <c r="W131" i="125" s="1"/>
  <c r="V133" i="125"/>
  <c r="W133" i="125" s="1"/>
  <c r="V134" i="125"/>
  <c r="W134" i="125" s="1"/>
  <c r="V140" i="125"/>
  <c r="W140" i="125" s="1"/>
  <c r="V142" i="125"/>
  <c r="W142" i="125" s="1"/>
  <c r="V146" i="125"/>
  <c r="V147" i="125"/>
  <c r="V155" i="125"/>
  <c r="W155" i="125" s="1"/>
  <c r="V138" i="125"/>
  <c r="W138" i="125" s="1"/>
  <c r="V139" i="125"/>
  <c r="V144" i="125"/>
  <c r="V156" i="125"/>
  <c r="V129" i="125"/>
  <c r="W129" i="125" s="1"/>
  <c r="V130" i="125"/>
  <c r="W130" i="125" s="1"/>
  <c r="V88" i="125"/>
  <c r="W88" i="125" s="1"/>
  <c r="V89" i="125"/>
  <c r="W89" i="125" s="1"/>
  <c r="V102" i="125"/>
  <c r="W102" i="125" s="1"/>
  <c r="V104" i="125"/>
  <c r="W104" i="125" s="1"/>
  <c r="V105" i="125"/>
  <c r="W105" i="125" s="1"/>
  <c r="V65" i="125"/>
  <c r="V66" i="125"/>
  <c r="W66" i="125" s="1"/>
  <c r="V46" i="125"/>
  <c r="V37" i="125"/>
  <c r="W37" i="125" s="1"/>
  <c r="V38" i="125"/>
  <c r="W38" i="125" s="1"/>
  <c r="W26" i="125"/>
  <c r="W21" i="125"/>
  <c r="W15" i="125"/>
  <c r="W13" i="125"/>
  <c r="W14" i="125"/>
  <c r="W9" i="125"/>
  <c r="K141" i="125" a="1"/>
  <c r="K141" i="125" s="1"/>
  <c r="M141" i="125" s="1"/>
  <c r="V141" i="125"/>
  <c r="W141" i="125" s="1"/>
  <c r="V149" i="125"/>
  <c r="V124" i="125"/>
  <c r="W124" i="125" s="1"/>
  <c r="V128" i="125"/>
  <c r="W128" i="125" s="1"/>
  <c r="V132" i="125"/>
  <c r="W132" i="125" s="1"/>
  <c r="V87" i="125"/>
  <c r="W87" i="125" s="1"/>
  <c r="V91" i="125"/>
  <c r="W91" i="125" s="1"/>
  <c r="V100" i="125"/>
  <c r="W100" i="125" s="1"/>
  <c r="V103" i="125"/>
  <c r="W103" i="125" s="1"/>
  <c r="V113" i="125"/>
  <c r="W113" i="125" s="1"/>
  <c r="V33" i="125"/>
  <c r="W33" i="125" s="1"/>
  <c r="V40" i="125"/>
  <c r="V44" i="125"/>
  <c r="V48" i="125"/>
  <c r="V60" i="125"/>
  <c r="W60" i="125" s="1"/>
  <c r="V64" i="125"/>
  <c r="V70" i="125"/>
  <c r="V75" i="125"/>
  <c r="W75" i="125" s="1"/>
  <c r="K32" i="125" a="1"/>
  <c r="K32" i="125" s="1"/>
  <c r="K164" i="125"/>
  <c r="M164" i="125" s="1"/>
  <c r="K165" i="125"/>
  <c r="M165" i="125" s="1"/>
  <c r="K166" i="125"/>
  <c r="M166" i="125" s="1"/>
  <c r="K163" i="125"/>
  <c r="M163" i="125" s="1"/>
  <c r="I167" i="125"/>
  <c r="S161" i="125" l="1"/>
  <c r="Z161" i="125"/>
  <c r="X164" i="125"/>
  <c r="V329" i="125"/>
  <c r="R498" i="125"/>
  <c r="K498" i="125"/>
  <c r="E506" i="125" s="1"/>
  <c r="H329" i="125"/>
  <c r="E336" i="125" s="1"/>
  <c r="N329" i="125"/>
  <c r="B338" i="125" s="1"/>
  <c r="U161" i="125"/>
  <c r="P161" i="125"/>
  <c r="X165" i="125" s="1"/>
  <c r="Q161" i="125"/>
  <c r="X161" i="125"/>
  <c r="R161" i="125"/>
  <c r="T161" i="125"/>
  <c r="Y161" i="125"/>
  <c r="AA161" i="125"/>
  <c r="Q518" i="125"/>
  <c r="L536" i="125"/>
  <c r="L551" i="125"/>
  <c r="M551" i="125" s="1"/>
  <c r="I527" i="125"/>
  <c r="M347" i="125"/>
  <c r="J347" i="125" a="1"/>
  <c r="J347" i="125" s="1"/>
  <c r="Z364" i="125"/>
  <c r="Z498" i="125" s="1"/>
  <c r="X364" i="125"/>
  <c r="X498" i="125" s="1"/>
  <c r="N364" i="125"/>
  <c r="T364" i="125"/>
  <c r="K313" i="125"/>
  <c r="K329" i="125" s="1"/>
  <c r="M307" i="125"/>
  <c r="M313" i="125" s="1"/>
  <c r="R338" i="125"/>
  <c r="T333" i="125" s="1"/>
  <c r="X338" i="125"/>
  <c r="Z331" i="125" s="1" a="1"/>
  <c r="Z331" i="125" s="1"/>
  <c r="W254" i="125"/>
  <c r="W329" i="125" s="1"/>
  <c r="J254" i="125" a="1"/>
  <c r="J254" i="125" s="1"/>
  <c r="V137" i="125"/>
  <c r="W137" i="125" s="1"/>
  <c r="R165" i="125"/>
  <c r="K517" i="125" s="1"/>
  <c r="N121" i="125"/>
  <c r="K167" i="125"/>
  <c r="M167" i="125" s="1"/>
  <c r="V86" i="125"/>
  <c r="V121" i="125"/>
  <c r="V145" i="125"/>
  <c r="V160" i="125"/>
  <c r="W160" i="125" s="1"/>
  <c r="V28" i="125"/>
  <c r="N498" i="125" l="1"/>
  <c r="B507" i="125" s="1"/>
  <c r="T498" i="125"/>
  <c r="V161" i="125"/>
  <c r="M364" i="125"/>
  <c r="M498" i="125" s="1"/>
  <c r="V364" i="125"/>
  <c r="W364" i="125"/>
  <c r="R500" i="125"/>
  <c r="L556" i="125"/>
  <c r="M556" i="125" s="1"/>
  <c r="M196" i="125"/>
  <c r="M329" i="125" s="1"/>
  <c r="L550" i="125"/>
  <c r="M550" i="125" s="1"/>
  <c r="I338" i="125"/>
  <c r="M338" i="125" s="1" a="1"/>
  <c r="M338" i="125" s="1"/>
  <c r="Z334" i="125"/>
  <c r="Z337" i="125"/>
  <c r="Z335" i="125"/>
  <c r="Z336" i="125"/>
  <c r="Z333" i="125"/>
  <c r="Z332" i="125"/>
  <c r="T334" i="125"/>
  <c r="T336" i="125"/>
  <c r="T331" i="125" a="1"/>
  <c r="T331" i="125" s="1"/>
  <c r="T335" i="125"/>
  <c r="T332" i="125"/>
  <c r="T337" i="125"/>
  <c r="E337" i="125"/>
  <c r="L329" i="125"/>
  <c r="I336" i="125" s="1"/>
  <c r="M527" i="125"/>
  <c r="V498" i="125" l="1"/>
  <c r="I507" i="125" s="1"/>
  <c r="R507" i="125"/>
  <c r="G527" i="125"/>
  <c r="J364" i="125" a="1"/>
  <c r="J364" i="125" s="1"/>
  <c r="X507" i="125"/>
  <c r="J196" i="125" a="1"/>
  <c r="J196" i="125" s="1"/>
  <c r="Z338" i="125"/>
  <c r="T338" i="125"/>
  <c r="J32" i="125" a="1"/>
  <c r="J32" i="125" s="1"/>
  <c r="M32" i="125"/>
  <c r="Z504" i="125" l="1"/>
  <c r="Z502" i="125"/>
  <c r="Z501" i="125"/>
  <c r="Z506" i="125"/>
  <c r="Z500" i="125" a="1"/>
  <c r="Z500" i="125" s="1"/>
  <c r="Z503" i="125"/>
  <c r="T505" i="125"/>
  <c r="T504" i="125"/>
  <c r="T503" i="125"/>
  <c r="T502" i="125"/>
  <c r="T506" i="125"/>
  <c r="T501" i="125"/>
  <c r="B506" i="125"/>
  <c r="Z505" i="125"/>
  <c r="T500" i="125" a="1"/>
  <c r="T500" i="125" s="1"/>
  <c r="B337" i="125"/>
  <c r="J329" i="125" a="1"/>
  <c r="J329" i="125" s="1"/>
  <c r="M336" i="125" s="1"/>
  <c r="M142" i="125"/>
  <c r="J142" i="125" a="1"/>
  <c r="J142" i="125" s="1"/>
  <c r="E507" i="125" l="1"/>
  <c r="I506" i="125"/>
  <c r="M506" i="125" s="1"/>
  <c r="Z507" i="125"/>
  <c r="T507" i="125"/>
  <c r="E338" i="125"/>
  <c r="I337" i="125"/>
  <c r="M337" i="125" s="1"/>
  <c r="M140" i="125"/>
  <c r="J140" i="125" a="1"/>
  <c r="J140" i="125" s="1"/>
  <c r="J122" i="125" a="1"/>
  <c r="J122" i="125" s="1"/>
  <c r="K122" i="125" a="1"/>
  <c r="K122" i="125" s="1"/>
  <c r="W122" i="125"/>
  <c r="J29" i="125" a="1"/>
  <c r="J29" i="125" s="1"/>
  <c r="M29" i="125"/>
  <c r="M122" i="125" l="1"/>
  <c r="J19" i="125" a="1"/>
  <c r="J19" i="125" s="1"/>
  <c r="M19" i="125"/>
  <c r="K70" i="125" a="1"/>
  <c r="K70" i="125" s="1"/>
  <c r="M70" i="125" s="1"/>
  <c r="J70" i="125" a="1"/>
  <c r="J70" i="125" s="1"/>
  <c r="W70" i="125"/>
  <c r="K27" i="125" l="1" a="1"/>
  <c r="K27" i="125" s="1"/>
  <c r="M27" i="125" s="1"/>
  <c r="J27" i="125" a="1"/>
  <c r="J27" i="125" s="1"/>
  <c r="W27" i="125"/>
  <c r="K44" i="125" a="1"/>
  <c r="K44" i="125" s="1"/>
  <c r="W44" i="125"/>
  <c r="K156" i="125" a="1"/>
  <c r="K156" i="125" s="1"/>
  <c r="W156" i="125"/>
  <c r="J26" i="125" a="1"/>
  <c r="J26" i="125" s="1"/>
  <c r="M26" i="125"/>
  <c r="K40" i="125" a="1"/>
  <c r="K40" i="125" s="1"/>
  <c r="W40" i="125"/>
  <c r="K10" i="125" l="1" a="1"/>
  <c r="K10" i="125" s="1"/>
  <c r="W10" i="125"/>
  <c r="J156" i="125" a="1"/>
  <c r="J156" i="125" s="1"/>
  <c r="M156" i="125" l="1"/>
  <c r="J69" i="125" l="1" a="1"/>
  <c r="J69" i="125" s="1"/>
  <c r="M69" i="125"/>
  <c r="J40" i="125" l="1" a="1"/>
  <c r="J40" i="125" s="1"/>
  <c r="M40" i="125"/>
  <c r="J66" i="125" a="1"/>
  <c r="J66" i="125" s="1"/>
  <c r="M66" i="125"/>
  <c r="J44" i="125" l="1" a="1"/>
  <c r="J44" i="125" s="1"/>
  <c r="M44" i="125"/>
  <c r="J46" i="125" a="1"/>
  <c r="J46" i="125" s="1"/>
  <c r="K46" i="125" a="1"/>
  <c r="K46" i="125" s="1"/>
  <c r="M46" i="125" s="1"/>
  <c r="W46" i="125"/>
  <c r="J47" i="125" l="1" a="1"/>
  <c r="J47" i="125" s="1"/>
  <c r="K47" i="125" a="1"/>
  <c r="K47" i="125" s="1"/>
  <c r="M47" i="125" s="1"/>
  <c r="W47" i="125"/>
  <c r="J15" i="125" a="1"/>
  <c r="J15" i="125" s="1"/>
  <c r="M15" i="125"/>
  <c r="J139" i="125" a="1"/>
  <c r="J139" i="125" s="1"/>
  <c r="K139" i="125" a="1"/>
  <c r="K139" i="125" s="1"/>
  <c r="W139" i="125"/>
  <c r="J138" i="125" a="1"/>
  <c r="J138" i="125" s="1"/>
  <c r="M138" i="125"/>
  <c r="K90" i="125" a="1"/>
  <c r="K90" i="125" s="1"/>
  <c r="J90" i="125" a="1"/>
  <c r="J90" i="125" s="1"/>
  <c r="W90" i="125"/>
  <c r="J39" i="125" a="1"/>
  <c r="J39" i="125" s="1"/>
  <c r="K39" i="125" a="1"/>
  <c r="K39" i="125" s="1"/>
  <c r="W39" i="125"/>
  <c r="K148" i="125" a="1"/>
  <c r="K148" i="125" s="1"/>
  <c r="W148" i="125"/>
  <c r="K48" i="125" l="1" a="1"/>
  <c r="K48" i="125" s="1"/>
  <c r="W48" i="125"/>
  <c r="M90" i="125"/>
  <c r="M39" i="125"/>
  <c r="M139" i="125"/>
  <c r="O145" i="125" l="1"/>
  <c r="R167" i="125" s="1"/>
  <c r="N145" i="125"/>
  <c r="N137" i="125"/>
  <c r="K519" i="125" l="1"/>
  <c r="J57" i="125" l="1" a="1"/>
  <c r="J57" i="125" s="1"/>
  <c r="W57" i="125"/>
  <c r="K135" i="125" a="1"/>
  <c r="K135" i="125" s="1"/>
  <c r="J135" i="125" a="1"/>
  <c r="J135" i="125" s="1"/>
  <c r="W135" i="125"/>
  <c r="J37" i="125" a="1"/>
  <c r="J37" i="125" s="1"/>
  <c r="M37" i="125"/>
  <c r="J16" i="125" a="1"/>
  <c r="J16" i="125" s="1"/>
  <c r="M16" i="125"/>
  <c r="J48" i="125" a="1"/>
  <c r="J48" i="125" s="1"/>
  <c r="M48" i="125"/>
  <c r="M135" i="125" l="1"/>
  <c r="K144" i="125" l="1" a="1"/>
  <c r="K144" i="125" s="1"/>
  <c r="W144" i="125"/>
  <c r="J10" i="125" a="1"/>
  <c r="J10" i="125" s="1"/>
  <c r="M10" i="125"/>
  <c r="J31" i="125" a="1"/>
  <c r="J31" i="125" s="1"/>
  <c r="M31" i="125"/>
  <c r="J43" i="125" a="1"/>
  <c r="J43" i="125" s="1"/>
  <c r="K43" i="125" a="1"/>
  <c r="K43" i="125" s="1"/>
  <c r="M43" i="125" s="1"/>
  <c r="W43" i="125"/>
  <c r="K145" i="125" l="1"/>
  <c r="J33" i="125" l="1" a="1"/>
  <c r="J33" i="125" s="1"/>
  <c r="M33" i="125"/>
  <c r="O160" i="125"/>
  <c r="R168" i="125" s="1"/>
  <c r="N160" i="125"/>
  <c r="K520" i="125" l="1"/>
  <c r="N28" i="125"/>
  <c r="J148" i="125" a="1"/>
  <c r="J148" i="125" s="1"/>
  <c r="M148" i="125"/>
  <c r="J149" i="125" a="1"/>
  <c r="J149" i="125" s="1"/>
  <c r="K149" i="125" a="1"/>
  <c r="K149" i="125" s="1"/>
  <c r="M149" i="125" s="1"/>
  <c r="W149" i="125"/>
  <c r="O86" i="125"/>
  <c r="N86" i="125"/>
  <c r="J144" i="125" a="1"/>
  <c r="J144" i="125" s="1"/>
  <c r="M144" i="125"/>
  <c r="M145" i="125" s="1"/>
  <c r="R164" i="125" l="1"/>
  <c r="K516" i="125" s="1"/>
  <c r="O161" i="125"/>
  <c r="N161" i="125"/>
  <c r="B170" i="125" s="1"/>
  <c r="R163" i="125"/>
  <c r="K7" i="125" l="1" a="1"/>
  <c r="K7" i="125" s="1"/>
  <c r="W7" i="125"/>
  <c r="C512" i="125"/>
  <c r="K515" i="125"/>
  <c r="K42" i="125" l="1" a="1"/>
  <c r="K42" i="125" s="1"/>
  <c r="J42" i="125" a="1"/>
  <c r="J42" i="125" s="1"/>
  <c r="W42" i="125"/>
  <c r="K65" i="125" l="1" a="1"/>
  <c r="K65" i="125" s="1"/>
  <c r="M65" i="125" s="1"/>
  <c r="J65" i="125" a="1"/>
  <c r="J65" i="125" s="1"/>
  <c r="W65" i="125"/>
  <c r="J147" i="125" a="1"/>
  <c r="J147" i="125" s="1"/>
  <c r="K147" i="125" a="1"/>
  <c r="K147" i="125" s="1"/>
  <c r="M147" i="125" s="1"/>
  <c r="W147" i="125"/>
  <c r="K119" i="125" a="1"/>
  <c r="K119" i="125" s="1"/>
  <c r="W119" i="125"/>
  <c r="K20" i="125" a="1"/>
  <c r="K20" i="125" s="1"/>
  <c r="W20" i="125"/>
  <c r="K8" i="125" a="1"/>
  <c r="K8" i="125" s="1"/>
  <c r="J8" i="125" a="1"/>
  <c r="J8" i="125" s="1"/>
  <c r="W8" i="125"/>
  <c r="H137" i="125"/>
  <c r="K136" i="125" a="1"/>
  <c r="K136" i="125" s="1"/>
  <c r="J136" i="125" a="1"/>
  <c r="J136" i="125" s="1"/>
  <c r="W136" i="125"/>
  <c r="K146" i="125" a="1"/>
  <c r="K146" i="125" s="1"/>
  <c r="W146" i="125"/>
  <c r="J146" i="125" a="1"/>
  <c r="J146" i="125" s="1"/>
  <c r="M42" i="125"/>
  <c r="K538" i="125" l="1"/>
  <c r="K546" i="125"/>
  <c r="C518" i="125"/>
  <c r="K160" i="125"/>
  <c r="M146" i="125"/>
  <c r="M160" i="125" s="1"/>
  <c r="M8" i="125"/>
  <c r="M136" i="125"/>
  <c r="M137" i="125" s="1"/>
  <c r="K137" i="125"/>
  <c r="K539" i="125" l="1"/>
  <c r="K547" i="125"/>
  <c r="J12" i="125" l="1" a="1"/>
  <c r="J12" i="125" s="1"/>
  <c r="K118" i="125" a="1"/>
  <c r="K118" i="125" s="1"/>
  <c r="M118" i="125" s="1"/>
  <c r="J118" i="125" a="1"/>
  <c r="J118" i="125" s="1"/>
  <c r="W118" i="125"/>
  <c r="K12" i="125" a="1"/>
  <c r="K12" i="125" s="1"/>
  <c r="M12" i="125" s="1"/>
  <c r="W12" i="125"/>
  <c r="H86" i="125"/>
  <c r="K64" i="125" a="1"/>
  <c r="K64" i="125" s="1"/>
  <c r="J64" i="125" a="1"/>
  <c r="J64" i="125" s="1"/>
  <c r="W64" i="125"/>
  <c r="K92" i="125" a="1"/>
  <c r="K92" i="125" s="1"/>
  <c r="J92" i="125" a="1"/>
  <c r="J92" i="125" s="1"/>
  <c r="W92" i="125"/>
  <c r="J119" i="125" a="1"/>
  <c r="J119" i="125" s="1"/>
  <c r="M119" i="125"/>
  <c r="J41" i="125" a="1"/>
  <c r="J41" i="125" s="1"/>
  <c r="M41" i="125"/>
  <c r="M7" i="125"/>
  <c r="J114" i="125" a="1"/>
  <c r="J114" i="125" s="1"/>
  <c r="M114" i="125"/>
  <c r="J120" i="125" a="1"/>
  <c r="J120" i="125" s="1"/>
  <c r="M120" i="125"/>
  <c r="J20" i="125" a="1"/>
  <c r="J20" i="125" s="1"/>
  <c r="M20" i="125"/>
  <c r="C520" i="125"/>
  <c r="K11" i="125" a="1"/>
  <c r="K11" i="125" s="1"/>
  <c r="J11" i="125" a="1"/>
  <c r="J11" i="125" s="1"/>
  <c r="W11" i="125"/>
  <c r="K536" i="125" l="1"/>
  <c r="K544" i="125"/>
  <c r="H121" i="125"/>
  <c r="H161" i="125" s="1"/>
  <c r="M11" i="125"/>
  <c r="M28" i="125" s="1"/>
  <c r="K28" i="125"/>
  <c r="Q520" i="125"/>
  <c r="Q517" i="125"/>
  <c r="M92" i="125"/>
  <c r="M121" i="125" s="1"/>
  <c r="K121" i="125"/>
  <c r="J86" i="125" a="1"/>
  <c r="J86" i="125" s="1"/>
  <c r="W86" i="125"/>
  <c r="Q515" i="125"/>
  <c r="R166" i="125"/>
  <c r="M64" i="125"/>
  <c r="M86" i="125" s="1"/>
  <c r="K86" i="125"/>
  <c r="W28" i="125"/>
  <c r="J121" i="125" a="1"/>
  <c r="J121" i="125" s="1"/>
  <c r="W121" i="125"/>
  <c r="C517" i="125"/>
  <c r="M161" i="125" l="1"/>
  <c r="K161" i="125"/>
  <c r="E169" i="125" s="1"/>
  <c r="G511" i="125" s="1"/>
  <c r="K535" i="125"/>
  <c r="K543" i="125"/>
  <c r="K537" i="125"/>
  <c r="K545" i="125"/>
  <c r="X170" i="125"/>
  <c r="Z166" i="125" s="1"/>
  <c r="K518" i="125"/>
  <c r="R170" i="125"/>
  <c r="Q516" i="125"/>
  <c r="Q519" i="125"/>
  <c r="Z167" i="125" l="1"/>
  <c r="Z165" i="125"/>
  <c r="Z168" i="125"/>
  <c r="Z169" i="125"/>
  <c r="Q521" i="125"/>
  <c r="S518" i="125" s="1"/>
  <c r="Z163" i="125" a="1"/>
  <c r="Z163" i="125" s="1"/>
  <c r="Z164" i="125"/>
  <c r="T166" i="125"/>
  <c r="K521" i="125"/>
  <c r="M518" i="125" s="1"/>
  <c r="T165" i="125"/>
  <c r="T169" i="125"/>
  <c r="T167" i="125"/>
  <c r="T168" i="125"/>
  <c r="T164" i="125"/>
  <c r="T163" i="125" a="1"/>
  <c r="T163" i="125" s="1"/>
  <c r="I170" i="125"/>
  <c r="Z170" i="125" l="1"/>
  <c r="S515" i="125" a="1"/>
  <c r="S515" i="125" s="1"/>
  <c r="S517" i="125"/>
  <c r="S520" i="125"/>
  <c r="S519" i="125"/>
  <c r="S516" i="125"/>
  <c r="T170" i="125"/>
  <c r="K512" i="125"/>
  <c r="M517" i="125"/>
  <c r="M519" i="125"/>
  <c r="M520" i="125"/>
  <c r="M516" i="125"/>
  <c r="M515" i="125" a="1"/>
  <c r="M515" i="125" s="1"/>
  <c r="S521" i="125" l="1"/>
  <c r="M521" i="125"/>
  <c r="J28" i="125" a="1"/>
  <c r="J28" i="125" s="1"/>
  <c r="L543" i="125"/>
  <c r="M543" i="125" s="1"/>
  <c r="W145" i="125"/>
  <c r="W161" i="125" s="1"/>
  <c r="C519" i="125"/>
  <c r="B168" i="125" l="1"/>
  <c r="J548" i="125" s="1"/>
  <c r="L161" i="125"/>
  <c r="I168" i="125" s="1"/>
  <c r="M170" i="125" l="1" a="1"/>
  <c r="M170" i="125" s="1"/>
  <c r="J145" i="125" l="1" a="1"/>
  <c r="J145" i="125" s="1"/>
  <c r="J161" i="125" a="1"/>
  <c r="J161" i="125" s="1"/>
  <c r="M168" i="125" s="1"/>
  <c r="B169" i="125" l="1"/>
  <c r="I169" i="125" l="1"/>
  <c r="M169" i="125" s="1"/>
  <c r="E170" i="125"/>
  <c r="C511" i="125"/>
  <c r="K511" i="125" l="1"/>
  <c r="O511" i="125" s="1"/>
  <c r="G512" i="125"/>
  <c r="E168" i="125"/>
  <c r="G510" i="125" s="1"/>
  <c r="E527" i="125"/>
  <c r="G422" i="125"/>
  <c r="J536" i="125" l="1"/>
  <c r="J540" i="125" s="1"/>
  <c r="G498" i="125"/>
  <c r="B505" i="125" s="1"/>
  <c r="J561" i="125" s="1"/>
  <c r="J422" i="125" a="1"/>
  <c r="J422" i="125" s="1"/>
  <c r="J557" i="125"/>
  <c r="M557" i="125" s="1"/>
  <c r="C516" i="125"/>
  <c r="C521" i="125" s="1"/>
  <c r="W422" i="125"/>
  <c r="M536" i="125" l="1"/>
  <c r="L498" i="125"/>
  <c r="I505" i="125" s="1"/>
  <c r="W498" i="125"/>
  <c r="J498" i="125" a="1"/>
  <c r="J498" i="125" s="1"/>
  <c r="M505" i="125" s="1"/>
  <c r="E516" i="125"/>
  <c r="E520" i="125" l="1"/>
  <c r="E517" i="125"/>
  <c r="E519" i="125"/>
  <c r="E518" i="125"/>
  <c r="E515" i="125"/>
  <c r="M507" i="125" a="1"/>
  <c r="M507" i="125" s="1"/>
  <c r="C510" i="125"/>
  <c r="E521" i="125" l="1"/>
  <c r="O512" i="125" a="1"/>
  <c r="O512" i="125" s="1"/>
  <c r="K510" i="125"/>
  <c r="O510" i="125" a="1"/>
  <c r="O510" i="125" s="1"/>
  <c r="K527" i="125" l="1"/>
  <c r="O527" i="125"/>
  <c r="D527" i="125" l="1"/>
  <c r="T524" i="125" a="1"/>
  <c r="T524" i="125" s="1"/>
  <c r="T526" i="125" a="1"/>
  <c r="T526" i="125" s="1"/>
  <c r="C527" i="125" l="1"/>
  <c r="T527" i="125" s="1" a="1"/>
  <c r="T527" i="125" s="1"/>
  <c r="J527" i="125" l="1"/>
  <c r="R527" i="125" l="1"/>
  <c r="Q527" i="125"/>
  <c r="S527" i="125" s="1" a="1"/>
  <c r="S527" i="125" s="1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<sst xmlns="http://schemas.openxmlformats.org/spreadsheetml/2006/main" count="13270" uniqueCount="964">
  <si>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</si>
  <si>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</si>
  <si>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</si>
  <si>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</si>
  <si>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</si>
  <si>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</si>
  <si>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</si>
  <si>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</si>
  <si>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</si>
  <si>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</si>
  <si>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</si>
  <si>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</si>
  <si>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</si>
  <si>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</si>
  <si>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</si>
  <si>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</si>
  <si>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</si>
  <si>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</si>
  <si>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</si>
  <si>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</si>
  <si>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</si>
  <si>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</si>
  <si>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</si>
  <si>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</si>
  <si>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</si>
  <si>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</si>
  <si>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</si>
  <si>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</si>
  <si>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</si>
  <si>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</si>
  <si>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</si>
  <si>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</si>
  <si>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</si>
  <si>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</si>
  <si>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</si>
  <si>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</si>
  <si>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</si>
  <si>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</si>
  <si>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</si>
  <si>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</si>
  <si>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</si>
  <si>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</si>
  <si>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</si>
  <si>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</si>
  <si>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</si>
  <si>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</si>
  <si>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</si>
  <si>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</si>
  <si>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</si>
  <si>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</si>
  <si>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</si>
  <si>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</si>
  <si>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</si>
  <si>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</si>
  <si>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</si>
  <si>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</si>
  <si>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</si>
  <si>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</si>
  <si>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</si>
  <si>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</si>
  <si>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</si>
  <si>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</si>
  <si>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</si>
  <si>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</si>
  <si>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</si>
  <si>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</si>
  <si>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</si>
  <si>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</si>
  <si>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</si>
  <si>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</si>
  <si>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</si>
  <si>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</si>
  <si>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</si>
  <si>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</si>
  <si>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</si>
  <si>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</si>
  <si>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</si>
  <si>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</si>
  <si>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</si>
  <si>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</si>
  <si>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</si>
  <si>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</si>
  <si>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</si>
  <si>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</si>
  <si>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</si>
  <si>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</si>
  <si>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</si>
  <si>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</si>
  <si>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</si>
  <si>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</si>
  <si>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</si>
  <si>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</si>
  <si>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</si>
  <si>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</si>
  <si>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</si>
  <si>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</si>
  <si>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</si>
  <si>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</si>
  <si>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</si>
  <si>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</si>
  <si>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</si>
  <si>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</si>
  <si>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</si>
  <si>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</si>
  <si>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</si>
  <si>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</si>
  <si>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</si>
  <si>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</si>
  <si>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</si>
  <si>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</si>
  <si>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</si>
  <si>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</si>
  <si>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</si>
  <si>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</si>
  <si>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</si>
  <si>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</si>
  <si>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</si>
  <si>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</si>
  <si>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</si>
  <si>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</si>
  <si>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</si>
  <si>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</si>
  <si>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</si>
  <si>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</si>
  <si>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</si>
  <si>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</si>
  <si>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</si>
  <si>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</si>
  <si>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</si>
  <si>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</si>
  <si>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</si>
  <si>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</si>
  <si>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</si>
  <si>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</si>
  <si>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</si>
  <si>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</si>
  <si>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</si>
  <si>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</si>
  <si>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</si>
  <si>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</si>
  <si>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</si>
  <si>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</si>
  <si>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</si>
  <si>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</si>
  <si>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</si>
  <si>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</si>
  <si>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</si>
  <si>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</si>
  <si>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</si>
  <si>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</si>
  <si>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</si>
  <si>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</si>
  <si>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</si>
  <si>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</si>
  <si>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</si>
  <si>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</si>
  <si>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</si>
  <si>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</si>
  <si>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</si>
  <si>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</si>
  <si>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</si>
  <si>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</si>
  <si>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</si>
  <si>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</si>
  <si>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</si>
  <si>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</si>
  <si>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</si>
  <si>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</si>
  <si>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</si>
  <si>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</si>
  <si>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</si>
  <si>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</si>
  <si>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</si>
  <si>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</si>
  <si>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</si>
  <si>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</si>
  <si>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</si>
  <si>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</si>
  <si>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</si>
  <si>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</si>
  <si>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</si>
  <si>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</si>
  <si>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</si>
  <si>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</si>
  <si>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</si>
  <si>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</si>
  <si>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</si>
  <si>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</si>
  <si>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</si>
  <si>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</si>
  <si>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</si>
  <si>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</si>
  <si>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</si>
  <si>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</si>
  <si>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</si>
  <si>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</si>
  <si>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</si>
  <si>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</si>
  <si>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</si>
  <si>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</si>
  <si>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</si>
  <si>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</si>
  <si>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</si>
  <si>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</si>
  <si>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</si>
  <si>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</si>
  <si>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</si>
  <si>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</si>
  <si>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</si>
  <si>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</si>
  <si>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</si>
  <si>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</si>
  <si>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</si>
  <si>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</si>
  <si>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</si>
  <si>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</si>
  <si>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</si>
  <si>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</si>
  <si>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</si>
  <si>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</si>
  <si>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</si>
  <si>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</si>
  <si>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</si>
  <si>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</si>
  <si>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</si>
  <si>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</si>
  <si>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</si>
  <si>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</si>
  <si>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</si>
  <si>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</si>
  <si>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</si>
  <si>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</si>
  <si>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</si>
  <si>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</si>
  <si>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</si>
  <si>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</si>
  <si>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</si>
  <si>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</si>
  <si>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</si>
  <si>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</si>
  <si>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</si>
  <si>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</si>
  <si>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</si>
  <si>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</si>
  <si>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</si>
  <si>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</si>
  <si>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</si>
  <si>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</si>
  <si>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</si>
  <si>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</si>
  <si>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</si>
  <si>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</si>
  <si>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</si>
  <si>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</si>
  <si>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</si>
  <si>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</si>
  <si>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</si>
  <si>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</si>
  <si>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</si>
  <si>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</si>
  <si>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</si>
  <si>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</si>
  <si>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</si>
  <si>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</si>
  <si>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</si>
  <si>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</si>
  <si>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</si>
  <si>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</si>
  <si>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</si>
  <si>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</si>
  <si>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</si>
  <si>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</si>
  <si>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</si>
  <si>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</si>
  <si>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</si>
  <si>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</si>
  <si>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</si>
  <si>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</si>
  <si>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</si>
  <si>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</si>
  <si>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</si>
  <si>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</si>
  <si>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</si>
  <si>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</si>
  <si>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</si>
  <si>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</si>
  <si>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</si>
  <si>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</si>
  <si>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</si>
  <si>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</si>
  <si>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</si>
  <si>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</si>
  <si>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</si>
  <si>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</si>
  <si>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</si>
  <si>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</si>
  <si>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</si>
  <si>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</si>
  <si>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</si>
  <si>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</si>
  <si>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</si>
  <si>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</si>
  <si>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</si>
  <si>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</si>
  <si>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</si>
  <si>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</si>
  <si>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</si>
  <si>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</si>
  <si>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</si>
  <si>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</si>
  <si>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</si>
  <si>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</si>
  <si>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</si>
  <si>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</si>
  <si>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</si>
  <si>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</si>
  <si>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</si>
  <si>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</si>
  <si>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</si>
  <si>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</si>
  <si>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</si>
  <si>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</si>
  <si>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</si>
  <si>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</si>
  <si>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</si>
  <si>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</si>
  <si>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</si>
  <si>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</si>
  <si>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</si>
  <si>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</si>
  <si>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</si>
  <si>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</si>
  <si>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</si>
  <si>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</si>
  <si>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</si>
  <si>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</si>
  <si>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</si>
  <si>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</si>
  <si>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</si>
  <si>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</si>
  <si>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</si>
  <si>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</si>
  <si>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</si>
  <si>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</si>
  <si>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</si>
  <si>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</si>
  <si>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</si>
  <si>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</si>
  <si>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</si>
  <si>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</si>
  <si>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</si>
  <si>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</si>
  <si>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</si>
  <si>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</si>
  <si>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</si>
  <si>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</si>
  <si>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</si>
  <si>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</si>
  <si>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</si>
  <si>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</si>
  <si>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</si>
  <si>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</si>
  <si>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</si>
  <si>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</si>
  <si>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</si>
  <si>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</si>
  <si>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</si>
  <si>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</si>
  <si>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</si>
  <si>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</si>
  <si>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</si>
  <si>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</si>
  <si>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</si>
  <si>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</si>
  <si>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</si>
  <si>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</si>
  <si>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</si>
  <si>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</si>
  <si>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</si>
  <si>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</si>
  <si>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</si>
  <si>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</si>
  <si>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</si>
  <si>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</si>
  <si>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</si>
  <si>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</si>
  <si>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</si>
  <si>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</si>
  <si>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</si>
  <si>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</si>
  <si>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</si>
  <si>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</si>
  <si>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</si>
  <si>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</si>
  <si>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</si>
  <si>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</si>
  <si>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</si>
  <si>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</si>
  <si>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</si>
  <si>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</si>
  <si>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</si>
  <si>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</si>
  <si>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</si>
  <si>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</si>
  <si>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</si>
  <si>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</si>
  <si>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</si>
  <si>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</si>
  <si>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100g优酪</t>
    <phoneticPr fontId="34" type="noConversion"/>
  </si>
  <si>
    <t>草莓</t>
    <phoneticPr fontId="34" type="noConversion"/>
  </si>
  <si>
    <t>草莓</t>
    <phoneticPr fontId="34" type="noConversion"/>
  </si>
  <si>
    <t>菠萝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</si>
  <si>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</si>
  <si>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</si>
  <si>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</si>
  <si>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</si>
  <si>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</si>
  <si>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</si>
  <si>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</si>
  <si>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</si>
  <si>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</si>
  <si>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</si>
  <si>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</si>
  <si>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</si>
  <si>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</si>
  <si>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</si>
  <si>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</si>
  <si>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</si>
  <si>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</si>
  <si>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</si>
  <si>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</si>
  <si>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</si>
  <si>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</si>
  <si>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</si>
  <si>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</si>
  <si>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</si>
  <si>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</si>
  <si>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</si>
  <si>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</si>
  <si>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</si>
  <si>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</si>
  <si>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</si>
  <si>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</si>
  <si>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</si>
  <si>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</si>
  <si>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</si>
  <si>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</si>
  <si>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</si>
  <si>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</si>
  <si>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</si>
  <si>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</si>
  <si>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</si>
  <si>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</si>
  <si>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</si>
  <si>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哈密瓜</t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</si>
  <si>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</si>
  <si>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</si>
  <si>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</si>
  <si>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</si>
  <si>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</si>
  <si>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</si>
  <si>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</si>
  <si>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</si>
  <si>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</si>
  <si>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</si>
  <si>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</si>
  <si>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</si>
  <si>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</si>
  <si>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</si>
  <si>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</si>
  <si>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</si>
  <si>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</si>
  <si>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</si>
  <si>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</si>
  <si>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</si>
  <si>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</si>
  <si>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</si>
  <si>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</si>
  <si>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</si>
  <si>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</si>
  <si>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</si>
  <si>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</si>
  <si>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</si>
  <si>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</si>
  <si>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</si>
  <si>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</si>
  <si>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</si>
  <si>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</si>
  <si>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</si>
  <si>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</si>
  <si>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</si>
  <si>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</si>
  <si>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</si>
  <si>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</si>
  <si>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</si>
  <si>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</si>
  <si>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</si>
  <si>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</si>
  <si>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</si>
  <si>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</si>
  <si>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</si>
  <si>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</si>
  <si>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</si>
  <si>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</si>
  <si>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</si>
  <si>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</si>
  <si>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</si>
  <si>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</si>
  <si>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</si>
  <si>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</si>
  <si>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</si>
  <si>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</si>
  <si>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</si>
  <si>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</si>
  <si>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</si>
  <si>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</si>
  <si>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</si>
  <si>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</si>
  <si>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</si>
  <si>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</si>
  <si>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</si>
  <si>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</si>
  <si>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</si>
  <si>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</si>
  <si>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</si>
  <si>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</si>
  <si>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</si>
  <si>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</si>
  <si>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</si>
  <si>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</si>
  <si>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</si>
  <si>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</si>
  <si>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</si>
  <si>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</si>
  <si>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</si>
  <si>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</si>
  <si>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指标</t>
    <phoneticPr fontId="12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</si>
  <si>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</si>
  <si>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</si>
  <si>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物料编码</t>
    <phoneticPr fontId="4" type="noConversion"/>
  </si>
  <si>
    <t>产品名称</t>
    <phoneticPr fontId="4" type="noConversion"/>
  </si>
  <si>
    <t>品种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</si>
  <si>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</si>
  <si>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</si>
  <si>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</si>
  <si>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</si>
  <si>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</si>
  <si>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</si>
  <si>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</si>
  <si>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</si>
  <si>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</si>
  <si>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</si>
  <si>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</si>
  <si>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</si>
  <si>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</si>
  <si>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</si>
  <si>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</si>
  <si>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</si>
  <si>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</si>
  <si>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</si>
  <si>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</si>
  <si>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</si>
  <si>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</si>
  <si>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其它</t>
    <phoneticPr fontId="4" type="noConversion"/>
  </si>
  <si>
    <t>箱/班</t>
    <phoneticPr fontId="4" type="noConversion"/>
  </si>
  <si>
    <t>kg/班</t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</si>
  <si>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</si>
  <si>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</si>
  <si>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</si>
  <si>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</si>
  <si>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</si>
  <si>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</si>
  <si>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</si>
  <si>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</si>
  <si>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</si>
  <si>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</si>
  <si>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</si>
  <si>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</si>
  <si>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</si>
  <si>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</si>
  <si>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</si>
  <si>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</si>
  <si>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</si>
  <si>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</si>
  <si>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</si>
  <si>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</si>
  <si>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</si>
  <si>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</si>
  <si>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</si>
  <si>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</si>
  <si>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</si>
  <si>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</si>
  <si>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</si>
  <si>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</si>
  <si>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</si>
  <si>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rPr>
        <sz val="11"/>
        <rFont val="楷体_GB2312"/>
        <family val="3"/>
        <charset val="134"/>
      </rPr>
      <t>雪梨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</si>
  <si>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</si>
  <si>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</si>
  <si>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</si>
  <si>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</si>
  <si>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</si>
  <si>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</si>
  <si>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</si>
  <si>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</si>
  <si>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</si>
  <si>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</si>
  <si>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</si>
  <si>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</si>
  <si>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</si>
  <si>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</si>
  <si>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</si>
  <si>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</si>
  <si>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</si>
  <si>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</si>
  <si>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</si>
  <si>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</si>
  <si>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</si>
  <si>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</si>
  <si>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</si>
  <si>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</si>
  <si>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</si>
  <si>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</si>
  <si>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</si>
  <si>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</si>
  <si>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</si>
  <si>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</si>
  <si>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</si>
  <si>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</si>
  <si>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</si>
  <si>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</si>
  <si>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</si>
  <si>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</si>
  <si>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</si>
  <si>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</si>
  <si>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</si>
  <si>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</si>
  <si>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</si>
  <si>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</si>
  <si>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</si>
  <si>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</si>
  <si>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</si>
  <si>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</si>
  <si>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</si>
  <si>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</si>
  <si>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</si>
  <si>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</si>
  <si>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</si>
  <si>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4" type="noConversion"/>
  </si>
  <si>
    <t>蔓越莓味</t>
    <phoneticPr fontId="4" type="noConversion"/>
  </si>
  <si>
    <t>柠檬味</t>
    <phoneticPr fontId="4" type="noConversion"/>
  </si>
  <si>
    <t>奇异果味</t>
    <phoneticPr fontId="4" type="noConversion"/>
  </si>
  <si>
    <t>百香果味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</si>
  <si>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4" type="noConversion"/>
  </si>
  <si>
    <t>蜂蜜柚子</t>
    <phoneticPr fontId="4" type="noConversion"/>
  </si>
  <si>
    <t>冰糖雪梨</t>
    <phoneticPr fontId="4" type="noConversion"/>
  </si>
  <si>
    <t>柠檬</t>
    <phoneticPr fontId="4" type="noConversion"/>
  </si>
  <si>
    <t>香橙</t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</si>
  <si>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</si>
  <si>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</si>
  <si>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</si>
  <si>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</si>
  <si>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</si>
  <si>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</si>
  <si>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</si>
  <si>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</si>
  <si>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</si>
  <si>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</si>
  <si>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哈密瓜</t>
    <phoneticPr fontId="4" type="noConversion"/>
  </si>
  <si>
    <r>
      <t>45</t>
    </r>
    <r>
      <rPr>
        <sz val="11"/>
        <rFont val="宋体"/>
        <family val="3"/>
        <charset val="134"/>
      </rPr>
      <t>果味果冻</t>
    </r>
    <phoneticPr fontId="4" type="noConversion"/>
  </si>
  <si>
    <t>黄桃</t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</si>
  <si>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</si>
  <si>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</si>
  <si>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</si>
  <si>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</si>
  <si>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</si>
  <si>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</si>
  <si>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</si>
  <si>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</si>
  <si>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t>120g么么冰</t>
    <phoneticPr fontId="4" type="noConversion"/>
  </si>
  <si>
    <t>香草</t>
    <phoneticPr fontId="4" type="noConversion"/>
  </si>
  <si>
    <t>香蕉</t>
    <phoneticPr fontId="4" type="noConversion"/>
  </si>
  <si>
    <t>蓝莓</t>
    <phoneticPr fontId="4" type="noConversion"/>
  </si>
  <si>
    <t>草莓</t>
    <phoneticPr fontId="4" type="noConversion"/>
  </si>
  <si>
    <t>100g优酪</t>
    <phoneticPr fontId="4" type="noConversion"/>
  </si>
  <si>
    <t>菠萝</t>
    <phoneticPr fontId="4" type="noConversion"/>
  </si>
  <si>
    <t>160g优酪果冻</t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</si>
  <si>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</si>
  <si>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</si>
  <si>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</si>
  <si>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</si>
  <si>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</si>
  <si>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草莓</t>
    </r>
    <phoneticPr fontId="4" type="noConversion"/>
  </si>
  <si>
    <r>
      <rPr>
        <sz val="11"/>
        <color theme="1"/>
        <rFont val="楷体_GB2312"/>
        <family val="3"/>
        <charset val="134"/>
      </rPr>
      <t>草莓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</si>
  <si>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</si>
  <si>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</si>
  <si>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</si>
  <si>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t>乳酸</t>
    <phoneticPr fontId="4" type="noConversion"/>
  </si>
  <si>
    <t>乳酸</t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</si>
  <si>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</si>
  <si>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</si>
  <si>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</si>
  <si>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</si>
  <si>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</si>
  <si>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</si>
  <si>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4" type="noConversion"/>
  </si>
  <si>
    <t>酸奶</t>
    <phoneticPr fontId="4" type="noConversion"/>
  </si>
  <si>
    <t>香蕉牛奶</t>
    <phoneticPr fontId="4" type="noConversion"/>
  </si>
  <si>
    <r>
      <t>94g</t>
    </r>
    <r>
      <rPr>
        <sz val="11"/>
        <rFont val="宋体"/>
        <family val="3"/>
        <charset val="134"/>
      </rPr>
      <t>小怪兽果冻</t>
    </r>
    <phoneticPr fontId="4" type="noConversion"/>
  </si>
  <si>
    <t>蔓越莓</t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</si>
  <si>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4" type="noConversion"/>
  </si>
  <si>
    <t>冰糖葫芦</t>
    <phoneticPr fontId="4" type="noConversion"/>
  </si>
  <si>
    <t>山楂</t>
    <phoneticPr fontId="4" type="noConversion"/>
  </si>
  <si>
    <t>雪梨</t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</si>
  <si>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</si>
  <si>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</si>
  <si>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</si>
  <si>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香蕉牛奶</t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</si>
  <si>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</si>
  <si>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</si>
  <si>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</si>
  <si>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</si>
  <si>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</si>
  <si>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</si>
  <si>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</si>
  <si>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</si>
  <si>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</si>
  <si>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</si>
  <si>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</si>
  <si>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</si>
  <si>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</si>
  <si>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</si>
  <si>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</si>
  <si>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</si>
  <si>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</si>
  <si>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</si>
  <si>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</si>
  <si>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t>卡通猫玩具</t>
    <phoneticPr fontId="4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</si>
  <si>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</si>
  <si>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</si>
  <si>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</si>
  <si>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</si>
  <si>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</si>
  <si>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</si>
  <si>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</si>
  <si>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</si>
  <si>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t>福利糖</t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</si>
  <si>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</si>
  <si>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</si>
  <si>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</si>
  <si>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</si>
  <si>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</si>
  <si>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</si>
  <si>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</si>
  <si>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</si>
  <si>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</si>
  <si>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</si>
  <si>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</si>
  <si>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</si>
  <si>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</si>
  <si>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</si>
  <si>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</si>
  <si>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</si>
  <si>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</si>
  <si>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</si>
  <si>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</si>
  <si>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</si>
  <si>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</si>
  <si>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</si>
  <si>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</si>
  <si>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</si>
  <si>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</si>
  <si>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</si>
  <si>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</si>
  <si>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</si>
  <si>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</si>
  <si>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</si>
  <si>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</si>
  <si>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</si>
  <si>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</si>
  <si>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</si>
  <si>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</si>
  <si>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</si>
  <si>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</si>
  <si>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</si>
  <si>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</si>
  <si>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</si>
  <si>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</si>
  <si>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</si>
  <si>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</si>
  <si>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</si>
  <si>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</si>
  <si>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</si>
  <si>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</si>
  <si>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</si>
  <si>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</si>
  <si>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</si>
  <si>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</si>
  <si>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</si>
  <si>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</si>
  <si>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</si>
  <si>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</si>
  <si>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</si>
  <si>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</si>
  <si>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</si>
  <si>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</si>
  <si>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</si>
  <si>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物料编码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</si>
  <si>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</si>
  <si>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</si>
  <si>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</si>
  <si>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</si>
  <si>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</si>
  <si>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</si>
  <si>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</si>
  <si>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</si>
  <si>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</si>
  <si>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</si>
  <si>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</si>
  <si>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</si>
  <si>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</si>
  <si>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</si>
  <si>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</si>
  <si>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</si>
  <si>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</si>
  <si>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4" type="noConversion"/>
  </si>
  <si>
    <r>
      <t>25g</t>
    </r>
    <r>
      <rPr>
        <sz val="11"/>
        <color theme="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</si>
  <si>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4" type="noConversion"/>
  </si>
  <si>
    <t>蔓越莓味</t>
    <phoneticPr fontId="4" type="noConversion"/>
  </si>
  <si>
    <t>柠檬味</t>
    <phoneticPr fontId="4" type="noConversion"/>
  </si>
  <si>
    <t>奇异果味</t>
    <phoneticPr fontId="4" type="noConversion"/>
  </si>
  <si>
    <t>百香果味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</si>
  <si>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4" type="noConversion"/>
  </si>
  <si>
    <t>蜂蜜柚子</t>
    <phoneticPr fontId="4" type="noConversion"/>
  </si>
  <si>
    <t>冰糖雪梨</t>
    <phoneticPr fontId="4" type="noConversion"/>
  </si>
  <si>
    <t>柠檬</t>
    <phoneticPr fontId="4" type="noConversion"/>
  </si>
  <si>
    <t>香橙</t>
    <phoneticPr fontId="4" type="noConversion"/>
  </si>
  <si>
    <r>
      <t>45g</t>
    </r>
    <r>
      <rPr>
        <sz val="11"/>
        <rFont val="宋体"/>
        <family val="3"/>
        <charset val="134"/>
      </rPr>
      <t>果味果冻</t>
    </r>
    <phoneticPr fontId="4" type="noConversion"/>
  </si>
  <si>
    <t>黄桃</t>
    <phoneticPr fontId="4" type="noConversion"/>
  </si>
  <si>
    <t>120g么么冰</t>
    <phoneticPr fontId="4" type="noConversion"/>
  </si>
  <si>
    <t>香草</t>
    <phoneticPr fontId="4" type="noConversion"/>
  </si>
  <si>
    <t>蓝莓</t>
    <phoneticPr fontId="4" type="noConversion"/>
  </si>
  <si>
    <t>100g优酪</t>
    <phoneticPr fontId="4" type="noConversion"/>
  </si>
  <si>
    <r>
      <t>160g</t>
    </r>
    <r>
      <rPr>
        <sz val="11"/>
        <rFont val="宋体"/>
        <family val="3"/>
        <charset val="134"/>
      </rPr>
      <t>优酪果冻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</si>
  <si>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4" type="noConversion"/>
  </si>
  <si>
    <r>
      <t>94g</t>
    </r>
    <r>
      <rPr>
        <sz val="11"/>
        <rFont val="宋体"/>
        <family val="3"/>
        <charset val="134"/>
      </rPr>
      <t>小怪兽果冻</t>
    </r>
    <phoneticPr fontId="4" type="noConversion"/>
  </si>
  <si>
    <t>蔓越莓</t>
    <phoneticPr fontId="4" type="noConversion"/>
  </si>
  <si>
    <t>104果爽</t>
    <phoneticPr fontId="4" type="noConversion"/>
  </si>
  <si>
    <t>冰糖葫芦</t>
    <phoneticPr fontId="4" type="noConversion"/>
  </si>
  <si>
    <t>山楂</t>
    <phoneticPr fontId="4" type="noConversion"/>
  </si>
  <si>
    <t>雪梨</t>
    <phoneticPr fontId="4" type="noConversion"/>
  </si>
  <si>
    <r>
      <t>60g</t>
    </r>
    <r>
      <rPr>
        <sz val="11"/>
        <color theme="1"/>
        <rFont val="宋体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</si>
  <si>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菠萝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</si>
  <si>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</si>
  <si>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t>福利糖</t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</si>
  <si>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</si>
  <si>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</si>
  <si>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么么冰</t>
    <phoneticPr fontId="4" type="noConversion"/>
  </si>
  <si>
    <t>160g优酪果冻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</si>
  <si>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" type="noConversion"/>
  </si>
  <si>
    <t>么么蛋</t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</si>
  <si>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</si>
  <si>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</si>
  <si>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</si>
  <si>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</si>
  <si>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</si>
  <si>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</si>
  <si>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</si>
  <si>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</si>
  <si>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</si>
  <si>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</si>
  <si>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</si>
  <si>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</si>
  <si>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</si>
  <si>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</si>
  <si>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</si>
  <si>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</si>
  <si>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</si>
  <si>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</si>
  <si>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</si>
  <si>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</si>
  <si>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</si>
  <si>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</si>
  <si>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</si>
  <si>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</si>
  <si>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</si>
  <si>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</si>
  <si>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</si>
  <si>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</si>
  <si>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</si>
  <si>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</si>
  <si>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</si>
  <si>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</si>
  <si>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</si>
  <si>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</si>
  <si>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</si>
  <si>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</si>
  <si>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</si>
  <si>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</si>
  <si>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t>顾恩塘</t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</si>
  <si>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</si>
  <si>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t>童波</t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</si>
  <si>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</si>
  <si>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酸奶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</si>
  <si>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</si>
  <si>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酸奶</t>
    </r>
    <phoneticPr fontId="4" type="noConversion"/>
  </si>
  <si>
    <r>
      <rPr>
        <sz val="11"/>
        <color theme="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</si>
  <si>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</si>
  <si>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</si>
  <si>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60g</t>
    </r>
    <r>
      <rPr>
        <sz val="11"/>
        <color theme="1"/>
        <rFont val="宋体"/>
        <family val="3"/>
        <charset val="134"/>
      </rPr>
      <t>吸吸果冻</t>
    </r>
    <phoneticPr fontId="41" type="noConversion"/>
  </si>
  <si>
    <r>
      <rPr>
        <sz val="11"/>
        <color theme="1"/>
        <rFont val="楷体_GB2312"/>
        <family val="3"/>
        <charset val="134"/>
      </rPr>
      <t>芒果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</si>
  <si>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</si>
  <si>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t xml:space="preserve"> </t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</si>
  <si>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</si>
  <si>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荔枝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</si>
  <si>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</si>
  <si>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</si>
  <si>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rPr>
        <sz val="11"/>
        <color theme="1"/>
        <rFont val="楷体_GB2312"/>
        <family val="3"/>
        <charset val="134"/>
      </rPr>
      <t>芒果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</si>
  <si>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</si>
  <si>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</si>
  <si>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</si>
  <si>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</si>
  <si>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r>
      <rPr>
        <sz val="11"/>
        <color theme="1"/>
        <rFont val="楷体_GB2312"/>
        <family val="3"/>
        <charset val="134"/>
      </rPr>
      <t>香芋</t>
    </r>
    <phoneticPr fontId="4" type="noConversion"/>
  </si>
  <si>
    <r>
      <t>28g</t>
    </r>
    <r>
      <rPr>
        <sz val="11"/>
        <color theme="1"/>
        <rFont val="宋体"/>
        <family val="3"/>
        <charset val="134"/>
      </rPr>
      <t>拉丝果冻</t>
    </r>
    <phoneticPr fontId="4" type="noConversion"/>
  </si>
  <si>
    <r>
      <t>28g</t>
    </r>
    <r>
      <rPr>
        <sz val="11"/>
        <color theme="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</si>
  <si>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</si>
  <si>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</si>
  <si>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</si>
  <si>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</si>
  <si>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17" type="noConversion"/>
  </si>
  <si>
    <r>
      <t>30g</t>
    </r>
    <r>
      <rPr>
        <sz val="11"/>
        <color theme="1"/>
        <rFont val="宋体"/>
        <family val="3"/>
        <charset val="134"/>
      </rPr>
      <t>钙铁锌果冻</t>
    </r>
    <phoneticPr fontId="35" type="noConversion"/>
  </si>
  <si>
    <r>
      <t>30g</t>
    </r>
    <r>
      <rPr>
        <sz val="11"/>
        <color theme="1"/>
        <rFont val="宋体"/>
        <family val="3"/>
        <charset val="134"/>
      </rPr>
      <t>钙铁锌果冻</t>
    </r>
    <phoneticPr fontId="35" type="noConversion"/>
  </si>
  <si>
    <r>
      <t>30g</t>
    </r>
    <r>
      <rPr>
        <sz val="11"/>
        <color theme="1"/>
        <rFont val="楷体_GB2312"/>
        <family val="3"/>
        <charset val="134"/>
      </rPr>
      <t>果肉果冻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</si>
  <si>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</si>
  <si>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color theme="1"/>
        <rFont val="宋体"/>
        <family val="3"/>
        <charset val="134"/>
      </rPr>
      <t>果味果冻</t>
    </r>
    <phoneticPr fontId="37" type="noConversion"/>
  </si>
  <si>
    <r>
      <t>45</t>
    </r>
    <r>
      <rPr>
        <sz val="11"/>
        <color theme="1"/>
        <rFont val="宋体"/>
        <family val="3"/>
        <charset val="134"/>
      </rPr>
      <t>果味果冻</t>
    </r>
    <phoneticPr fontId="37" type="noConversion"/>
  </si>
  <si>
    <r>
      <t>60g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</si>
  <si>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黄桃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</si>
  <si>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</si>
  <si>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</si>
  <si>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t>125g</t>
    </r>
    <r>
      <rPr>
        <sz val="11"/>
        <color theme="1"/>
        <rFont val="楷体_GB2312"/>
        <family val="3"/>
        <charset val="134"/>
      </rPr>
      <t>果味果司果冻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</si>
  <si>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</si>
  <si>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</si>
  <si>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</si>
  <si>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</si>
  <si>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color theme="1"/>
        <rFont val="楷体_GB2312"/>
        <family val="3"/>
        <charset val="134"/>
      </rPr>
      <t>情人心语层层果冻</t>
    </r>
    <phoneticPr fontId="4" type="noConversion"/>
  </si>
  <si>
    <r>
      <t>36g</t>
    </r>
    <r>
      <rPr>
        <sz val="11"/>
        <color theme="1"/>
        <rFont val="楷体_GB2312"/>
        <family val="3"/>
        <charset val="134"/>
      </rPr>
      <t>情人心语层层果冻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</si>
  <si>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</si>
  <si>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t>60g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</si>
  <si>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t>50g动物园可吸果冻</t>
  </si>
  <si>
    <t>50g果蔬园可吸果冻</t>
  </si>
  <si>
    <t>120g果蔬园可吸果冻</t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</si>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</sst>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3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11"/>
      <color theme="1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00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80" fontId="10" fillId="4" borderId="1" xfId="0" applyNumberFormat="1" applyFont="1" applyFill="1" applyBorder="1" applyAlignment="1">
      <alignment horizontal="center"/>
    </xf>
    <xf numFmtId="178" fontId="6" fillId="0" borderId="1" xfId="0" applyNumberFormat="1" applyFont="1" applyFill="1" applyBorder="1" applyAlignment="1">
      <alignment horizontal="center" vertic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18" fillId="0" borderId="0" xfId="0" applyNumberFormat="1" applyFont="1" applyFill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8" fontId="6" fillId="0" borderId="1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0" fontId="6" fillId="8" borderId="1" xfId="0" applyFont="1" applyFill="1" applyBorder="1" applyAlignment="1">
      <alignment vertical="center" wrapText="1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14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 wrapText="1"/>
    </xf>
    <xf numFmtId="178" fontId="23" fillId="4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/>
    </xf>
    <xf numFmtId="178" fontId="23" fillId="0" borderId="2" xfId="0" applyNumberFormat="1" applyFont="1" applyFill="1" applyBorder="1" applyAlignment="1">
      <alignment horizontal="center" vertical="center" wrapText="1"/>
    </xf>
    <xf numFmtId="180" fontId="23" fillId="0" borderId="1" xfId="0" applyNumberFormat="1" applyFont="1" applyFill="1" applyBorder="1" applyAlignment="1">
      <alignment horizontal="center" vertical="center"/>
    </xf>
    <xf numFmtId="10" fontId="23" fillId="4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5" applyFont="1" applyFill="1" applyBorder="1" applyAlignment="1">
      <alignment horizontal="center" vertical="center"/>
    </xf>
    <xf numFmtId="0" fontId="23" fillId="0" borderId="1" xfId="4" applyFont="1" applyFill="1" applyBorder="1" applyAlignment="1">
      <alignment horizontal="center" vertical="center"/>
    </xf>
    <xf numFmtId="0" fontId="27" fillId="0" borderId="0" xfId="0" applyFont="1" applyFill="1"/>
    <xf numFmtId="0" fontId="52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0" fontId="23" fillId="0" borderId="1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/>
    </xf>
    <xf numFmtId="0" fontId="27" fillId="2" borderId="1" xfId="5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14" fontId="23" fillId="2" borderId="1" xfId="0" applyNumberFormat="1" applyFont="1" applyFill="1" applyBorder="1" applyAlignment="1">
      <alignment horizontal="center" vertical="center"/>
    </xf>
    <xf numFmtId="178" fontId="23" fillId="2" borderId="1" xfId="0" applyNumberFormat="1" applyFont="1" applyFill="1" applyBorder="1" applyAlignment="1">
      <alignment horizontal="center" vertical="center"/>
    </xf>
    <xf numFmtId="178" fontId="23" fillId="2" borderId="1" xfId="0" applyNumberFormat="1" applyFont="1" applyFill="1" applyBorder="1" applyAlignment="1">
      <alignment horizontal="center" vertical="center" wrapText="1"/>
    </xf>
    <xf numFmtId="178" fontId="23" fillId="2" borderId="1" xfId="0" applyNumberFormat="1" applyFont="1" applyFill="1" applyBorder="1" applyAlignment="1">
      <alignment horizontal="center"/>
    </xf>
    <xf numFmtId="178" fontId="23" fillId="2" borderId="2" xfId="0" applyNumberFormat="1" applyFont="1" applyFill="1" applyBorder="1" applyAlignment="1">
      <alignment horizontal="center" vertical="center" wrapText="1"/>
    </xf>
    <xf numFmtId="182" fontId="23" fillId="2" borderId="1" xfId="0" applyNumberFormat="1" applyFont="1" applyFill="1" applyBorder="1" applyAlignment="1">
      <alignment horizontal="center" vertical="center"/>
    </xf>
    <xf numFmtId="180" fontId="23" fillId="2" borderId="1" xfId="0" applyNumberFormat="1" applyFont="1" applyFill="1" applyBorder="1" applyAlignment="1">
      <alignment horizontal="center" vertical="center"/>
    </xf>
    <xf numFmtId="10" fontId="23" fillId="2" borderId="1" xfId="0" applyNumberFormat="1" applyFont="1" applyFill="1" applyBorder="1" applyAlignment="1">
      <alignment horizontal="center" vertical="center"/>
    </xf>
    <xf numFmtId="0" fontId="27" fillId="2" borderId="0" xfId="0" applyFont="1" applyFill="1"/>
    <xf numFmtId="0" fontId="27" fillId="2" borderId="1" xfId="0" applyFont="1" applyFill="1" applyBorder="1" applyAlignment="1" applyProtection="1">
      <alignment horizontal="center" vertical="center"/>
      <protection locked="0"/>
    </xf>
    <xf numFmtId="0" fontId="23" fillId="2" borderId="1" xfId="6" applyFont="1" applyFill="1" applyBorder="1" applyAlignment="1">
      <alignment horizontal="center" vertical="center"/>
    </xf>
    <xf numFmtId="182" fontId="23" fillId="2" borderId="1" xfId="0" applyNumberFormat="1" applyFont="1" applyFill="1" applyBorder="1" applyAlignment="1">
      <alignment horizontal="center" vertical="center" wrapText="1"/>
    </xf>
    <xf numFmtId="0" fontId="23" fillId="2" borderId="1" xfId="4" applyFont="1" applyFill="1" applyBorder="1" applyAlignment="1">
      <alignment horizontal="center" vertical="center"/>
    </xf>
    <xf numFmtId="0" fontId="52" fillId="2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14" fontId="22" fillId="2" borderId="1" xfId="0" applyNumberFormat="1" applyFont="1" applyFill="1" applyBorder="1" applyAlignment="1">
      <alignment horizontal="center" vertical="center"/>
    </xf>
    <xf numFmtId="178" fontId="22" fillId="2" borderId="1" xfId="0" applyNumberFormat="1" applyFont="1" applyFill="1" applyBorder="1" applyAlignment="1">
      <alignment horizontal="center" vertical="center"/>
    </xf>
    <xf numFmtId="178" fontId="22" fillId="2" borderId="1" xfId="0" applyNumberFormat="1" applyFont="1" applyFill="1" applyBorder="1" applyAlignment="1">
      <alignment horizontal="center" vertical="center" wrapText="1"/>
    </xf>
    <xf numFmtId="178" fontId="22" fillId="2" borderId="1" xfId="0" applyNumberFormat="1" applyFont="1" applyFill="1" applyBorder="1" applyAlignment="1">
      <alignment horizontal="center"/>
    </xf>
    <xf numFmtId="178" fontId="22" fillId="2" borderId="2" xfId="0" applyNumberFormat="1" applyFont="1" applyFill="1" applyBorder="1" applyAlignment="1">
      <alignment horizontal="center" vertical="center" wrapText="1"/>
    </xf>
    <xf numFmtId="180" fontId="22" fillId="2" borderId="1" xfId="0" applyNumberFormat="1" applyFont="1" applyFill="1" applyBorder="1" applyAlignment="1">
      <alignment horizontal="center" vertical="center"/>
    </xf>
    <xf numFmtId="10" fontId="22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/>
    <xf numFmtId="178" fontId="28" fillId="0" borderId="1" xfId="0" applyNumberFormat="1" applyFont="1" applyFill="1" applyBorder="1" applyAlignment="1">
      <alignment horizontal="center" vertical="center"/>
    </xf>
    <xf numFmtId="178" fontId="28" fillId="0" borderId="1" xfId="0" applyNumberFormat="1" applyFont="1" applyFill="1" applyBorder="1" applyAlignment="1">
      <alignment horizontal="center"/>
    </xf>
    <xf numFmtId="182" fontId="22" fillId="2" borderId="1" xfId="0" applyNumberFormat="1" applyFont="1" applyFill="1" applyBorder="1" applyAlignment="1">
      <alignment horizontal="center" vertical="center" wrapText="1"/>
    </xf>
    <xf numFmtId="0" fontId="22" fillId="2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7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94" t="s">
        <v>537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</row>
    <row r="2" spans="1:27" ht="18.75">
      <c r="A2" s="595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</row>
    <row r="3" spans="1:27" ht="30.75" customHeight="1">
      <c r="A3" s="207" t="s">
        <v>538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96" t="s">
        <v>539</v>
      </c>
      <c r="B4" s="596" t="s">
        <v>540</v>
      </c>
      <c r="C4" s="596" t="s">
        <v>541</v>
      </c>
      <c r="D4" s="596" t="s">
        <v>27</v>
      </c>
      <c r="E4" s="599" t="s">
        <v>542</v>
      </c>
      <c r="F4" s="602" t="s">
        <v>543</v>
      </c>
      <c r="G4" s="592" t="s">
        <v>544</v>
      </c>
      <c r="H4" s="592"/>
      <c r="I4" s="596" t="s">
        <v>545</v>
      </c>
      <c r="J4" s="607" t="s">
        <v>546</v>
      </c>
      <c r="K4" s="610" t="s">
        <v>547</v>
      </c>
      <c r="L4" s="596" t="s">
        <v>548</v>
      </c>
      <c r="M4" s="613" t="s">
        <v>35</v>
      </c>
      <c r="N4" s="593" t="s">
        <v>549</v>
      </c>
      <c r="O4" s="592" t="s">
        <v>550</v>
      </c>
      <c r="P4" s="592"/>
      <c r="Q4" s="592"/>
      <c r="R4" s="592"/>
      <c r="S4" s="592"/>
      <c r="T4" s="592"/>
      <c r="U4" s="592"/>
      <c r="V4" s="592" t="s">
        <v>551</v>
      </c>
      <c r="W4" s="593" t="s">
        <v>552</v>
      </c>
      <c r="X4" s="592" t="s">
        <v>553</v>
      </c>
      <c r="Y4" s="592"/>
      <c r="Z4" s="592"/>
      <c r="AA4" s="592"/>
    </row>
    <row r="5" spans="1:27" s="126" customFormat="1" ht="15" customHeight="1">
      <c r="A5" s="597"/>
      <c r="B5" s="597"/>
      <c r="C5" s="597"/>
      <c r="D5" s="597"/>
      <c r="E5" s="600"/>
      <c r="F5" s="603"/>
      <c r="G5" s="592"/>
      <c r="H5" s="592"/>
      <c r="I5" s="597"/>
      <c r="J5" s="608"/>
      <c r="K5" s="611"/>
      <c r="L5" s="597"/>
      <c r="M5" s="614"/>
      <c r="N5" s="593"/>
      <c r="O5" s="592" t="s">
        <v>554</v>
      </c>
      <c r="P5" s="592" t="s">
        <v>555</v>
      </c>
      <c r="Q5" s="592" t="s">
        <v>556</v>
      </c>
      <c r="R5" s="605" t="s">
        <v>557</v>
      </c>
      <c r="S5" s="606" t="s">
        <v>558</v>
      </c>
      <c r="T5" s="592" t="s">
        <v>559</v>
      </c>
      <c r="U5" s="592" t="s">
        <v>560</v>
      </c>
      <c r="V5" s="592"/>
      <c r="W5" s="593"/>
      <c r="X5" s="592" t="s">
        <v>13</v>
      </c>
      <c r="Y5" s="592" t="s">
        <v>561</v>
      </c>
      <c r="Z5" s="592" t="s">
        <v>562</v>
      </c>
      <c r="AA5" s="592" t="s">
        <v>563</v>
      </c>
    </row>
    <row r="6" spans="1:27" s="126" customFormat="1" ht="27.75" customHeight="1">
      <c r="A6" s="598"/>
      <c r="B6" s="598"/>
      <c r="C6" s="598"/>
      <c r="D6" s="598"/>
      <c r="E6" s="601"/>
      <c r="F6" s="604"/>
      <c r="G6" s="438" t="s">
        <v>564</v>
      </c>
      <c r="H6" s="430" t="s">
        <v>565</v>
      </c>
      <c r="I6" s="598"/>
      <c r="J6" s="609"/>
      <c r="K6" s="612"/>
      <c r="L6" s="598"/>
      <c r="M6" s="614"/>
      <c r="N6" s="593"/>
      <c r="O6" s="592"/>
      <c r="P6" s="592"/>
      <c r="Q6" s="592"/>
      <c r="R6" s="605"/>
      <c r="S6" s="606"/>
      <c r="T6" s="592"/>
      <c r="U6" s="592"/>
      <c r="V6" s="592"/>
      <c r="W6" s="593"/>
      <c r="X6" s="592"/>
      <c r="Y6" s="592"/>
      <c r="Z6" s="592"/>
      <c r="AA6" s="592"/>
    </row>
    <row r="7" spans="1:27" ht="20.100000000000001" hidden="1" customHeight="1">
      <c r="A7" s="357">
        <v>30100030</v>
      </c>
      <c r="B7" s="419" t="s">
        <v>567</v>
      </c>
      <c r="C7" s="148" t="s">
        <v>569</v>
      </c>
      <c r="D7" s="130">
        <v>5.03</v>
      </c>
      <c r="E7" s="130"/>
      <c r="F7" s="149"/>
      <c r="G7" s="150"/>
      <c r="H7" s="4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28"/>
      <c r="P7" s="428"/>
      <c r="Q7" s="428"/>
      <c r="R7" s="428"/>
      <c r="S7" s="428"/>
      <c r="T7" s="428"/>
      <c r="U7" s="428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571</v>
      </c>
      <c r="C8" s="148" t="s">
        <v>569</v>
      </c>
      <c r="D8" s="130">
        <v>5.03</v>
      </c>
      <c r="E8" s="130"/>
      <c r="F8" s="149"/>
      <c r="G8" s="150"/>
      <c r="H8" s="4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28"/>
      <c r="Q8" s="428"/>
      <c r="R8" s="428"/>
      <c r="S8" s="428"/>
      <c r="T8" s="428"/>
      <c r="U8" s="428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571</v>
      </c>
      <c r="C9" s="148" t="s">
        <v>572</v>
      </c>
      <c r="D9" s="130">
        <v>5.03</v>
      </c>
      <c r="E9" s="130"/>
      <c r="F9" s="149"/>
      <c r="G9" s="150"/>
      <c r="H9" s="4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28"/>
      <c r="P9" s="428"/>
      <c r="Q9" s="428"/>
      <c r="R9" s="428"/>
      <c r="S9" s="428"/>
      <c r="T9" s="428"/>
      <c r="U9" s="428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574</v>
      </c>
      <c r="C10" s="148" t="s">
        <v>575</v>
      </c>
      <c r="D10" s="130">
        <v>5.03</v>
      </c>
      <c r="E10" s="130"/>
      <c r="F10" s="149"/>
      <c r="G10" s="150"/>
      <c r="H10" s="4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28"/>
      <c r="P10" s="428"/>
      <c r="Q10" s="428"/>
      <c r="R10" s="428"/>
      <c r="S10" s="428"/>
      <c r="T10" s="428"/>
      <c r="U10" s="428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576</v>
      </c>
      <c r="C11" s="148" t="s">
        <v>578</v>
      </c>
      <c r="D11" s="130">
        <v>5.03</v>
      </c>
      <c r="E11" s="130"/>
      <c r="F11" s="149"/>
      <c r="G11" s="150"/>
      <c r="H11" s="4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28"/>
      <c r="P11" s="428"/>
      <c r="Q11" s="428"/>
      <c r="R11" s="428"/>
      <c r="S11" s="428"/>
      <c r="T11" s="428"/>
      <c r="U11" s="428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580</v>
      </c>
      <c r="C12" s="148" t="s">
        <v>568</v>
      </c>
      <c r="D12" s="130">
        <v>5.04</v>
      </c>
      <c r="E12" s="130"/>
      <c r="F12" s="158"/>
      <c r="G12" s="159"/>
      <c r="H12" s="4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28"/>
      <c r="P12" s="428"/>
      <c r="Q12" s="428"/>
      <c r="R12" s="428"/>
      <c r="S12" s="428"/>
      <c r="T12" s="428"/>
      <c r="U12" s="428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582</v>
      </c>
      <c r="C13" s="148" t="s">
        <v>584</v>
      </c>
      <c r="D13" s="130">
        <v>5.03</v>
      </c>
      <c r="E13" s="130"/>
      <c r="F13" s="149"/>
      <c r="G13" s="150"/>
      <c r="H13" s="4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28"/>
      <c r="P13" s="428"/>
      <c r="Q13" s="428"/>
      <c r="R13" s="428"/>
      <c r="S13" s="428"/>
      <c r="T13" s="428"/>
      <c r="U13" s="428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582</v>
      </c>
      <c r="C14" s="148" t="s">
        <v>585</v>
      </c>
      <c r="D14" s="130">
        <v>5.03</v>
      </c>
      <c r="E14" s="130"/>
      <c r="F14" s="149"/>
      <c r="G14" s="150"/>
      <c r="H14" s="4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28"/>
      <c r="P14" s="428"/>
      <c r="Q14" s="428"/>
      <c r="R14" s="428"/>
      <c r="S14" s="428"/>
      <c r="T14" s="428"/>
      <c r="U14" s="428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587</v>
      </c>
      <c r="C15" s="148" t="s">
        <v>589</v>
      </c>
      <c r="D15" s="130">
        <v>5.04</v>
      </c>
      <c r="E15" s="130"/>
      <c r="F15" s="161"/>
      <c r="G15" s="150"/>
      <c r="H15" s="420">
        <f t="shared" si="0"/>
        <v>0</v>
      </c>
      <c r="I15" s="4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28"/>
      <c r="P15" s="428"/>
      <c r="Q15" s="428"/>
      <c r="R15" s="428"/>
      <c r="S15" s="428"/>
      <c r="T15" s="428"/>
      <c r="U15" s="428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590</v>
      </c>
      <c r="C16" s="148" t="s">
        <v>592</v>
      </c>
      <c r="D16" s="130">
        <v>5.04</v>
      </c>
      <c r="E16" s="130"/>
      <c r="F16" s="148"/>
      <c r="G16" s="150"/>
      <c r="H16" s="420">
        <f t="shared" si="0"/>
        <v>0</v>
      </c>
      <c r="I16" s="4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28"/>
      <c r="P16" s="428"/>
      <c r="Q16" s="428"/>
      <c r="R16" s="428"/>
      <c r="S16" s="428"/>
      <c r="T16" s="428"/>
      <c r="U16" s="428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593</v>
      </c>
      <c r="C17" s="148" t="s">
        <v>594</v>
      </c>
      <c r="D17" s="130">
        <v>5.03</v>
      </c>
      <c r="E17" s="130"/>
      <c r="F17" s="149"/>
      <c r="G17" s="150"/>
      <c r="H17" s="4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28"/>
      <c r="P17" s="428"/>
      <c r="Q17" s="428"/>
      <c r="R17" s="428"/>
      <c r="S17" s="428"/>
      <c r="T17" s="428"/>
      <c r="U17" s="428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593</v>
      </c>
      <c r="C18" s="148" t="s">
        <v>595</v>
      </c>
      <c r="D18" s="130">
        <v>5.03</v>
      </c>
      <c r="E18" s="130"/>
      <c r="F18" s="149"/>
      <c r="G18" s="150"/>
      <c r="H18" s="4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28"/>
      <c r="P18" s="428"/>
      <c r="Q18" s="428"/>
      <c r="R18" s="428"/>
      <c r="S18" s="428"/>
      <c r="T18" s="428"/>
      <c r="U18" s="428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597</v>
      </c>
      <c r="C19" s="148" t="s">
        <v>589</v>
      </c>
      <c r="D19" s="130">
        <v>5.0599999999999996</v>
      </c>
      <c r="E19" s="130"/>
      <c r="F19" s="149"/>
      <c r="G19" s="150"/>
      <c r="H19" s="4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28"/>
      <c r="P19" s="428"/>
      <c r="Q19" s="428"/>
      <c r="R19" s="428"/>
      <c r="S19" s="428"/>
      <c r="T19" s="428"/>
      <c r="U19" s="428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599</v>
      </c>
      <c r="C20" s="148" t="s">
        <v>589</v>
      </c>
      <c r="D20" s="130">
        <v>5.09</v>
      </c>
      <c r="E20" s="130"/>
      <c r="F20" s="149"/>
      <c r="G20" s="150"/>
      <c r="H20" s="4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28"/>
      <c r="P20" s="428"/>
      <c r="Q20" s="428"/>
      <c r="R20" s="428"/>
      <c r="S20" s="428"/>
      <c r="T20" s="428"/>
      <c r="U20" s="428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600</v>
      </c>
      <c r="C21" s="148" t="s">
        <v>592</v>
      </c>
      <c r="D21" s="130">
        <v>5.09</v>
      </c>
      <c r="E21" s="130"/>
      <c r="F21" s="149"/>
      <c r="G21" s="150"/>
      <c r="H21" s="4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28"/>
      <c r="P21" s="428"/>
      <c r="Q21" s="428"/>
      <c r="R21" s="428"/>
      <c r="S21" s="428"/>
      <c r="T21" s="428"/>
      <c r="U21" s="428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602</v>
      </c>
      <c r="C22" s="426" t="s">
        <v>592</v>
      </c>
      <c r="D22" s="130">
        <v>4.8</v>
      </c>
      <c r="E22" s="130"/>
      <c r="F22" s="149"/>
      <c r="G22" s="150"/>
      <c r="H22" s="4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28"/>
      <c r="P22" s="428"/>
      <c r="Q22" s="428"/>
      <c r="R22" s="428"/>
      <c r="S22" s="428"/>
      <c r="T22" s="428"/>
      <c r="U22" s="428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602</v>
      </c>
      <c r="C23" s="426" t="s">
        <v>603</v>
      </c>
      <c r="D23" s="130">
        <v>4.8</v>
      </c>
      <c r="E23" s="130"/>
      <c r="F23" s="149"/>
      <c r="G23" s="150"/>
      <c r="H23" s="4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28"/>
      <c r="P23" s="428"/>
      <c r="Q23" s="428"/>
      <c r="R23" s="428"/>
      <c r="S23" s="428"/>
      <c r="T23" s="428"/>
      <c r="U23" s="428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604</v>
      </c>
      <c r="C24" s="426" t="s">
        <v>569</v>
      </c>
      <c r="D24" s="130">
        <v>4.8</v>
      </c>
      <c r="E24" s="130"/>
      <c r="F24" s="149"/>
      <c r="G24" s="150"/>
      <c r="H24" s="4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28"/>
      <c r="P24" s="428"/>
      <c r="Q24" s="428"/>
      <c r="R24" s="428"/>
      <c r="S24" s="428"/>
      <c r="T24" s="428"/>
      <c r="U24" s="428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602</v>
      </c>
      <c r="C25" s="426" t="s">
        <v>606</v>
      </c>
      <c r="D25" s="130">
        <v>4.8</v>
      </c>
      <c r="E25" s="130"/>
      <c r="F25" s="149"/>
      <c r="G25" s="150"/>
      <c r="H25" s="4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28"/>
      <c r="P25" s="428"/>
      <c r="Q25" s="428"/>
      <c r="R25" s="428"/>
      <c r="S25" s="428"/>
      <c r="T25" s="428"/>
      <c r="U25" s="428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608</v>
      </c>
      <c r="C26" s="148" t="s">
        <v>591</v>
      </c>
      <c r="D26" s="130">
        <v>4.99</v>
      </c>
      <c r="E26" s="130"/>
      <c r="F26" s="149"/>
      <c r="G26" s="150"/>
      <c r="H26" s="4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28"/>
      <c r="P26" s="428"/>
      <c r="Q26" s="428"/>
      <c r="R26" s="428"/>
      <c r="S26" s="428"/>
      <c r="T26" s="428"/>
      <c r="U26" s="428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607</v>
      </c>
      <c r="C27" s="148" t="s">
        <v>589</v>
      </c>
      <c r="D27" s="130">
        <v>4.99</v>
      </c>
      <c r="E27" s="130"/>
      <c r="F27" s="164"/>
      <c r="G27" s="150"/>
      <c r="H27" s="4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28"/>
      <c r="P27" s="428"/>
      <c r="Q27" s="428"/>
      <c r="R27" s="428"/>
      <c r="S27" s="428"/>
      <c r="T27" s="428"/>
      <c r="U27" s="428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59" t="s">
        <v>610</v>
      </c>
      <c r="B28" s="560"/>
      <c r="C28" s="429" t="s">
        <v>612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19" t="s">
        <v>614</v>
      </c>
      <c r="C29" s="148" t="s">
        <v>615</v>
      </c>
      <c r="D29" s="130">
        <v>5.03</v>
      </c>
      <c r="E29" s="130"/>
      <c r="F29" s="149"/>
      <c r="G29" s="150"/>
      <c r="H29" s="4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24"/>
      <c r="P29" s="424"/>
      <c r="Q29" s="424"/>
      <c r="R29" s="424"/>
      <c r="S29" s="424"/>
      <c r="T29" s="424"/>
      <c r="U29" s="424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19" t="s">
        <v>617</v>
      </c>
      <c r="C30" s="209" t="s">
        <v>618</v>
      </c>
      <c r="D30" s="130">
        <v>5.03</v>
      </c>
      <c r="E30" s="130"/>
      <c r="F30" s="149"/>
      <c r="G30" s="150"/>
      <c r="H30" s="4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24"/>
      <c r="P30" s="424"/>
      <c r="Q30" s="424"/>
      <c r="R30" s="424"/>
      <c r="S30" s="424"/>
      <c r="T30" s="424"/>
      <c r="U30" s="424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19" t="s">
        <v>619</v>
      </c>
      <c r="C31" s="148" t="s">
        <v>620</v>
      </c>
      <c r="D31" s="130">
        <v>5.03</v>
      </c>
      <c r="E31" s="130"/>
      <c r="F31" s="149"/>
      <c r="G31" s="150"/>
      <c r="H31" s="4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24"/>
      <c r="P31" s="424"/>
      <c r="Q31" s="424"/>
      <c r="R31" s="424"/>
      <c r="S31" s="424"/>
      <c r="T31" s="424"/>
      <c r="U31" s="424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s="402" customFormat="1" ht="20.100000000000001" customHeight="1">
      <c r="A32" s="400">
        <v>30100014</v>
      </c>
      <c r="B32" s="431" t="s">
        <v>622</v>
      </c>
      <c r="C32" s="399" t="s">
        <v>623</v>
      </c>
      <c r="D32" s="150">
        <v>5.03</v>
      </c>
      <c r="E32" s="150"/>
      <c r="F32" s="392">
        <v>42653</v>
      </c>
      <c r="G32" s="150">
        <f>108*7+108</f>
        <v>864</v>
      </c>
      <c r="H32" s="432">
        <f t="shared" si="11"/>
        <v>4345.92</v>
      </c>
      <c r="I32" s="393">
        <v>9</v>
      </c>
      <c r="J32" s="393">
        <f t="array" ref="J32">IF(ISERROR(G32/I32),"",G32/I32)</f>
        <v>96</v>
      </c>
      <c r="K32" s="395">
        <f t="array" ref="K32">IF(ISERROR(G32/L32),"",G32/L32)</f>
        <v>16.615384615384617</v>
      </c>
      <c r="L32" s="393">
        <v>52</v>
      </c>
      <c r="M32" s="396">
        <f t="shared" si="15"/>
        <v>-7.6153846153846168</v>
      </c>
      <c r="N32" s="393">
        <f t="shared" si="16"/>
        <v>0</v>
      </c>
      <c r="O32" s="435"/>
      <c r="P32" s="435"/>
      <c r="Q32" s="435"/>
      <c r="R32" s="435"/>
      <c r="S32" s="435"/>
      <c r="T32" s="435"/>
      <c r="U32" s="435"/>
      <c r="V32" s="397">
        <f t="shared" si="17"/>
        <v>0</v>
      </c>
      <c r="W32" s="433">
        <f t="shared" si="18"/>
        <v>0</v>
      </c>
      <c r="X32" s="397"/>
      <c r="Y32" s="397"/>
      <c r="Z32" s="397"/>
      <c r="AA32" s="397"/>
    </row>
    <row r="33" spans="1:27" ht="20.100000000000001" hidden="1" customHeight="1">
      <c r="A33" s="358">
        <v>30100013</v>
      </c>
      <c r="B33" s="419" t="s">
        <v>619</v>
      </c>
      <c r="C33" s="148" t="s">
        <v>624</v>
      </c>
      <c r="D33" s="130">
        <v>5.03</v>
      </c>
      <c r="E33" s="130"/>
      <c r="F33" s="149"/>
      <c r="G33" s="150"/>
      <c r="H33" s="4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24"/>
      <c r="P33" s="424"/>
      <c r="Q33" s="424"/>
      <c r="R33" s="424"/>
      <c r="S33" s="424"/>
      <c r="T33" s="424"/>
      <c r="U33" s="424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19" t="s">
        <v>625</v>
      </c>
      <c r="C34" s="209" t="s">
        <v>626</v>
      </c>
      <c r="D34" s="130">
        <v>5.03</v>
      </c>
      <c r="E34" s="130"/>
      <c r="F34" s="149"/>
      <c r="G34" s="150"/>
      <c r="H34" s="420">
        <f t="shared" si="11"/>
        <v>0</v>
      </c>
      <c r="I34" s="151"/>
      <c r="J34" s="152"/>
      <c r="K34" s="153"/>
      <c r="L34" s="151">
        <v>52</v>
      </c>
      <c r="M34" s="131"/>
      <c r="N34" s="152"/>
      <c r="O34" s="424"/>
      <c r="P34" s="424"/>
      <c r="Q34" s="424"/>
      <c r="R34" s="424"/>
      <c r="S34" s="424"/>
      <c r="T34" s="424"/>
      <c r="U34" s="424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19" t="s">
        <v>625</v>
      </c>
      <c r="C35" s="209" t="s">
        <v>627</v>
      </c>
      <c r="D35" s="130">
        <v>5.03</v>
      </c>
      <c r="E35" s="130"/>
      <c r="F35" s="149"/>
      <c r="G35" s="150"/>
      <c r="H35" s="420">
        <f t="shared" si="11"/>
        <v>0</v>
      </c>
      <c r="I35" s="151"/>
      <c r="J35" s="152"/>
      <c r="K35" s="153"/>
      <c r="L35" s="151">
        <v>52</v>
      </c>
      <c r="M35" s="131"/>
      <c r="N35" s="152"/>
      <c r="O35" s="424"/>
      <c r="P35" s="424"/>
      <c r="Q35" s="424"/>
      <c r="R35" s="424"/>
      <c r="S35" s="424"/>
      <c r="T35" s="424"/>
      <c r="U35" s="424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19" t="s">
        <v>625</v>
      </c>
      <c r="C36" s="209" t="s">
        <v>628</v>
      </c>
      <c r="D36" s="130">
        <v>5.03</v>
      </c>
      <c r="E36" s="130"/>
      <c r="F36" s="149"/>
      <c r="G36" s="150"/>
      <c r="H36" s="420">
        <f t="shared" si="11"/>
        <v>0</v>
      </c>
      <c r="I36" s="151"/>
      <c r="J36" s="152"/>
      <c r="K36" s="153"/>
      <c r="L36" s="151">
        <v>52</v>
      </c>
      <c r="M36" s="131"/>
      <c r="N36" s="152"/>
      <c r="O36" s="424"/>
      <c r="P36" s="424"/>
      <c r="Q36" s="424"/>
      <c r="R36" s="424"/>
      <c r="S36" s="424"/>
      <c r="T36" s="424"/>
      <c r="U36" s="424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19" t="s">
        <v>630</v>
      </c>
      <c r="C37" s="148" t="s">
        <v>631</v>
      </c>
      <c r="D37" s="130">
        <v>5.08</v>
      </c>
      <c r="E37" s="130"/>
      <c r="F37" s="149"/>
      <c r="G37" s="150"/>
      <c r="H37" s="4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24"/>
      <c r="P37" s="424"/>
      <c r="Q37" s="424"/>
      <c r="R37" s="424"/>
      <c r="S37" s="424"/>
      <c r="T37" s="424"/>
      <c r="U37" s="424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19" t="s">
        <v>630</v>
      </c>
      <c r="C38" s="148" t="s">
        <v>633</v>
      </c>
      <c r="D38" s="130">
        <v>5.08</v>
      </c>
      <c r="E38" s="130"/>
      <c r="F38" s="149"/>
      <c r="G38" s="150"/>
      <c r="H38" s="4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24"/>
      <c r="P38" s="424"/>
      <c r="Q38" s="424"/>
      <c r="R38" s="424"/>
      <c r="S38" s="424"/>
      <c r="T38" s="424"/>
      <c r="U38" s="424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19" t="s">
        <v>630</v>
      </c>
      <c r="C39" s="148" t="s">
        <v>635</v>
      </c>
      <c r="D39" s="130">
        <v>5.08</v>
      </c>
      <c r="E39" s="130"/>
      <c r="F39" s="149"/>
      <c r="G39" s="150"/>
      <c r="H39" s="4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24"/>
      <c r="P39" s="424"/>
      <c r="Q39" s="424"/>
      <c r="R39" s="424"/>
      <c r="S39" s="424"/>
      <c r="T39" s="424"/>
      <c r="U39" s="424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19" t="s">
        <v>630</v>
      </c>
      <c r="C40" s="148" t="s">
        <v>636</v>
      </c>
      <c r="D40" s="130">
        <v>5.08</v>
      </c>
      <c r="E40" s="130"/>
      <c r="F40" s="149"/>
      <c r="G40" s="150"/>
      <c r="H40" s="4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24"/>
      <c r="P40" s="424"/>
      <c r="Q40" s="424"/>
      <c r="R40" s="424"/>
      <c r="S40" s="424"/>
      <c r="T40" s="424"/>
      <c r="U40" s="424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19" t="s">
        <v>630</v>
      </c>
      <c r="C41" s="148" t="s">
        <v>638</v>
      </c>
      <c r="D41" s="130">
        <v>5.08</v>
      </c>
      <c r="E41" s="130"/>
      <c r="F41" s="149"/>
      <c r="G41" s="150"/>
      <c r="H41" s="4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24"/>
      <c r="P41" s="424"/>
      <c r="Q41" s="424"/>
      <c r="R41" s="424"/>
      <c r="S41" s="424"/>
      <c r="T41" s="424"/>
      <c r="U41" s="424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19" t="s">
        <v>630</v>
      </c>
      <c r="C42" s="148" t="s">
        <v>639</v>
      </c>
      <c r="D42" s="130">
        <v>5.08</v>
      </c>
      <c r="E42" s="130"/>
      <c r="F42" s="149"/>
      <c r="G42" s="150"/>
      <c r="H42" s="4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28"/>
      <c r="P42" s="428"/>
      <c r="Q42" s="428"/>
      <c r="R42" s="428"/>
      <c r="S42" s="428"/>
      <c r="T42" s="428"/>
      <c r="U42" s="428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19" t="s">
        <v>630</v>
      </c>
      <c r="C43" s="148" t="s">
        <v>640</v>
      </c>
      <c r="D43" s="130">
        <v>5.08</v>
      </c>
      <c r="E43" s="130"/>
      <c r="F43" s="149"/>
      <c r="G43" s="150"/>
      <c r="H43" s="4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24"/>
      <c r="P43" s="424"/>
      <c r="Q43" s="424"/>
      <c r="R43" s="424"/>
      <c r="S43" s="424"/>
      <c r="T43" s="424"/>
      <c r="U43" s="424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19" t="s">
        <v>630</v>
      </c>
      <c r="C44" s="148" t="s">
        <v>641</v>
      </c>
      <c r="D44" s="130">
        <v>5.08</v>
      </c>
      <c r="E44" s="130"/>
      <c r="F44" s="149"/>
      <c r="G44" s="150"/>
      <c r="H44" s="4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28"/>
      <c r="P44" s="428"/>
      <c r="Q44" s="428"/>
      <c r="R44" s="428"/>
      <c r="S44" s="428"/>
      <c r="T44" s="428"/>
      <c r="U44" s="428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19" t="s">
        <v>643</v>
      </c>
      <c r="C45" s="148" t="s">
        <v>645</v>
      </c>
      <c r="D45" s="130">
        <v>5.03</v>
      </c>
      <c r="E45" s="130"/>
      <c r="F45" s="149"/>
      <c r="G45" s="150"/>
      <c r="H45" s="4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24"/>
      <c r="P45" s="424"/>
      <c r="Q45" s="424"/>
      <c r="R45" s="424"/>
      <c r="S45" s="424"/>
      <c r="T45" s="424"/>
      <c r="U45" s="424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19" t="s">
        <v>643</v>
      </c>
      <c r="C46" s="148" t="s">
        <v>631</v>
      </c>
      <c r="D46" s="130">
        <v>5.03</v>
      </c>
      <c r="E46" s="130"/>
      <c r="F46" s="149"/>
      <c r="G46" s="150"/>
      <c r="H46" s="4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24"/>
      <c r="P46" s="424"/>
      <c r="Q46" s="424"/>
      <c r="R46" s="424"/>
      <c r="S46" s="424"/>
      <c r="T46" s="424"/>
      <c r="U46" s="424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19" t="s">
        <v>643</v>
      </c>
      <c r="C47" s="148" t="s">
        <v>646</v>
      </c>
      <c r="D47" s="130">
        <v>5.03</v>
      </c>
      <c r="E47" s="130"/>
      <c r="F47" s="149"/>
      <c r="G47" s="150"/>
      <c r="H47" s="4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24"/>
      <c r="P47" s="424"/>
      <c r="Q47" s="424"/>
      <c r="R47" s="424"/>
      <c r="S47" s="424"/>
      <c r="T47" s="424"/>
      <c r="U47" s="424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19" t="s">
        <v>643</v>
      </c>
      <c r="C48" s="148" t="s">
        <v>633</v>
      </c>
      <c r="D48" s="130">
        <v>5.03</v>
      </c>
      <c r="E48" s="130"/>
      <c r="F48" s="149"/>
      <c r="G48" s="150"/>
      <c r="H48" s="4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24"/>
      <c r="P48" s="424"/>
      <c r="Q48" s="424"/>
      <c r="R48" s="424"/>
      <c r="S48" s="424"/>
      <c r="T48" s="424"/>
      <c r="U48" s="424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19" t="s">
        <v>647</v>
      </c>
      <c r="C49" s="209" t="s">
        <v>648</v>
      </c>
      <c r="D49" s="130">
        <v>5.03</v>
      </c>
      <c r="E49" s="130"/>
      <c r="F49" s="149"/>
      <c r="G49" s="150"/>
      <c r="H49" s="4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24"/>
      <c r="P49" s="424"/>
      <c r="Q49" s="424"/>
      <c r="R49" s="424"/>
      <c r="S49" s="424"/>
      <c r="T49" s="424"/>
      <c r="U49" s="424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19" t="s">
        <v>647</v>
      </c>
      <c r="C50" s="209" t="s">
        <v>649</v>
      </c>
      <c r="D50" s="130">
        <v>5.03</v>
      </c>
      <c r="E50" s="130"/>
      <c r="F50" s="149"/>
      <c r="G50" s="150"/>
      <c r="H50" s="4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24"/>
      <c r="P50" s="424"/>
      <c r="Q50" s="424"/>
      <c r="R50" s="424"/>
      <c r="S50" s="424"/>
      <c r="T50" s="424"/>
      <c r="U50" s="424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19" t="s">
        <v>647</v>
      </c>
      <c r="C51" s="209" t="s">
        <v>650</v>
      </c>
      <c r="D51" s="130">
        <v>5.03</v>
      </c>
      <c r="E51" s="130"/>
      <c r="F51" s="149"/>
      <c r="G51" s="150"/>
      <c r="H51" s="4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24"/>
      <c r="P51" s="424"/>
      <c r="Q51" s="424"/>
      <c r="R51" s="424"/>
      <c r="S51" s="424"/>
      <c r="T51" s="424"/>
      <c r="U51" s="424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19" t="s">
        <v>647</v>
      </c>
      <c r="C52" s="209" t="s">
        <v>651</v>
      </c>
      <c r="D52" s="130">
        <v>5.03</v>
      </c>
      <c r="E52" s="130"/>
      <c r="F52" s="149"/>
      <c r="G52" s="150"/>
      <c r="H52" s="4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24"/>
      <c r="P52" s="424"/>
      <c r="Q52" s="424"/>
      <c r="R52" s="424"/>
      <c r="S52" s="424"/>
      <c r="T52" s="424"/>
      <c r="U52" s="424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19" t="s">
        <v>652</v>
      </c>
      <c r="C53" s="209" t="s">
        <v>653</v>
      </c>
      <c r="D53" s="130">
        <v>5.03</v>
      </c>
      <c r="E53" s="130"/>
      <c r="F53" s="149"/>
      <c r="G53" s="150"/>
      <c r="H53" s="4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24"/>
      <c r="P53" s="424"/>
      <c r="Q53" s="424"/>
      <c r="R53" s="424"/>
      <c r="S53" s="424"/>
      <c r="T53" s="424"/>
      <c r="U53" s="424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19" t="s">
        <v>652</v>
      </c>
      <c r="C54" s="209" t="s">
        <v>654</v>
      </c>
      <c r="D54" s="130">
        <v>5.03</v>
      </c>
      <c r="E54" s="130"/>
      <c r="F54" s="149"/>
      <c r="G54" s="150"/>
      <c r="H54" s="4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24"/>
      <c r="P54" s="424"/>
      <c r="Q54" s="424"/>
      <c r="R54" s="424"/>
      <c r="S54" s="424"/>
      <c r="T54" s="424"/>
      <c r="U54" s="424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19" t="s">
        <v>652</v>
      </c>
      <c r="C55" s="209" t="s">
        <v>655</v>
      </c>
      <c r="D55" s="130">
        <v>5.03</v>
      </c>
      <c r="E55" s="130"/>
      <c r="F55" s="149"/>
      <c r="G55" s="150"/>
      <c r="H55" s="4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24"/>
      <c r="P55" s="424"/>
      <c r="Q55" s="424"/>
      <c r="R55" s="424"/>
      <c r="S55" s="424"/>
      <c r="T55" s="424"/>
      <c r="U55" s="424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19" t="s">
        <v>652</v>
      </c>
      <c r="C56" s="209" t="s">
        <v>656</v>
      </c>
      <c r="D56" s="130">
        <v>5.03</v>
      </c>
      <c r="E56" s="130"/>
      <c r="F56" s="149"/>
      <c r="G56" s="150"/>
      <c r="H56" s="4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24"/>
      <c r="P56" s="424"/>
      <c r="Q56" s="424"/>
      <c r="R56" s="424"/>
      <c r="S56" s="424"/>
      <c r="T56" s="424"/>
      <c r="U56" s="424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658</v>
      </c>
      <c r="C57" s="148" t="s">
        <v>640</v>
      </c>
      <c r="D57" s="130">
        <v>5.03</v>
      </c>
      <c r="E57" s="130"/>
      <c r="F57" s="149"/>
      <c r="G57" s="150"/>
      <c r="H57" s="4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28"/>
      <c r="P57" s="428"/>
      <c r="Q57" s="428"/>
      <c r="R57" s="428"/>
      <c r="S57" s="428"/>
      <c r="T57" s="428"/>
      <c r="U57" s="428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658</v>
      </c>
      <c r="C58" s="148" t="s">
        <v>636</v>
      </c>
      <c r="D58" s="130">
        <v>5.03</v>
      </c>
      <c r="E58" s="130"/>
      <c r="F58" s="149"/>
      <c r="G58" s="150"/>
      <c r="H58" s="4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28"/>
      <c r="P58" s="428"/>
      <c r="Q58" s="428"/>
      <c r="R58" s="428"/>
      <c r="S58" s="428"/>
      <c r="T58" s="428"/>
      <c r="U58" s="428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658</v>
      </c>
      <c r="C59" s="148" t="s">
        <v>645</v>
      </c>
      <c r="D59" s="130">
        <v>5.03</v>
      </c>
      <c r="E59" s="130"/>
      <c r="F59" s="149"/>
      <c r="G59" s="150"/>
      <c r="H59" s="4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28"/>
      <c r="P59" s="428"/>
      <c r="Q59" s="428"/>
      <c r="R59" s="428"/>
      <c r="S59" s="428"/>
      <c r="T59" s="428"/>
      <c r="U59" s="428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660</v>
      </c>
      <c r="C60" s="148" t="s">
        <v>662</v>
      </c>
      <c r="D60" s="130">
        <v>5.03</v>
      </c>
      <c r="E60" s="130"/>
      <c r="F60" s="149"/>
      <c r="G60" s="150"/>
      <c r="H60" s="4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28"/>
      <c r="P60" s="428"/>
      <c r="Q60" s="428"/>
      <c r="R60" s="428"/>
      <c r="S60" s="428"/>
      <c r="T60" s="428"/>
      <c r="U60" s="428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660</v>
      </c>
      <c r="C61" s="148" t="s">
        <v>636</v>
      </c>
      <c r="D61" s="130">
        <v>5.03</v>
      </c>
      <c r="E61" s="130"/>
      <c r="F61" s="149"/>
      <c r="G61" s="150"/>
      <c r="H61" s="4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28"/>
      <c r="P61" s="428"/>
      <c r="Q61" s="428"/>
      <c r="R61" s="428"/>
      <c r="S61" s="428"/>
      <c r="T61" s="428"/>
      <c r="U61" s="428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660</v>
      </c>
      <c r="C62" s="148" t="s">
        <v>640</v>
      </c>
      <c r="D62" s="130">
        <v>5.03</v>
      </c>
      <c r="E62" s="130"/>
      <c r="F62" s="149"/>
      <c r="G62" s="150"/>
      <c r="H62" s="4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28"/>
      <c r="P62" s="428"/>
      <c r="Q62" s="428"/>
      <c r="R62" s="428"/>
      <c r="S62" s="428"/>
      <c r="T62" s="428"/>
      <c r="U62" s="428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660</v>
      </c>
      <c r="C63" s="148" t="s">
        <v>645</v>
      </c>
      <c r="D63" s="130">
        <v>5.03</v>
      </c>
      <c r="E63" s="130"/>
      <c r="F63" s="149"/>
      <c r="G63" s="150"/>
      <c r="H63" s="4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28"/>
      <c r="P63" s="428"/>
      <c r="Q63" s="428"/>
      <c r="R63" s="428"/>
      <c r="S63" s="428"/>
      <c r="T63" s="428"/>
      <c r="U63" s="428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664</v>
      </c>
      <c r="C64" s="148" t="s">
        <v>639</v>
      </c>
      <c r="D64" s="130">
        <v>5.03</v>
      </c>
      <c r="E64" s="130"/>
      <c r="F64" s="149"/>
      <c r="G64" s="150"/>
      <c r="H64" s="4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28"/>
      <c r="P64" s="428"/>
      <c r="Q64" s="428"/>
      <c r="R64" s="428"/>
      <c r="S64" s="428"/>
      <c r="T64" s="428"/>
      <c r="U64" s="428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664</v>
      </c>
      <c r="C65" s="148" t="s">
        <v>640</v>
      </c>
      <c r="D65" s="130">
        <v>5.03</v>
      </c>
      <c r="E65" s="130"/>
      <c r="F65" s="149"/>
      <c r="G65" s="150"/>
      <c r="H65" s="420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28"/>
      <c r="P65" s="428"/>
      <c r="Q65" s="428"/>
      <c r="R65" s="428"/>
      <c r="S65" s="428"/>
      <c r="T65" s="428"/>
      <c r="U65" s="428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664</v>
      </c>
      <c r="C66" s="148" t="s">
        <v>641</v>
      </c>
      <c r="D66" s="130">
        <v>5.03</v>
      </c>
      <c r="E66" s="130"/>
      <c r="F66" s="149"/>
      <c r="G66" s="150"/>
      <c r="H66" s="4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28"/>
      <c r="P66" s="428"/>
      <c r="Q66" s="428"/>
      <c r="R66" s="428"/>
      <c r="S66" s="428"/>
      <c r="T66" s="428"/>
      <c r="U66" s="428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666</v>
      </c>
      <c r="C67" s="355" t="s">
        <v>667</v>
      </c>
      <c r="D67" s="130">
        <v>5.03</v>
      </c>
      <c r="E67" s="130"/>
      <c r="F67" s="149"/>
      <c r="G67" s="150"/>
      <c r="H67" s="4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28"/>
      <c r="P67" s="428"/>
      <c r="Q67" s="428"/>
      <c r="R67" s="428"/>
      <c r="S67" s="428"/>
      <c r="T67" s="428"/>
      <c r="U67" s="428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668</v>
      </c>
      <c r="C68" s="209" t="s">
        <v>669</v>
      </c>
      <c r="D68" s="130">
        <v>5</v>
      </c>
      <c r="E68" s="130"/>
      <c r="F68" s="149"/>
      <c r="G68" s="150"/>
      <c r="H68" s="4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28"/>
      <c r="P68" s="428"/>
      <c r="Q68" s="428"/>
      <c r="R68" s="428"/>
      <c r="S68" s="428"/>
      <c r="T68" s="428"/>
      <c r="U68" s="428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671</v>
      </c>
      <c r="C69" s="148" t="s">
        <v>672</v>
      </c>
      <c r="D69" s="130">
        <v>5.03</v>
      </c>
      <c r="E69" s="130"/>
      <c r="F69" s="149"/>
      <c r="G69" s="150"/>
      <c r="H69" s="4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28"/>
      <c r="P69" s="428"/>
      <c r="Q69" s="428"/>
      <c r="R69" s="428"/>
      <c r="S69" s="428"/>
      <c r="T69" s="428"/>
      <c r="U69" s="428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671</v>
      </c>
      <c r="C70" s="148" t="s">
        <v>645</v>
      </c>
      <c r="D70" s="130">
        <v>5.03</v>
      </c>
      <c r="E70" s="130"/>
      <c r="F70" s="149"/>
      <c r="G70" s="150"/>
      <c r="H70" s="4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28"/>
      <c r="P70" s="428"/>
      <c r="Q70" s="428"/>
      <c r="R70" s="428"/>
      <c r="S70" s="428"/>
      <c r="T70" s="428"/>
      <c r="U70" s="428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674</v>
      </c>
      <c r="C71" s="209" t="s">
        <v>675</v>
      </c>
      <c r="D71" s="130">
        <v>5.03</v>
      </c>
      <c r="E71" s="130"/>
      <c r="F71" s="149"/>
      <c r="G71" s="150"/>
      <c r="H71" s="420">
        <f t="shared" si="11"/>
        <v>0</v>
      </c>
      <c r="I71" s="151"/>
      <c r="J71" s="152"/>
      <c r="K71" s="153"/>
      <c r="L71" s="151"/>
      <c r="M71" s="131"/>
      <c r="N71" s="152"/>
      <c r="O71" s="428"/>
      <c r="P71" s="428"/>
      <c r="Q71" s="428"/>
      <c r="R71" s="428"/>
      <c r="S71" s="428"/>
      <c r="T71" s="428"/>
      <c r="U71" s="428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677</v>
      </c>
      <c r="C72" s="148" t="s">
        <v>636</v>
      </c>
      <c r="D72" s="130">
        <v>5.0599999999999996</v>
      </c>
      <c r="E72" s="130"/>
      <c r="F72" s="149"/>
      <c r="G72" s="150"/>
      <c r="H72" s="4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28"/>
      <c r="P72" s="428"/>
      <c r="Q72" s="428"/>
      <c r="R72" s="428"/>
      <c r="S72" s="428"/>
      <c r="T72" s="428"/>
      <c r="U72" s="428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677</v>
      </c>
      <c r="C73" s="148" t="s">
        <v>633</v>
      </c>
      <c r="D73" s="130">
        <v>5.0599999999999996</v>
      </c>
      <c r="E73" s="130"/>
      <c r="F73" s="149"/>
      <c r="G73" s="150"/>
      <c r="H73" s="4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28"/>
      <c r="P73" s="428"/>
      <c r="Q73" s="428"/>
      <c r="R73" s="428"/>
      <c r="S73" s="428"/>
      <c r="T73" s="428"/>
      <c r="U73" s="428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677</v>
      </c>
      <c r="C74" s="148" t="s">
        <v>645</v>
      </c>
      <c r="D74" s="130">
        <v>5.0599999999999996</v>
      </c>
      <c r="E74" s="130"/>
      <c r="F74" s="149"/>
      <c r="G74" s="150"/>
      <c r="H74" s="4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28"/>
      <c r="P74" s="428"/>
      <c r="Q74" s="428"/>
      <c r="R74" s="428"/>
      <c r="S74" s="428"/>
      <c r="T74" s="428"/>
      <c r="U74" s="428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677</v>
      </c>
      <c r="C75" s="148" t="s">
        <v>640</v>
      </c>
      <c r="D75" s="130">
        <v>5.0599999999999996</v>
      </c>
      <c r="E75" s="130"/>
      <c r="F75" s="149"/>
      <c r="G75" s="150"/>
      <c r="H75" s="4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28"/>
      <c r="P75" s="428"/>
      <c r="Q75" s="428"/>
      <c r="R75" s="428"/>
      <c r="S75" s="428"/>
      <c r="T75" s="428"/>
      <c r="U75" s="428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678</v>
      </c>
      <c r="C76" s="209" t="s">
        <v>679</v>
      </c>
      <c r="D76" s="130">
        <v>5.5</v>
      </c>
      <c r="E76" s="130"/>
      <c r="F76" s="149"/>
      <c r="G76" s="150"/>
      <c r="H76" s="4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28"/>
      <c r="P76" s="428"/>
      <c r="Q76" s="428"/>
      <c r="R76" s="428"/>
      <c r="S76" s="428"/>
      <c r="T76" s="428"/>
      <c r="U76" s="428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678</v>
      </c>
      <c r="C77" s="209" t="s">
        <v>680</v>
      </c>
      <c r="D77" s="130">
        <v>5.5</v>
      </c>
      <c r="E77" s="130"/>
      <c r="F77" s="149"/>
      <c r="G77" s="150"/>
      <c r="H77" s="4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28"/>
      <c r="P77" s="428"/>
      <c r="Q77" s="428"/>
      <c r="R77" s="428"/>
      <c r="S77" s="428"/>
      <c r="T77" s="428"/>
      <c r="U77" s="428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678</v>
      </c>
      <c r="C78" s="209" t="s">
        <v>681</v>
      </c>
      <c r="D78" s="130">
        <v>5.5</v>
      </c>
      <c r="E78" s="130"/>
      <c r="F78" s="149"/>
      <c r="G78" s="150"/>
      <c r="H78" s="4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28"/>
      <c r="P78" s="428"/>
      <c r="Q78" s="428"/>
      <c r="R78" s="428"/>
      <c r="S78" s="428"/>
      <c r="T78" s="428"/>
      <c r="U78" s="428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678</v>
      </c>
      <c r="C79" s="209" t="s">
        <v>682</v>
      </c>
      <c r="D79" s="130">
        <v>5.5</v>
      </c>
      <c r="E79" s="130"/>
      <c r="F79" s="149"/>
      <c r="G79" s="150"/>
      <c r="H79" s="4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28"/>
      <c r="P79" s="428"/>
      <c r="Q79" s="428"/>
      <c r="R79" s="428"/>
      <c r="S79" s="428"/>
      <c r="T79" s="428"/>
      <c r="U79" s="428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683</v>
      </c>
      <c r="C80" s="209" t="s">
        <v>682</v>
      </c>
      <c r="D80" s="130">
        <v>5.03</v>
      </c>
      <c r="E80" s="130"/>
      <c r="F80" s="149"/>
      <c r="G80" s="150"/>
      <c r="H80" s="4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28"/>
      <c r="P80" s="428"/>
      <c r="Q80" s="428"/>
      <c r="R80" s="428"/>
      <c r="S80" s="428"/>
      <c r="T80" s="428"/>
      <c r="U80" s="428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683</v>
      </c>
      <c r="C81" s="209" t="s">
        <v>684</v>
      </c>
      <c r="D81" s="130">
        <v>5.03</v>
      </c>
      <c r="E81" s="130"/>
      <c r="F81" s="149"/>
      <c r="G81" s="150"/>
      <c r="H81" s="4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28"/>
      <c r="P81" s="428"/>
      <c r="Q81" s="428"/>
      <c r="R81" s="428"/>
      <c r="S81" s="428"/>
      <c r="T81" s="428"/>
      <c r="U81" s="428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683</v>
      </c>
      <c r="C82" s="209" t="s">
        <v>680</v>
      </c>
      <c r="D82" s="130">
        <v>5.03</v>
      </c>
      <c r="E82" s="130"/>
      <c r="F82" s="149"/>
      <c r="G82" s="150"/>
      <c r="H82" s="4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28"/>
      <c r="P82" s="428"/>
      <c r="Q82" s="428"/>
      <c r="R82" s="428"/>
      <c r="S82" s="428"/>
      <c r="T82" s="428"/>
      <c r="U82" s="428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685</v>
      </c>
      <c r="C83" s="148" t="s">
        <v>682</v>
      </c>
      <c r="D83" s="130">
        <v>5.03</v>
      </c>
      <c r="E83" s="130"/>
      <c r="F83" s="149"/>
      <c r="G83" s="150"/>
      <c r="H83" s="4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28"/>
      <c r="P83" s="428"/>
      <c r="Q83" s="428"/>
      <c r="R83" s="428"/>
      <c r="S83" s="428"/>
      <c r="T83" s="428"/>
      <c r="U83" s="428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685</v>
      </c>
      <c r="C84" s="148" t="s">
        <v>684</v>
      </c>
      <c r="D84" s="130">
        <v>5.03</v>
      </c>
      <c r="E84" s="130"/>
      <c r="F84" s="149"/>
      <c r="G84" s="150"/>
      <c r="H84" s="4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28"/>
      <c r="P84" s="428"/>
      <c r="Q84" s="428"/>
      <c r="R84" s="428"/>
      <c r="S84" s="428"/>
      <c r="T84" s="428"/>
      <c r="U84" s="428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685</v>
      </c>
      <c r="C85" s="148" t="s">
        <v>680</v>
      </c>
      <c r="D85" s="130">
        <v>5.03</v>
      </c>
      <c r="E85" s="130"/>
      <c r="F85" s="149"/>
      <c r="G85" s="150"/>
      <c r="H85" s="4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28"/>
      <c r="P85" s="428"/>
      <c r="Q85" s="428"/>
      <c r="R85" s="428"/>
      <c r="S85" s="428"/>
      <c r="T85" s="428"/>
      <c r="U85" s="428"/>
      <c r="V85" s="154"/>
      <c r="W85" s="155"/>
      <c r="X85" s="154"/>
      <c r="Y85" s="154"/>
      <c r="Z85" s="154"/>
      <c r="AA85" s="154"/>
    </row>
    <row r="86" spans="1:27" ht="20.100000000000001" customHeight="1">
      <c r="A86" s="567" t="s">
        <v>687</v>
      </c>
      <c r="B86" s="567"/>
      <c r="C86" s="429" t="s">
        <v>688</v>
      </c>
      <c r="D86" s="165"/>
      <c r="E86" s="165"/>
      <c r="F86" s="166"/>
      <c r="G86" s="167">
        <f>SUM(G29:G85)</f>
        <v>864</v>
      </c>
      <c r="H86" s="168">
        <f>SUM(H29:H85)</f>
        <v>4345.92</v>
      </c>
      <c r="I86" s="168">
        <f>SUM(I29:I85)</f>
        <v>9</v>
      </c>
      <c r="J86" s="152">
        <f t="array" ref="J86">IF(ISERROR(G86/I86),"",G86/I86)</f>
        <v>96</v>
      </c>
      <c r="K86" s="168">
        <f>SUM(K29:K85)</f>
        <v>16.615384615384617</v>
      </c>
      <c r="L86" s="169"/>
      <c r="M86" s="172">
        <f t="shared" ref="M86:V86" si="34">SUM(M29:M85)</f>
        <v>-7.6153846153846168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19" t="s">
        <v>689</v>
      </c>
      <c r="C87" s="148" t="s">
        <v>568</v>
      </c>
      <c r="D87" s="130">
        <v>5.03</v>
      </c>
      <c r="E87" s="130"/>
      <c r="F87" s="149"/>
      <c r="G87" s="150"/>
      <c r="H87" s="4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28"/>
      <c r="P87" s="428"/>
      <c r="Q87" s="428"/>
      <c r="R87" s="428"/>
      <c r="S87" s="428"/>
      <c r="T87" s="428"/>
      <c r="U87" s="428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19" t="s">
        <v>689</v>
      </c>
      <c r="C88" s="148" t="s">
        <v>583</v>
      </c>
      <c r="D88" s="130">
        <v>5.03</v>
      </c>
      <c r="E88" s="130"/>
      <c r="F88" s="149"/>
      <c r="G88" s="150"/>
      <c r="H88" s="4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28"/>
      <c r="P88" s="428"/>
      <c r="Q88" s="428"/>
      <c r="R88" s="428"/>
      <c r="S88" s="428"/>
      <c r="T88" s="428"/>
      <c r="U88" s="428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19" t="s">
        <v>689</v>
      </c>
      <c r="C89" s="148" t="s">
        <v>632</v>
      </c>
      <c r="D89" s="130">
        <v>5.03</v>
      </c>
      <c r="E89" s="130"/>
      <c r="F89" s="149"/>
      <c r="G89" s="150"/>
      <c r="H89" s="4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28"/>
      <c r="P89" s="428"/>
      <c r="Q89" s="428"/>
      <c r="R89" s="428"/>
      <c r="S89" s="428"/>
      <c r="T89" s="428"/>
      <c r="U89" s="428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631</v>
      </c>
      <c r="D90" s="130">
        <v>5.03</v>
      </c>
      <c r="E90" s="130"/>
      <c r="F90" s="149"/>
      <c r="G90" s="150"/>
      <c r="H90" s="4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28"/>
      <c r="P90" s="428"/>
      <c r="Q90" s="428"/>
      <c r="R90" s="428"/>
      <c r="S90" s="428"/>
      <c r="T90" s="428"/>
      <c r="U90" s="428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690</v>
      </c>
      <c r="C91" s="148" t="s">
        <v>638</v>
      </c>
      <c r="D91" s="130">
        <v>5.03</v>
      </c>
      <c r="E91" s="130"/>
      <c r="F91" s="149"/>
      <c r="G91" s="150"/>
      <c r="H91" s="4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28"/>
      <c r="P91" s="428"/>
      <c r="Q91" s="428"/>
      <c r="R91" s="428"/>
      <c r="S91" s="428"/>
      <c r="T91" s="428"/>
      <c r="U91" s="428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s="206" customFormat="1" ht="20.100000000000001" customHeight="1">
      <c r="A92" s="391">
        <v>30400016</v>
      </c>
      <c r="B92" s="404" t="s">
        <v>949</v>
      </c>
      <c r="C92" s="399" t="s">
        <v>692</v>
      </c>
      <c r="D92" s="150">
        <v>5.03</v>
      </c>
      <c r="E92" s="150"/>
      <c r="F92" s="392">
        <v>42653</v>
      </c>
      <c r="G92" s="150">
        <v>98</v>
      </c>
      <c r="H92" s="432">
        <f t="shared" si="36"/>
        <v>492.94</v>
      </c>
      <c r="I92" s="393">
        <v>11</v>
      </c>
      <c r="J92" s="394">
        <f t="array" ref="J92">IF(ISERROR(G92/I92),"",G92/I92)</f>
        <v>8.9090909090909083</v>
      </c>
      <c r="K92" s="395">
        <f t="array" ref="K92">IF(ISERROR(G92/L92),"",G92/L92)</f>
        <v>10.53763440860215</v>
      </c>
      <c r="L92" s="393">
        <v>9.3000000000000007</v>
      </c>
      <c r="M92" s="396">
        <f t="shared" si="37"/>
        <v>0.46236559139784994</v>
      </c>
      <c r="N92" s="394">
        <f t="shared" si="38"/>
        <v>0</v>
      </c>
      <c r="O92" s="437"/>
      <c r="P92" s="437"/>
      <c r="Q92" s="437"/>
      <c r="R92" s="437"/>
      <c r="S92" s="437"/>
      <c r="T92" s="437"/>
      <c r="U92" s="437"/>
      <c r="V92" s="397">
        <f t="shared" si="39"/>
        <v>0</v>
      </c>
      <c r="W92" s="398">
        <f t="shared" si="35"/>
        <v>0</v>
      </c>
      <c r="X92" s="397"/>
      <c r="Y92" s="397"/>
      <c r="Z92" s="397"/>
      <c r="AA92" s="397"/>
    </row>
    <row r="93" spans="1:27" ht="20.100000000000001" hidden="1" customHeight="1">
      <c r="A93" s="357">
        <v>30400017</v>
      </c>
      <c r="B93" s="173" t="s">
        <v>949</v>
      </c>
      <c r="C93" s="148" t="s">
        <v>646</v>
      </c>
      <c r="D93" s="130">
        <v>5.03</v>
      </c>
      <c r="E93" s="130"/>
      <c r="F93" s="149"/>
      <c r="G93" s="150"/>
      <c r="H93" s="4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28"/>
      <c r="P93" s="428"/>
      <c r="Q93" s="428"/>
      <c r="R93" s="428"/>
      <c r="S93" s="428"/>
      <c r="T93" s="428"/>
      <c r="U93" s="428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631</v>
      </c>
      <c r="D94" s="174">
        <v>5.03</v>
      </c>
      <c r="E94" s="130"/>
      <c r="F94" s="149"/>
      <c r="G94" s="150"/>
      <c r="H94" s="4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28"/>
      <c r="P94" s="428"/>
      <c r="Q94" s="428"/>
      <c r="R94" s="428"/>
      <c r="S94" s="428"/>
      <c r="T94" s="428"/>
      <c r="U94" s="428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694</v>
      </c>
      <c r="C95" s="148" t="s">
        <v>631</v>
      </c>
      <c r="D95" s="130">
        <v>5.03</v>
      </c>
      <c r="E95" s="130"/>
      <c r="F95" s="149"/>
      <c r="G95" s="174"/>
      <c r="H95" s="4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28"/>
      <c r="P95" s="428"/>
      <c r="Q95" s="428"/>
      <c r="R95" s="428"/>
      <c r="S95" s="428"/>
      <c r="T95" s="428"/>
      <c r="U95" s="428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694</v>
      </c>
      <c r="C96" s="148" t="s">
        <v>695</v>
      </c>
      <c r="D96" s="130">
        <v>5.03</v>
      </c>
      <c r="E96" s="130"/>
      <c r="F96" s="149"/>
      <c r="G96" s="150"/>
      <c r="H96" s="4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28"/>
      <c r="P96" s="428"/>
      <c r="Q96" s="428"/>
      <c r="R96" s="428"/>
      <c r="S96" s="428"/>
      <c r="T96" s="428"/>
      <c r="U96" s="428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694</v>
      </c>
      <c r="C97" s="148" t="s">
        <v>636</v>
      </c>
      <c r="D97" s="130">
        <v>5.03</v>
      </c>
      <c r="E97" s="130"/>
      <c r="F97" s="149"/>
      <c r="G97" s="150"/>
      <c r="H97" s="4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28"/>
      <c r="P97" s="428"/>
      <c r="Q97" s="428"/>
      <c r="R97" s="428"/>
      <c r="S97" s="428"/>
      <c r="T97" s="428"/>
      <c r="U97" s="428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694</v>
      </c>
      <c r="C98" s="222" t="s">
        <v>697</v>
      </c>
      <c r="D98" s="130">
        <v>5.03</v>
      </c>
      <c r="E98" s="130"/>
      <c r="F98" s="149"/>
      <c r="G98" s="150"/>
      <c r="H98" s="4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28"/>
      <c r="P98" s="428"/>
      <c r="Q98" s="428"/>
      <c r="R98" s="428"/>
      <c r="S98" s="428"/>
      <c r="T98" s="428"/>
      <c r="U98" s="428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699</v>
      </c>
      <c r="C99" s="148" t="s">
        <v>631</v>
      </c>
      <c r="D99" s="130">
        <v>5.03</v>
      </c>
      <c r="E99" s="130"/>
      <c r="F99" s="149"/>
      <c r="G99" s="150"/>
      <c r="H99" s="4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28"/>
      <c r="P99" s="428"/>
      <c r="Q99" s="428"/>
      <c r="R99" s="428"/>
      <c r="S99" s="428"/>
      <c r="T99" s="428"/>
      <c r="U99" s="428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699</v>
      </c>
      <c r="C100" s="148" t="s">
        <v>638</v>
      </c>
      <c r="D100" s="130">
        <v>5.03</v>
      </c>
      <c r="E100" s="130"/>
      <c r="F100" s="149"/>
      <c r="G100" s="150"/>
      <c r="H100" s="4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28"/>
      <c r="P100" s="428"/>
      <c r="Q100" s="428"/>
      <c r="R100" s="428"/>
      <c r="S100" s="428"/>
      <c r="T100" s="428"/>
      <c r="U100" s="428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699</v>
      </c>
      <c r="C101" s="148" t="s">
        <v>636</v>
      </c>
      <c r="D101" s="130">
        <v>5.03</v>
      </c>
      <c r="E101" s="130"/>
      <c r="F101" s="149"/>
      <c r="G101" s="150"/>
      <c r="H101" s="4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28"/>
      <c r="P101" s="428"/>
      <c r="Q101" s="428"/>
      <c r="R101" s="428"/>
      <c r="S101" s="428"/>
      <c r="T101" s="428"/>
      <c r="U101" s="428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699</v>
      </c>
      <c r="C102" s="148" t="s">
        <v>646</v>
      </c>
      <c r="D102" s="130">
        <v>5.03</v>
      </c>
      <c r="E102" s="130"/>
      <c r="F102" s="149"/>
      <c r="G102" s="150"/>
      <c r="H102" s="4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28"/>
      <c r="P102" s="428"/>
      <c r="Q102" s="428"/>
      <c r="R102" s="428"/>
      <c r="S102" s="428"/>
      <c r="T102" s="428"/>
      <c r="U102" s="428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19" t="s">
        <v>701</v>
      </c>
      <c r="C103" s="148" t="s">
        <v>695</v>
      </c>
      <c r="D103" s="130">
        <v>10.199999999999999</v>
      </c>
      <c r="E103" s="130"/>
      <c r="F103" s="149"/>
      <c r="G103" s="150"/>
      <c r="H103" s="4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28"/>
      <c r="P103" s="428"/>
      <c r="Q103" s="428"/>
      <c r="R103" s="428"/>
      <c r="S103" s="428"/>
      <c r="T103" s="428"/>
      <c r="U103" s="428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19" t="s">
        <v>701</v>
      </c>
      <c r="C104" s="148" t="s">
        <v>631</v>
      </c>
      <c r="D104" s="130">
        <v>10.199999999999999</v>
      </c>
      <c r="E104" s="130"/>
      <c r="F104" s="149"/>
      <c r="G104" s="150"/>
      <c r="H104" s="4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28"/>
      <c r="P104" s="428"/>
      <c r="Q104" s="428"/>
      <c r="R104" s="428"/>
      <c r="S104" s="428"/>
      <c r="T104" s="428"/>
      <c r="U104" s="428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19" t="s">
        <v>701</v>
      </c>
      <c r="C105" s="148" t="s">
        <v>703</v>
      </c>
      <c r="D105" s="130">
        <v>10.199999999999999</v>
      </c>
      <c r="E105" s="130"/>
      <c r="F105" s="149"/>
      <c r="G105" s="150"/>
      <c r="H105" s="4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28"/>
      <c r="P105" s="428"/>
      <c r="Q105" s="428"/>
      <c r="R105" s="428"/>
      <c r="S105" s="428"/>
      <c r="T105" s="428"/>
      <c r="U105" s="428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19" t="s">
        <v>701</v>
      </c>
      <c r="C106" s="148" t="s">
        <v>636</v>
      </c>
      <c r="D106" s="130">
        <v>10.199999999999999</v>
      </c>
      <c r="E106" s="130"/>
      <c r="F106" s="149"/>
      <c r="G106" s="150"/>
      <c r="H106" s="4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28"/>
      <c r="P106" s="428"/>
      <c r="Q106" s="428"/>
      <c r="R106" s="428"/>
      <c r="S106" s="428"/>
      <c r="T106" s="428"/>
      <c r="U106" s="428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19" t="s">
        <v>704</v>
      </c>
      <c r="C107" s="209" t="s">
        <v>705</v>
      </c>
      <c r="D107" s="130">
        <v>5</v>
      </c>
      <c r="E107" s="130"/>
      <c r="F107" s="149"/>
      <c r="G107" s="150"/>
      <c r="H107" s="4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28"/>
      <c r="P107" s="428"/>
      <c r="Q107" s="428"/>
      <c r="R107" s="428"/>
      <c r="S107" s="428"/>
      <c r="T107" s="428"/>
      <c r="U107" s="428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19" t="s">
        <v>704</v>
      </c>
      <c r="C108" s="209" t="s">
        <v>706</v>
      </c>
      <c r="D108" s="130">
        <v>5</v>
      </c>
      <c r="E108" s="130"/>
      <c r="F108" s="149"/>
      <c r="G108" s="150"/>
      <c r="H108" s="4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28"/>
      <c r="P108" s="428"/>
      <c r="Q108" s="428"/>
      <c r="R108" s="428"/>
      <c r="S108" s="428"/>
      <c r="T108" s="428"/>
      <c r="U108" s="428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19" t="s">
        <v>707</v>
      </c>
      <c r="C109" s="209" t="s">
        <v>708</v>
      </c>
      <c r="D109" s="130">
        <v>5</v>
      </c>
      <c r="E109" s="130"/>
      <c r="F109" s="149"/>
      <c r="G109" s="150"/>
      <c r="H109" s="4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28"/>
      <c r="P109" s="428"/>
      <c r="Q109" s="428"/>
      <c r="R109" s="428"/>
      <c r="S109" s="428"/>
      <c r="T109" s="428"/>
      <c r="U109" s="428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19" t="s">
        <v>709</v>
      </c>
      <c r="C110" s="209" t="s">
        <v>697</v>
      </c>
      <c r="D110" s="130">
        <v>5</v>
      </c>
      <c r="E110" s="130"/>
      <c r="F110" s="149"/>
      <c r="G110" s="150"/>
      <c r="H110" s="4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28"/>
      <c r="P110" s="428"/>
      <c r="Q110" s="428"/>
      <c r="R110" s="428"/>
      <c r="S110" s="428"/>
      <c r="T110" s="428"/>
      <c r="U110" s="428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19" t="s">
        <v>710</v>
      </c>
      <c r="C111" s="148" t="s">
        <v>711</v>
      </c>
      <c r="D111" s="130">
        <v>5</v>
      </c>
      <c r="E111" s="130"/>
      <c r="F111" s="149"/>
      <c r="G111" s="150"/>
      <c r="H111" s="4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28"/>
      <c r="P111" s="428"/>
      <c r="Q111" s="428"/>
      <c r="R111" s="428"/>
      <c r="S111" s="428"/>
      <c r="T111" s="428"/>
      <c r="U111" s="428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19" t="s">
        <v>710</v>
      </c>
      <c r="C112" s="148" t="s">
        <v>712</v>
      </c>
      <c r="D112" s="130">
        <v>5</v>
      </c>
      <c r="E112" s="130"/>
      <c r="F112" s="149"/>
      <c r="G112" s="150"/>
      <c r="H112" s="4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28"/>
      <c r="P112" s="428"/>
      <c r="Q112" s="428"/>
      <c r="R112" s="428"/>
      <c r="S112" s="428"/>
      <c r="T112" s="428"/>
      <c r="U112" s="428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640</v>
      </c>
      <c r="D113" s="130">
        <v>5.0599999999999996</v>
      </c>
      <c r="E113" s="130"/>
      <c r="F113" s="149"/>
      <c r="G113" s="150"/>
      <c r="H113" s="4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28"/>
      <c r="P113" s="428"/>
      <c r="Q113" s="428"/>
      <c r="R113" s="428"/>
      <c r="S113" s="428"/>
      <c r="T113" s="428"/>
      <c r="U113" s="428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638</v>
      </c>
      <c r="D114" s="130">
        <v>5.0599999999999996</v>
      </c>
      <c r="E114" s="130"/>
      <c r="F114" s="149"/>
      <c r="G114" s="150"/>
      <c r="H114" s="4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28"/>
      <c r="P114" s="428"/>
      <c r="Q114" s="428"/>
      <c r="R114" s="428"/>
      <c r="S114" s="428"/>
      <c r="T114" s="428"/>
      <c r="U114" s="428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714</v>
      </c>
      <c r="C115" s="209" t="s">
        <v>705</v>
      </c>
      <c r="D115" s="130">
        <v>5</v>
      </c>
      <c r="E115" s="130"/>
      <c r="F115" s="149"/>
      <c r="G115" s="150"/>
      <c r="H115" s="4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28"/>
      <c r="P115" s="428"/>
      <c r="Q115" s="428"/>
      <c r="R115" s="428"/>
      <c r="S115" s="428"/>
      <c r="T115" s="428"/>
      <c r="U115" s="428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714</v>
      </c>
      <c r="C116" s="209" t="s">
        <v>682</v>
      </c>
      <c r="D116" s="130">
        <v>5</v>
      </c>
      <c r="E116" s="130"/>
      <c r="F116" s="149"/>
      <c r="G116" s="150"/>
      <c r="H116" s="4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28"/>
      <c r="P116" s="428"/>
      <c r="Q116" s="428"/>
      <c r="R116" s="428"/>
      <c r="S116" s="428"/>
      <c r="T116" s="428"/>
      <c r="U116" s="428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714</v>
      </c>
      <c r="C117" s="209" t="s">
        <v>706</v>
      </c>
      <c r="D117" s="130">
        <v>5</v>
      </c>
      <c r="E117" s="130"/>
      <c r="F117" s="149"/>
      <c r="G117" s="150"/>
      <c r="H117" s="4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28"/>
      <c r="P117" s="428"/>
      <c r="Q117" s="428"/>
      <c r="R117" s="428"/>
      <c r="S117" s="428"/>
      <c r="T117" s="428"/>
      <c r="U117" s="428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718</v>
      </c>
      <c r="C118" s="148" t="s">
        <v>633</v>
      </c>
      <c r="D118" s="130">
        <v>5.07</v>
      </c>
      <c r="E118" s="130"/>
      <c r="F118" s="149"/>
      <c r="G118" s="150"/>
      <c r="H118" s="4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28"/>
      <c r="P118" s="428"/>
      <c r="Q118" s="428"/>
      <c r="R118" s="428"/>
      <c r="S118" s="428"/>
      <c r="T118" s="428"/>
      <c r="U118" s="428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718</v>
      </c>
      <c r="C119" s="148" t="s">
        <v>631</v>
      </c>
      <c r="D119" s="130">
        <v>5.07</v>
      </c>
      <c r="E119" s="130"/>
      <c r="F119" s="149"/>
      <c r="G119" s="150"/>
      <c r="H119" s="4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28"/>
      <c r="P119" s="428"/>
      <c r="Q119" s="428"/>
      <c r="R119" s="428"/>
      <c r="S119" s="428"/>
      <c r="T119" s="428"/>
      <c r="U119" s="428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718</v>
      </c>
      <c r="C120" s="148" t="s">
        <v>636</v>
      </c>
      <c r="D120" s="130">
        <v>5.0599999999999996</v>
      </c>
      <c r="E120" s="130"/>
      <c r="F120" s="175"/>
      <c r="G120" s="150"/>
      <c r="H120" s="420">
        <f t="shared" si="36"/>
        <v>0</v>
      </c>
      <c r="I120" s="151"/>
      <c r="J120" s="152" t="str">
        <f t="array" ref="J120">IF(ISERROR(G120/I120),"",G120/I120)</f>
        <v/>
      </c>
      <c r="K120" s="4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28"/>
      <c r="P120" s="428"/>
      <c r="Q120" s="428"/>
      <c r="R120" s="428"/>
      <c r="S120" s="428"/>
      <c r="T120" s="428"/>
      <c r="U120" s="428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customHeight="1">
      <c r="A121" s="559" t="s">
        <v>720</v>
      </c>
      <c r="B121" s="560"/>
      <c r="C121" s="429" t="s">
        <v>688</v>
      </c>
      <c r="D121" s="165"/>
      <c r="E121" s="165"/>
      <c r="F121" s="166"/>
      <c r="G121" s="167">
        <f>SUM(G87:G120)</f>
        <v>98</v>
      </c>
      <c r="H121" s="168">
        <f>SUM(H87:H120)</f>
        <v>492.94</v>
      </c>
      <c r="I121" s="168">
        <f>SUM(I87:I120)</f>
        <v>11</v>
      </c>
      <c r="J121" s="152">
        <f t="array" ref="J121">IF(ISERROR(G121/I121),"",G121/I121)</f>
        <v>8.9090909090909083</v>
      </c>
      <c r="K121" s="168">
        <f>SUM(K87:K120)</f>
        <v>10.53763440860215</v>
      </c>
      <c r="L121" s="169"/>
      <c r="M121" s="172">
        <f t="shared" ref="M121:V121" si="50">SUM(M87:M120)</f>
        <v>0.46236559139784994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721</v>
      </c>
      <c r="C122" s="148" t="s">
        <v>722</v>
      </c>
      <c r="D122" s="130">
        <v>5.03</v>
      </c>
      <c r="E122" s="130"/>
      <c r="F122" s="149"/>
      <c r="G122" s="150"/>
      <c r="H122" s="4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28"/>
      <c r="P122" s="428"/>
      <c r="Q122" s="428"/>
      <c r="R122" s="428"/>
      <c r="S122" s="428"/>
      <c r="T122" s="428"/>
      <c r="U122" s="428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721</v>
      </c>
      <c r="C123" s="148" t="s">
        <v>632</v>
      </c>
      <c r="D123" s="130">
        <v>5.03</v>
      </c>
      <c r="E123" s="130"/>
      <c r="F123" s="149"/>
      <c r="G123" s="150"/>
      <c r="H123" s="4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28"/>
      <c r="P123" s="428"/>
      <c r="Q123" s="428"/>
      <c r="R123" s="428"/>
      <c r="S123" s="428"/>
      <c r="T123" s="428"/>
      <c r="U123" s="428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579</v>
      </c>
      <c r="C124" s="148" t="s">
        <v>644</v>
      </c>
      <c r="D124" s="130">
        <v>5.04</v>
      </c>
      <c r="E124" s="130"/>
      <c r="F124" s="149"/>
      <c r="G124" s="150"/>
      <c r="H124" s="4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28"/>
      <c r="P124" s="428"/>
      <c r="Q124" s="428"/>
      <c r="R124" s="428"/>
      <c r="S124" s="428"/>
      <c r="T124" s="428"/>
      <c r="U124" s="428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723</v>
      </c>
      <c r="C125" s="148" t="s">
        <v>661</v>
      </c>
      <c r="D125" s="130">
        <v>5.03</v>
      </c>
      <c r="E125" s="130"/>
      <c r="F125" s="149"/>
      <c r="G125" s="150"/>
      <c r="H125" s="4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28"/>
      <c r="P125" s="428"/>
      <c r="Q125" s="428"/>
      <c r="R125" s="428"/>
      <c r="S125" s="428"/>
      <c r="T125" s="428"/>
      <c r="U125" s="428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723</v>
      </c>
      <c r="C126" s="425" t="s">
        <v>637</v>
      </c>
      <c r="D126" s="130">
        <v>5.03</v>
      </c>
      <c r="E126" s="130"/>
      <c r="F126" s="149"/>
      <c r="G126" s="150"/>
      <c r="H126" s="4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28"/>
      <c r="P126" s="428"/>
      <c r="Q126" s="428"/>
      <c r="R126" s="428"/>
      <c r="S126" s="428"/>
      <c r="T126" s="428"/>
      <c r="U126" s="428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723</v>
      </c>
      <c r="C127" s="148" t="s">
        <v>605</v>
      </c>
      <c r="D127" s="130">
        <v>5.03</v>
      </c>
      <c r="E127" s="130"/>
      <c r="F127" s="149"/>
      <c r="G127" s="150"/>
      <c r="H127" s="4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28"/>
      <c r="P127" s="428"/>
      <c r="Q127" s="428"/>
      <c r="R127" s="428"/>
      <c r="S127" s="428"/>
      <c r="T127" s="428"/>
      <c r="U127" s="428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723</v>
      </c>
      <c r="C128" s="148" t="s">
        <v>583</v>
      </c>
      <c r="D128" s="130">
        <v>5.03</v>
      </c>
      <c r="E128" s="130"/>
      <c r="F128" s="149"/>
      <c r="G128" s="150"/>
      <c r="H128" s="4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28"/>
      <c r="P128" s="428"/>
      <c r="Q128" s="428"/>
      <c r="R128" s="428"/>
      <c r="S128" s="428"/>
      <c r="T128" s="428"/>
      <c r="U128" s="428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723</v>
      </c>
      <c r="C129" s="425" t="s">
        <v>724</v>
      </c>
      <c r="D129" s="130">
        <v>5.03</v>
      </c>
      <c r="E129" s="130"/>
      <c r="F129" s="149"/>
      <c r="G129" s="150"/>
      <c r="H129" s="4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28"/>
      <c r="P129" s="428"/>
      <c r="Q129" s="428"/>
      <c r="R129" s="428"/>
      <c r="S129" s="428"/>
      <c r="T129" s="428"/>
      <c r="U129" s="428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725</v>
      </c>
      <c r="C130" s="425" t="s">
        <v>661</v>
      </c>
      <c r="D130" s="130">
        <v>5.03</v>
      </c>
      <c r="E130" s="130"/>
      <c r="F130" s="149"/>
      <c r="G130" s="150"/>
      <c r="H130" s="4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28"/>
      <c r="P130" s="428"/>
      <c r="Q130" s="428"/>
      <c r="R130" s="428"/>
      <c r="S130" s="428"/>
      <c r="T130" s="428"/>
      <c r="U130" s="428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725</v>
      </c>
      <c r="C131" s="425" t="s">
        <v>637</v>
      </c>
      <c r="D131" s="130">
        <v>5.03</v>
      </c>
      <c r="E131" s="130"/>
      <c r="F131" s="149"/>
      <c r="G131" s="150"/>
      <c r="H131" s="4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28"/>
      <c r="P131" s="428"/>
      <c r="Q131" s="428"/>
      <c r="R131" s="428"/>
      <c r="S131" s="428"/>
      <c r="T131" s="428"/>
      <c r="U131" s="428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725</v>
      </c>
      <c r="C132" s="425" t="s">
        <v>583</v>
      </c>
      <c r="D132" s="130">
        <v>5.03</v>
      </c>
      <c r="E132" s="130"/>
      <c r="F132" s="149"/>
      <c r="G132" s="150"/>
      <c r="H132" s="4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28"/>
      <c r="P132" s="428"/>
      <c r="Q132" s="428"/>
      <c r="R132" s="428"/>
      <c r="S132" s="428"/>
      <c r="T132" s="428"/>
      <c r="U132" s="428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725</v>
      </c>
      <c r="C133" s="425" t="s">
        <v>724</v>
      </c>
      <c r="D133" s="130">
        <v>5.03</v>
      </c>
      <c r="E133" s="130"/>
      <c r="F133" s="149"/>
      <c r="G133" s="150"/>
      <c r="H133" s="4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28"/>
      <c r="P133" s="428"/>
      <c r="Q133" s="428"/>
      <c r="R133" s="428"/>
      <c r="S133" s="428"/>
      <c r="T133" s="428"/>
      <c r="U133" s="428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725</v>
      </c>
      <c r="C134" s="425" t="s">
        <v>605</v>
      </c>
      <c r="D134" s="130">
        <v>5.03</v>
      </c>
      <c r="E134" s="130"/>
      <c r="F134" s="149"/>
      <c r="G134" s="150"/>
      <c r="H134" s="4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28"/>
      <c r="P134" s="428"/>
      <c r="Q134" s="428"/>
      <c r="R134" s="428"/>
      <c r="S134" s="428"/>
      <c r="T134" s="428"/>
      <c r="U134" s="428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726</v>
      </c>
      <c r="C135" s="148" t="s">
        <v>632</v>
      </c>
      <c r="D135" s="130">
        <v>5.0599999999999996</v>
      </c>
      <c r="E135" s="130"/>
      <c r="F135" s="149"/>
      <c r="G135" s="150"/>
      <c r="H135" s="4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28"/>
      <c r="P135" s="428"/>
      <c r="Q135" s="428"/>
      <c r="R135" s="428"/>
      <c r="S135" s="428"/>
      <c r="T135" s="428"/>
      <c r="U135" s="428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726</v>
      </c>
      <c r="C136" s="148" t="s">
        <v>722</v>
      </c>
      <c r="D136" s="130">
        <v>5.0599999999999996</v>
      </c>
      <c r="E136" s="130"/>
      <c r="F136" s="149"/>
      <c r="G136" s="150"/>
      <c r="H136" s="4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28"/>
      <c r="P136" s="428"/>
      <c r="Q136" s="428"/>
      <c r="R136" s="428"/>
      <c r="S136" s="428"/>
      <c r="T136" s="428"/>
      <c r="U136" s="428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59" t="s">
        <v>727</v>
      </c>
      <c r="B137" s="560"/>
      <c r="C137" s="429" t="s">
        <v>611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02" customFormat="1" ht="20.100000000000001" customHeight="1">
      <c r="A138" s="400">
        <v>30400025</v>
      </c>
      <c r="B138" s="401" t="s">
        <v>728</v>
      </c>
      <c r="C138" s="399" t="s">
        <v>729</v>
      </c>
      <c r="D138" s="150">
        <v>5.04</v>
      </c>
      <c r="E138" s="150"/>
      <c r="F138" s="392">
        <v>42653</v>
      </c>
      <c r="G138" s="150">
        <v>51</v>
      </c>
      <c r="H138" s="432">
        <f t="shared" ref="H138:H144" si="55">D138*G138</f>
        <v>257.04000000000002</v>
      </c>
      <c r="I138" s="393">
        <v>3</v>
      </c>
      <c r="J138" s="393">
        <f t="array" ref="J138">IF(ISERROR(G138/I138),"",G138/I138)</f>
        <v>17</v>
      </c>
      <c r="K138" s="395">
        <f t="array" ref="K138">IF(ISERROR(G138/L138),"",G138/L138)</f>
        <v>2.3181818181818183</v>
      </c>
      <c r="L138" s="393">
        <v>22</v>
      </c>
      <c r="M138" s="396">
        <f t="shared" ref="M138:M142" si="56">IF(ISERROR(I138-K138),"",I138-K138)</f>
        <v>0.68181818181818166</v>
      </c>
      <c r="N138" s="393">
        <f t="shared" ref="N138:N142" si="57">SUM(O138:U138)</f>
        <v>0</v>
      </c>
      <c r="O138" s="437"/>
      <c r="P138" s="437"/>
      <c r="Q138" s="437"/>
      <c r="R138" s="437"/>
      <c r="S138" s="437"/>
      <c r="T138" s="437"/>
      <c r="U138" s="437"/>
      <c r="V138" s="397">
        <f t="shared" ref="V138:V142" si="58">SUM(X138:AA138)</f>
        <v>0</v>
      </c>
      <c r="W138" s="433">
        <f t="shared" si="49"/>
        <v>0</v>
      </c>
      <c r="X138" s="397"/>
      <c r="Y138" s="397"/>
      <c r="Z138" s="397"/>
      <c r="AA138" s="397"/>
    </row>
    <row r="139" spans="1:27" ht="20.100000000000001" hidden="1" customHeight="1">
      <c r="A139" s="358">
        <v>30400023</v>
      </c>
      <c r="B139" s="156" t="s">
        <v>730</v>
      </c>
      <c r="C139" s="148" t="s">
        <v>583</v>
      </c>
      <c r="D139" s="130">
        <v>5.04</v>
      </c>
      <c r="E139" s="130"/>
      <c r="F139" s="149"/>
      <c r="G139" s="150"/>
      <c r="H139" s="4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28"/>
      <c r="P139" s="428"/>
      <c r="Q139" s="428"/>
      <c r="R139" s="428"/>
      <c r="S139" s="428"/>
      <c r="T139" s="428"/>
      <c r="U139" s="428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730</v>
      </c>
      <c r="C140" s="148" t="s">
        <v>632</v>
      </c>
      <c r="D140" s="130">
        <v>5.04</v>
      </c>
      <c r="E140" s="130"/>
      <c r="F140" s="149"/>
      <c r="G140" s="150"/>
      <c r="H140" s="4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28"/>
      <c r="P140" s="428"/>
      <c r="Q140" s="428"/>
      <c r="R140" s="428"/>
      <c r="S140" s="428"/>
      <c r="T140" s="428"/>
      <c r="U140" s="428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730</v>
      </c>
      <c r="C141" s="148" t="s">
        <v>594</v>
      </c>
      <c r="D141" s="130">
        <v>5.04</v>
      </c>
      <c r="E141" s="130"/>
      <c r="F141" s="149"/>
      <c r="G141" s="150"/>
      <c r="H141" s="4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28"/>
      <c r="P141" s="428"/>
      <c r="Q141" s="428"/>
      <c r="R141" s="428"/>
      <c r="S141" s="428"/>
      <c r="T141" s="428"/>
      <c r="U141" s="428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730</v>
      </c>
      <c r="C142" s="148" t="s">
        <v>731</v>
      </c>
      <c r="D142" s="130">
        <v>5.04</v>
      </c>
      <c r="E142" s="130"/>
      <c r="F142" s="149"/>
      <c r="G142" s="150"/>
      <c r="H142" s="4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28"/>
      <c r="P142" s="428"/>
      <c r="Q142" s="428"/>
      <c r="R142" s="428"/>
      <c r="S142" s="428"/>
      <c r="T142" s="428"/>
      <c r="U142" s="428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732</v>
      </c>
      <c r="C143" s="209" t="s">
        <v>682</v>
      </c>
      <c r="D143" s="130">
        <v>5.04</v>
      </c>
      <c r="E143" s="130"/>
      <c r="F143" s="149"/>
      <c r="G143" s="150"/>
      <c r="H143" s="420">
        <f t="shared" si="55"/>
        <v>0</v>
      </c>
      <c r="I143" s="151"/>
      <c r="J143" s="152"/>
      <c r="K143" s="153"/>
      <c r="L143" s="151"/>
      <c r="M143" s="131"/>
      <c r="N143" s="152"/>
      <c r="O143" s="428"/>
      <c r="P143" s="428"/>
      <c r="Q143" s="428"/>
      <c r="R143" s="428"/>
      <c r="S143" s="428"/>
      <c r="T143" s="428"/>
      <c r="U143" s="428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733</v>
      </c>
      <c r="C144" s="148" t="s">
        <v>695</v>
      </c>
      <c r="D144" s="130">
        <v>5.04</v>
      </c>
      <c r="E144" s="130"/>
      <c r="F144" s="149"/>
      <c r="G144" s="150"/>
      <c r="H144" s="4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28"/>
      <c r="P144" s="428"/>
      <c r="Q144" s="428"/>
      <c r="R144" s="428"/>
      <c r="S144" s="428"/>
      <c r="T144" s="428"/>
      <c r="U144" s="428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59" t="s">
        <v>735</v>
      </c>
      <c r="B145" s="560"/>
      <c r="C145" s="429" t="s">
        <v>688</v>
      </c>
      <c r="D145" s="165"/>
      <c r="E145" s="165"/>
      <c r="F145" s="166"/>
      <c r="G145" s="167">
        <f>SUM(G138:G144)</f>
        <v>51</v>
      </c>
      <c r="H145" s="168">
        <f>SUM(H138:H144)</f>
        <v>257.04000000000002</v>
      </c>
      <c r="I145" s="168">
        <f>SUM(I138:I144)</f>
        <v>3</v>
      </c>
      <c r="J145" s="152">
        <f t="array" ref="J145">IF(ISERROR(G145/I145),"",G145/I145)</f>
        <v>17</v>
      </c>
      <c r="K145" s="168">
        <f>SUM(K138:K144)</f>
        <v>2.3181818181818183</v>
      </c>
      <c r="L145" s="169"/>
      <c r="M145" s="172">
        <f>SUM(M138:M144)</f>
        <v>0.68181818181818166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736</v>
      </c>
      <c r="C146" s="426"/>
      <c r="D146" s="130">
        <v>3.65</v>
      </c>
      <c r="E146" s="130"/>
      <c r="F146" s="175"/>
      <c r="G146" s="150"/>
      <c r="H146" s="420">
        <f t="shared" ref="H146:H159" si="63">D146*G146</f>
        <v>0</v>
      </c>
      <c r="I146" s="151"/>
      <c r="J146" s="152" t="str">
        <f t="array" ref="J146">IF(ISERROR(G146/I146),"",G146/I146)</f>
        <v/>
      </c>
      <c r="K146" s="4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28"/>
      <c r="P146" s="428"/>
      <c r="Q146" s="428"/>
      <c r="R146" s="428"/>
      <c r="S146" s="428"/>
      <c r="T146" s="428"/>
      <c r="U146" s="428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26"/>
      <c r="D147" s="130">
        <v>6.58</v>
      </c>
      <c r="E147" s="130"/>
      <c r="F147" s="149"/>
      <c r="G147" s="150"/>
      <c r="H147" s="4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28"/>
      <c r="P147" s="428"/>
      <c r="Q147" s="428"/>
      <c r="R147" s="428"/>
      <c r="S147" s="428"/>
      <c r="T147" s="428"/>
      <c r="U147" s="428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26"/>
      <c r="D148" s="130">
        <v>7.8</v>
      </c>
      <c r="E148" s="130"/>
      <c r="F148" s="149"/>
      <c r="G148" s="150"/>
      <c r="H148" s="4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28"/>
      <c r="P148" s="428"/>
      <c r="Q148" s="428"/>
      <c r="R148" s="428"/>
      <c r="S148" s="428"/>
      <c r="T148" s="428"/>
      <c r="U148" s="428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26"/>
      <c r="D149" s="130">
        <v>4.4000000000000004</v>
      </c>
      <c r="E149" s="130"/>
      <c r="F149" s="149"/>
      <c r="G149" s="150"/>
      <c r="H149" s="4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28"/>
      <c r="P149" s="428"/>
      <c r="Q149" s="428"/>
      <c r="R149" s="428"/>
      <c r="S149" s="428"/>
      <c r="T149" s="428"/>
      <c r="U149" s="428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737</v>
      </c>
      <c r="C150" s="210"/>
      <c r="D150" s="130"/>
      <c r="E150" s="130"/>
      <c r="F150" s="149"/>
      <c r="G150" s="150"/>
      <c r="H150" s="4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28"/>
      <c r="P150" s="428"/>
      <c r="Q150" s="428"/>
      <c r="R150" s="428"/>
      <c r="S150" s="428"/>
      <c r="T150" s="428"/>
      <c r="U150" s="428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26" t="s">
        <v>738</v>
      </c>
      <c r="C151" s="426" t="s">
        <v>568</v>
      </c>
      <c r="D151" s="130">
        <v>6.04</v>
      </c>
      <c r="E151" s="130"/>
      <c r="F151" s="149"/>
      <c r="G151" s="150"/>
      <c r="H151" s="4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28"/>
      <c r="P151" s="428"/>
      <c r="Q151" s="428"/>
      <c r="R151" s="428"/>
      <c r="S151" s="428"/>
      <c r="T151" s="428"/>
      <c r="U151" s="428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26" t="s">
        <v>738</v>
      </c>
      <c r="C152" s="426" t="s">
        <v>583</v>
      </c>
      <c r="D152" s="130">
        <v>6.04</v>
      </c>
      <c r="E152" s="130"/>
      <c r="F152" s="149"/>
      <c r="G152" s="150"/>
      <c r="H152" s="4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28"/>
      <c r="P152" s="428"/>
      <c r="Q152" s="428"/>
      <c r="R152" s="428"/>
      <c r="S152" s="428"/>
      <c r="T152" s="428"/>
      <c r="U152" s="428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26" t="s">
        <v>739</v>
      </c>
      <c r="C153" s="426" t="s">
        <v>568</v>
      </c>
      <c r="D153" s="130">
        <v>6</v>
      </c>
      <c r="E153" s="130"/>
      <c r="F153" s="149"/>
      <c r="G153" s="150"/>
      <c r="H153" s="420">
        <f t="shared" si="63"/>
        <v>0</v>
      </c>
      <c r="I153" s="151"/>
      <c r="J153" s="152"/>
      <c r="K153" s="153"/>
      <c r="L153" s="151"/>
      <c r="M153" s="131"/>
      <c r="N153" s="152"/>
      <c r="O153" s="428"/>
      <c r="P153" s="428"/>
      <c r="Q153" s="428"/>
      <c r="R153" s="428"/>
      <c r="S153" s="428"/>
      <c r="T153" s="428"/>
      <c r="U153" s="428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26" t="s">
        <v>739</v>
      </c>
      <c r="C154" s="426" t="s">
        <v>60</v>
      </c>
      <c r="D154" s="130">
        <v>6</v>
      </c>
      <c r="E154" s="130"/>
      <c r="F154" s="149"/>
      <c r="G154" s="150"/>
      <c r="H154" s="420">
        <f t="shared" si="63"/>
        <v>0</v>
      </c>
      <c r="I154" s="151"/>
      <c r="J154" s="152"/>
      <c r="K154" s="153"/>
      <c r="L154" s="151"/>
      <c r="M154" s="131"/>
      <c r="N154" s="152"/>
      <c r="O154" s="428"/>
      <c r="P154" s="428"/>
      <c r="Q154" s="428"/>
      <c r="R154" s="428"/>
      <c r="S154" s="428"/>
      <c r="T154" s="428"/>
      <c r="U154" s="428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19" t="s">
        <v>740</v>
      </c>
      <c r="C155" s="148"/>
      <c r="D155" s="130">
        <v>7.3</v>
      </c>
      <c r="E155" s="130"/>
      <c r="F155" s="149"/>
      <c r="G155" s="150"/>
      <c r="H155" s="4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28"/>
      <c r="P155" s="428"/>
      <c r="Q155" s="428"/>
      <c r="R155" s="428"/>
      <c r="S155" s="428"/>
      <c r="T155" s="428"/>
      <c r="U155" s="428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19" t="s">
        <v>741</v>
      </c>
      <c r="C156" s="148"/>
      <c r="D156" s="130">
        <f>78*120/1000</f>
        <v>9.36</v>
      </c>
      <c r="E156" s="130"/>
      <c r="F156" s="149"/>
      <c r="G156" s="150"/>
      <c r="H156" s="4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28"/>
      <c r="P156" s="428"/>
      <c r="Q156" s="428"/>
      <c r="R156" s="428"/>
      <c r="S156" s="428"/>
      <c r="T156" s="428"/>
      <c r="U156" s="428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19" t="s">
        <v>742</v>
      </c>
      <c r="C157" s="148"/>
      <c r="D157" s="130">
        <v>4.5</v>
      </c>
      <c r="E157" s="130"/>
      <c r="F157" s="149"/>
      <c r="G157" s="150"/>
      <c r="H157" s="420">
        <f t="shared" si="63"/>
        <v>0</v>
      </c>
      <c r="I157" s="151"/>
      <c r="J157" s="152"/>
      <c r="K157" s="153"/>
      <c r="L157" s="151"/>
      <c r="M157" s="131"/>
      <c r="N157" s="152"/>
      <c r="O157" s="428"/>
      <c r="P157" s="428"/>
      <c r="Q157" s="428"/>
      <c r="R157" s="428"/>
      <c r="S157" s="428"/>
      <c r="T157" s="428"/>
      <c r="U157" s="428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19" t="s">
        <v>744</v>
      </c>
      <c r="C158" s="148"/>
      <c r="D158" s="130">
        <v>4.5</v>
      </c>
      <c r="E158" s="130"/>
      <c r="F158" s="149"/>
      <c r="G158" s="150"/>
      <c r="H158" s="420">
        <f t="shared" si="63"/>
        <v>0</v>
      </c>
      <c r="I158" s="151"/>
      <c r="J158" s="152"/>
      <c r="K158" s="153"/>
      <c r="L158" s="151"/>
      <c r="M158" s="131"/>
      <c r="N158" s="152"/>
      <c r="O158" s="428"/>
      <c r="P158" s="428"/>
      <c r="Q158" s="428"/>
      <c r="R158" s="428"/>
      <c r="S158" s="428"/>
      <c r="T158" s="428"/>
      <c r="U158" s="428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745</v>
      </c>
      <c r="C159" s="148"/>
      <c r="D159" s="130">
        <v>5.03</v>
      </c>
      <c r="E159" s="130"/>
      <c r="F159" s="149"/>
      <c r="G159" s="150"/>
      <c r="H159" s="420">
        <f t="shared" si="63"/>
        <v>0</v>
      </c>
      <c r="I159" s="151"/>
      <c r="J159" s="152"/>
      <c r="K159" s="153"/>
      <c r="L159" s="151"/>
      <c r="M159" s="131"/>
      <c r="N159" s="152"/>
      <c r="O159" s="428"/>
      <c r="P159" s="428"/>
      <c r="Q159" s="428"/>
      <c r="R159" s="428"/>
      <c r="S159" s="428"/>
      <c r="T159" s="428"/>
      <c r="U159" s="428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59" t="s">
        <v>747</v>
      </c>
      <c r="B160" s="560"/>
      <c r="C160" s="429" t="s">
        <v>688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61" t="s">
        <v>748</v>
      </c>
      <c r="B161" s="562"/>
      <c r="C161" s="562"/>
      <c r="D161" s="562"/>
      <c r="E161" s="562"/>
      <c r="F161" s="563"/>
      <c r="G161" s="176">
        <f>SUM(G28,G86,G121,G137,G145,G160)</f>
        <v>1013</v>
      </c>
      <c r="H161" s="176">
        <f>SUM(H28,H86,H121,H137,H145,H160)</f>
        <v>5095.8999999999996</v>
      </c>
      <c r="I161" s="176">
        <f>SUM(I28,I86,I121,I137,I145,I160)</f>
        <v>23</v>
      </c>
      <c r="J161" s="177">
        <f t="array" ref="J161">IF(ISERROR(G161/I161),"",G161/I161)</f>
        <v>44.043478260869563</v>
      </c>
      <c r="K161" s="176">
        <f>SUM(K28,K86,K121,K137,K145,K160)</f>
        <v>29.471200842168585</v>
      </c>
      <c r="L161" s="177">
        <f>IF(ISERROR(G161/K161),"",G161/K161)</f>
        <v>34.372538988996972</v>
      </c>
      <c r="M161" s="176">
        <f t="shared" ref="M161:AA161" si="76">SUM(M28,M86,M121,M137,M145,M160)</f>
        <v>-6.4712008421685852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64" t="s">
        <v>749</v>
      </c>
      <c r="B162" s="422" t="s">
        <v>751</v>
      </c>
      <c r="C162" s="547" t="s">
        <v>753</v>
      </c>
      <c r="D162" s="548"/>
      <c r="E162" s="555" t="s">
        <v>755</v>
      </c>
      <c r="F162" s="555"/>
      <c r="G162" s="525" t="s">
        <v>757</v>
      </c>
      <c r="H162" s="525"/>
      <c r="I162" s="555" t="s">
        <v>759</v>
      </c>
      <c r="J162" s="555"/>
      <c r="K162" s="555" t="s">
        <v>761</v>
      </c>
      <c r="L162" s="555"/>
      <c r="M162" s="555" t="s">
        <v>763</v>
      </c>
      <c r="N162" s="555"/>
      <c r="O162" s="555" t="s">
        <v>765</v>
      </c>
      <c r="P162" s="525" t="s">
        <v>767</v>
      </c>
      <c r="Q162" s="525"/>
      <c r="R162" s="525" t="s">
        <v>761</v>
      </c>
      <c r="S162" s="525"/>
      <c r="T162" s="525" t="s">
        <v>769</v>
      </c>
      <c r="U162" s="525"/>
      <c r="V162" s="525" t="s">
        <v>771</v>
      </c>
      <c r="W162" s="525"/>
      <c r="X162" s="525" t="s">
        <v>761</v>
      </c>
      <c r="Y162" s="525"/>
      <c r="Z162" s="525" t="s">
        <v>769</v>
      </c>
      <c r="AA162" s="525"/>
    </row>
    <row r="163" spans="1:27" ht="20.100000000000001" customHeight="1">
      <c r="A163" s="565"/>
      <c r="B163" s="422" t="s">
        <v>772</v>
      </c>
      <c r="C163" s="547">
        <v>1</v>
      </c>
      <c r="D163" s="548"/>
      <c r="E163" s="558">
        <f>C163*11</f>
        <v>11</v>
      </c>
      <c r="F163" s="558"/>
      <c r="G163" s="525">
        <v>1</v>
      </c>
      <c r="H163" s="525"/>
      <c r="I163" s="558">
        <f>G163*11</f>
        <v>11</v>
      </c>
      <c r="J163" s="558"/>
      <c r="K163" s="558">
        <f>E163-I163</f>
        <v>0</v>
      </c>
      <c r="L163" s="558"/>
      <c r="M163" s="556">
        <f>IF(ISERROR(K163/E163),"",K163/E163)</f>
        <v>0</v>
      </c>
      <c r="N163" s="556"/>
      <c r="O163" s="555"/>
      <c r="P163" s="525" t="s">
        <v>773</v>
      </c>
      <c r="Q163" s="525"/>
      <c r="R163" s="554">
        <f>SUM(O28:U28)</f>
        <v>0</v>
      </c>
      <c r="S163" s="554"/>
      <c r="T163" s="549" t="str">
        <f t="array" ref="T163">IF(ISERROR(R163/R170),"",R163/R170)</f>
        <v/>
      </c>
      <c r="U163" s="549"/>
      <c r="V163" s="525" t="s">
        <v>775</v>
      </c>
      <c r="W163" s="525"/>
      <c r="X163" s="552">
        <f>SUM(P27,P85,P120,P136,P144,P158)</f>
        <v>0</v>
      </c>
      <c r="Y163" s="552"/>
      <c r="Z163" s="549" t="str">
        <f t="array" ref="Z163">IF(ISERROR(X163/X170),"",X163/X170)</f>
        <v/>
      </c>
      <c r="AA163" s="549"/>
    </row>
    <row r="164" spans="1:27" ht="20.100000000000001" customHeight="1">
      <c r="A164" s="565"/>
      <c r="B164" s="422" t="s">
        <v>776</v>
      </c>
      <c r="C164" s="547">
        <v>1</v>
      </c>
      <c r="D164" s="548"/>
      <c r="E164" s="558">
        <f>C164*11</f>
        <v>11</v>
      </c>
      <c r="F164" s="558"/>
      <c r="G164" s="525">
        <v>1</v>
      </c>
      <c r="H164" s="525"/>
      <c r="I164" s="558">
        <f>G164*11</f>
        <v>11</v>
      </c>
      <c r="J164" s="558"/>
      <c r="K164" s="558">
        <f>E164-I164</f>
        <v>0</v>
      </c>
      <c r="L164" s="558"/>
      <c r="M164" s="556">
        <f>IF(ISERROR(K164/E164),"",K164/E164)</f>
        <v>0</v>
      </c>
      <c r="N164" s="556"/>
      <c r="O164" s="555"/>
      <c r="P164" s="525" t="s">
        <v>687</v>
      </c>
      <c r="Q164" s="525"/>
      <c r="R164" s="554">
        <f>SUM(O86:U86)</f>
        <v>0</v>
      </c>
      <c r="S164" s="554"/>
      <c r="T164" s="549" t="str">
        <f>IF(ISERROR(R164/R170),"",R164/R170)</f>
        <v/>
      </c>
      <c r="U164" s="549"/>
      <c r="V164" s="525" t="s">
        <v>778</v>
      </c>
      <c r="W164" s="525"/>
      <c r="X164" s="552">
        <f>SUM(P28,P86,P121,P137,P145,P160)</f>
        <v>0</v>
      </c>
      <c r="Y164" s="552"/>
      <c r="Z164" s="549" t="str">
        <f>IF(ISERROR(X164/X170),"",X164/X170)</f>
        <v/>
      </c>
      <c r="AA164" s="549"/>
    </row>
    <row r="165" spans="1:27" ht="20.100000000000001" customHeight="1">
      <c r="A165" s="565"/>
      <c r="B165" s="422" t="s">
        <v>779</v>
      </c>
      <c r="C165" s="547">
        <v>1</v>
      </c>
      <c r="D165" s="548"/>
      <c r="E165" s="558">
        <f>C165*8</f>
        <v>8</v>
      </c>
      <c r="F165" s="558"/>
      <c r="G165" s="525">
        <v>1</v>
      </c>
      <c r="H165" s="525"/>
      <c r="I165" s="558">
        <f>G165*8</f>
        <v>8</v>
      </c>
      <c r="J165" s="558"/>
      <c r="K165" s="558">
        <f>E165-I165</f>
        <v>0</v>
      </c>
      <c r="L165" s="558"/>
      <c r="M165" s="556">
        <f>IF(ISERROR(K165/E165),"",K165/E165)</f>
        <v>0</v>
      </c>
      <c r="N165" s="556"/>
      <c r="O165" s="555"/>
      <c r="P165" s="525" t="s">
        <v>720</v>
      </c>
      <c r="Q165" s="525"/>
      <c r="R165" s="554">
        <f>SUM(O121:U121)</f>
        <v>0</v>
      </c>
      <c r="S165" s="554"/>
      <c r="T165" s="549" t="str">
        <f>IF(ISERROR(R165/R170),"",R165/R170)</f>
        <v/>
      </c>
      <c r="U165" s="549"/>
      <c r="V165" s="525" t="s">
        <v>781</v>
      </c>
      <c r="W165" s="525"/>
      <c r="X165" s="552">
        <f>SUM(P29,P87,P122,P138,P146,P161)</f>
        <v>0</v>
      </c>
      <c r="Y165" s="552"/>
      <c r="Z165" s="549" t="str">
        <f>IF(ISERROR(X165/X170),"",X165/X170)</f>
        <v/>
      </c>
      <c r="AA165" s="549"/>
    </row>
    <row r="166" spans="1:27" ht="20.100000000000001" customHeight="1">
      <c r="A166" s="565"/>
      <c r="B166" s="422" t="s">
        <v>783</v>
      </c>
      <c r="C166" s="547">
        <v>1</v>
      </c>
      <c r="D166" s="548"/>
      <c r="E166" s="558">
        <f>C166*11</f>
        <v>11</v>
      </c>
      <c r="F166" s="558"/>
      <c r="G166" s="525">
        <v>1</v>
      </c>
      <c r="H166" s="525"/>
      <c r="I166" s="558">
        <f>G166*11</f>
        <v>11</v>
      </c>
      <c r="J166" s="558"/>
      <c r="K166" s="558">
        <f>E166-I166</f>
        <v>0</v>
      </c>
      <c r="L166" s="558"/>
      <c r="M166" s="556">
        <f>IF(ISERROR(K166/E166),"",K166/E166)</f>
        <v>0</v>
      </c>
      <c r="N166" s="556"/>
      <c r="O166" s="555"/>
      <c r="P166" s="525" t="s">
        <v>784</v>
      </c>
      <c r="Q166" s="525"/>
      <c r="R166" s="554">
        <f>SUM(O137:U137)</f>
        <v>0</v>
      </c>
      <c r="S166" s="554"/>
      <c r="T166" s="549" t="str">
        <f>IF(ISERROR(R166/R170),"",R166/R170)</f>
        <v/>
      </c>
      <c r="U166" s="549"/>
      <c r="V166" s="525" t="s">
        <v>786</v>
      </c>
      <c r="W166" s="525"/>
      <c r="X166" s="552">
        <f>SUM(P31,P88,P123,P139,P147,P162)</f>
        <v>0</v>
      </c>
      <c r="Y166" s="552"/>
      <c r="Z166" s="549" t="str">
        <f>IF(ISERROR(X166/X170),"",X166/X170)</f>
        <v/>
      </c>
      <c r="AA166" s="549"/>
    </row>
    <row r="167" spans="1:27" ht="20.100000000000001" customHeight="1">
      <c r="A167" s="566"/>
      <c r="B167" s="422" t="s">
        <v>787</v>
      </c>
      <c r="C167" s="557">
        <f>SUM(C163:D166)</f>
        <v>4</v>
      </c>
      <c r="D167" s="531"/>
      <c r="E167" s="558">
        <f>SUM(E163:F166)</f>
        <v>41</v>
      </c>
      <c r="F167" s="558"/>
      <c r="G167" s="525">
        <f>SUM(G163:H166)</f>
        <v>4</v>
      </c>
      <c r="H167" s="525"/>
      <c r="I167" s="558">
        <f>SUM(I163:J166)</f>
        <v>41</v>
      </c>
      <c r="J167" s="558"/>
      <c r="K167" s="558">
        <f>SUM(K163:L166)</f>
        <v>0</v>
      </c>
      <c r="L167" s="558"/>
      <c r="M167" s="556">
        <f>IF(ISERROR(K167/E167),"",K167/E167)</f>
        <v>0</v>
      </c>
      <c r="N167" s="556"/>
      <c r="O167" s="555"/>
      <c r="P167" s="525" t="s">
        <v>735</v>
      </c>
      <c r="Q167" s="525"/>
      <c r="R167" s="554">
        <f>SUM(O145:U145)</f>
        <v>0</v>
      </c>
      <c r="S167" s="554"/>
      <c r="T167" s="549" t="str">
        <f>IF(ISERROR(R167/R170),"",R167/R170)</f>
        <v/>
      </c>
      <c r="U167" s="549"/>
      <c r="V167" s="525" t="s">
        <v>789</v>
      </c>
      <c r="W167" s="525"/>
      <c r="X167" s="552">
        <f>SUM(P32,P89,P124,P140,P148,P163)</f>
        <v>0</v>
      </c>
      <c r="Y167" s="552"/>
      <c r="Z167" s="549" t="str">
        <f>IF(ISERROR(X167/X170),"",X167/X170)</f>
        <v/>
      </c>
      <c r="AA167" s="549"/>
    </row>
    <row r="168" spans="1:27" ht="20.100000000000001" customHeight="1">
      <c r="A168" s="365" t="s">
        <v>790</v>
      </c>
      <c r="B168" s="422">
        <f>G161</f>
        <v>1013</v>
      </c>
      <c r="C168" s="535" t="s">
        <v>792</v>
      </c>
      <c r="D168" s="534"/>
      <c r="E168" s="525">
        <f>H161</f>
        <v>5095.8999999999996</v>
      </c>
      <c r="F168" s="525"/>
      <c r="G168" s="525" t="s">
        <v>793</v>
      </c>
      <c r="H168" s="525"/>
      <c r="I168" s="553">
        <f>L161</f>
        <v>34.372538988996972</v>
      </c>
      <c r="J168" s="553"/>
      <c r="K168" s="555" t="s">
        <v>795</v>
      </c>
      <c r="L168" s="555"/>
      <c r="M168" s="553">
        <f>J161</f>
        <v>44.043478260869563</v>
      </c>
      <c r="N168" s="553"/>
      <c r="O168" s="555"/>
      <c r="P168" s="525" t="s">
        <v>747</v>
      </c>
      <c r="Q168" s="525"/>
      <c r="R168" s="554">
        <f>SUM(O160:U160)</f>
        <v>0</v>
      </c>
      <c r="S168" s="554"/>
      <c r="T168" s="549" t="str">
        <f>IF(ISERROR(R168/R170),"",R168/R170)</f>
        <v/>
      </c>
      <c r="U168" s="549"/>
      <c r="V168" s="525" t="s">
        <v>797</v>
      </c>
      <c r="W168" s="525"/>
      <c r="X168" s="552">
        <f>SUM(P33,P90,P125,P141,P149,P164)</f>
        <v>0</v>
      </c>
      <c r="Y168" s="552"/>
      <c r="Z168" s="549" t="str">
        <f>IF(ISERROR(X168/X170),"",X168/X170)</f>
        <v/>
      </c>
      <c r="AA168" s="549"/>
    </row>
    <row r="169" spans="1:27" ht="20.100000000000001" customHeight="1">
      <c r="A169" s="366" t="s">
        <v>798</v>
      </c>
      <c r="B169" s="422">
        <f>I161+C167</f>
        <v>27</v>
      </c>
      <c r="C169" s="532" t="s">
        <v>759</v>
      </c>
      <c r="D169" s="533"/>
      <c r="E169" s="550">
        <f>K161+I167</f>
        <v>70.471200842168585</v>
      </c>
      <c r="F169" s="550"/>
      <c r="G169" s="525" t="s">
        <v>799</v>
      </c>
      <c r="H169" s="525"/>
      <c r="I169" s="553">
        <f>B169-E169</f>
        <v>-43.471200842168585</v>
      </c>
      <c r="J169" s="553"/>
      <c r="K169" s="555" t="s">
        <v>800</v>
      </c>
      <c r="L169" s="555"/>
      <c r="M169" s="556">
        <f>IF(ISERROR(I169/E169),"",I169/E169)</f>
        <v>-0.61686476635369425</v>
      </c>
      <c r="N169" s="556"/>
      <c r="O169" s="555"/>
      <c r="P169" s="525" t="s">
        <v>801</v>
      </c>
      <c r="Q169" s="525"/>
      <c r="R169" s="554"/>
      <c r="S169" s="554"/>
      <c r="T169" s="549" t="str">
        <f>IF(ISERROR(R169/R170),"",R169/R170)</f>
        <v/>
      </c>
      <c r="U169" s="549"/>
      <c r="V169" s="525" t="s">
        <v>783</v>
      </c>
      <c r="W169" s="525"/>
      <c r="X169" s="552"/>
      <c r="Y169" s="552"/>
      <c r="Z169" s="549" t="str">
        <f>IF(ISERROR(X169/X170),"",X169/X170)</f>
        <v/>
      </c>
      <c r="AA169" s="549"/>
    </row>
    <row r="170" spans="1:27" ht="20.100000000000001" customHeight="1">
      <c r="A170" s="366" t="s">
        <v>498</v>
      </c>
      <c r="B170" s="422">
        <f>N161</f>
        <v>0</v>
      </c>
      <c r="C170" s="532" t="s">
        <v>277</v>
      </c>
      <c r="D170" s="533"/>
      <c r="E170" s="549">
        <f>IF(ISERROR(B170/B169),"",B170/B169)</f>
        <v>0</v>
      </c>
      <c r="F170" s="549"/>
      <c r="G170" s="525" t="s">
        <v>803</v>
      </c>
      <c r="H170" s="525"/>
      <c r="I170" s="555">
        <f>V161</f>
        <v>0</v>
      </c>
      <c r="J170" s="555"/>
      <c r="K170" s="555" t="s">
        <v>804</v>
      </c>
      <c r="L170" s="555"/>
      <c r="M170" s="556">
        <f t="array" ref="M170">IF(ISERROR(I170/B168),"",I170/B168)</f>
        <v>0</v>
      </c>
      <c r="N170" s="556"/>
      <c r="O170" s="555"/>
      <c r="P170" s="525" t="s">
        <v>787</v>
      </c>
      <c r="Q170" s="525"/>
      <c r="R170" s="554">
        <f>SUM(R163:S169)</f>
        <v>0</v>
      </c>
      <c r="S170" s="554"/>
      <c r="T170" s="549"/>
      <c r="U170" s="549"/>
      <c r="V170" s="525" t="s">
        <v>787</v>
      </c>
      <c r="W170" s="525"/>
      <c r="X170" s="552">
        <f>SUM(X163:Y169)</f>
        <v>0</v>
      </c>
      <c r="Y170" s="552"/>
      <c r="Z170" s="549"/>
      <c r="AA170" s="549"/>
    </row>
    <row r="171" spans="1:27" ht="34.5" customHeight="1">
      <c r="A171" s="207" t="s">
        <v>805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75" t="s">
        <v>806</v>
      </c>
      <c r="B172" s="578" t="s">
        <v>807</v>
      </c>
      <c r="C172" s="578" t="s">
        <v>808</v>
      </c>
      <c r="D172" s="578" t="s">
        <v>809</v>
      </c>
      <c r="E172" s="581" t="s">
        <v>810</v>
      </c>
      <c r="F172" s="572" t="s">
        <v>811</v>
      </c>
      <c r="G172" s="555" t="s">
        <v>812</v>
      </c>
      <c r="H172" s="555"/>
      <c r="I172" s="578" t="s">
        <v>813</v>
      </c>
      <c r="J172" s="584" t="s">
        <v>794</v>
      </c>
      <c r="K172" s="587" t="s">
        <v>814</v>
      </c>
      <c r="L172" s="578" t="s">
        <v>793</v>
      </c>
      <c r="M172" s="568" t="s">
        <v>815</v>
      </c>
      <c r="N172" s="570" t="s">
        <v>760</v>
      </c>
      <c r="O172" s="555" t="s">
        <v>816</v>
      </c>
      <c r="P172" s="555"/>
      <c r="Q172" s="555"/>
      <c r="R172" s="555"/>
      <c r="S172" s="555"/>
      <c r="T172" s="555"/>
      <c r="U172" s="555"/>
      <c r="V172" s="555" t="s">
        <v>817</v>
      </c>
      <c r="W172" s="570" t="s">
        <v>818</v>
      </c>
      <c r="X172" s="555" t="s">
        <v>819</v>
      </c>
      <c r="Y172" s="555"/>
      <c r="Z172" s="555"/>
      <c r="AA172" s="555"/>
    </row>
    <row r="173" spans="1:27" ht="21.95" customHeight="1">
      <c r="A173" s="576"/>
      <c r="B173" s="579"/>
      <c r="C173" s="579"/>
      <c r="D173" s="579"/>
      <c r="E173" s="582"/>
      <c r="F173" s="573"/>
      <c r="G173" s="555"/>
      <c r="H173" s="555"/>
      <c r="I173" s="579"/>
      <c r="J173" s="585"/>
      <c r="K173" s="588"/>
      <c r="L173" s="579"/>
      <c r="M173" s="569"/>
      <c r="N173" s="570"/>
      <c r="O173" s="555" t="s">
        <v>774</v>
      </c>
      <c r="P173" s="555" t="s">
        <v>777</v>
      </c>
      <c r="Q173" s="555" t="s">
        <v>780</v>
      </c>
      <c r="R173" s="571" t="s">
        <v>785</v>
      </c>
      <c r="S173" s="525" t="s">
        <v>788</v>
      </c>
      <c r="T173" s="555" t="s">
        <v>796</v>
      </c>
      <c r="U173" s="555" t="s">
        <v>782</v>
      </c>
      <c r="V173" s="555"/>
      <c r="W173" s="570"/>
      <c r="X173" s="555" t="s">
        <v>293</v>
      </c>
      <c r="Y173" s="555" t="s">
        <v>820</v>
      </c>
      <c r="Z173" s="555" t="s">
        <v>821</v>
      </c>
      <c r="AA173" s="555" t="s">
        <v>782</v>
      </c>
    </row>
    <row r="174" spans="1:27" ht="21.95" customHeight="1">
      <c r="A174" s="577"/>
      <c r="B174" s="580"/>
      <c r="C174" s="580"/>
      <c r="D174" s="580"/>
      <c r="E174" s="583"/>
      <c r="F174" s="574"/>
      <c r="G174" s="436" t="s">
        <v>822</v>
      </c>
      <c r="H174" s="426" t="s">
        <v>823</v>
      </c>
      <c r="I174" s="580"/>
      <c r="J174" s="586"/>
      <c r="K174" s="589"/>
      <c r="L174" s="580"/>
      <c r="M174" s="569"/>
      <c r="N174" s="570"/>
      <c r="O174" s="555"/>
      <c r="P174" s="555"/>
      <c r="Q174" s="555"/>
      <c r="R174" s="571"/>
      <c r="S174" s="525"/>
      <c r="T174" s="555"/>
      <c r="U174" s="555"/>
      <c r="V174" s="555"/>
      <c r="W174" s="570"/>
      <c r="X174" s="555"/>
      <c r="Y174" s="555"/>
      <c r="Z174" s="555"/>
      <c r="AA174" s="555"/>
    </row>
    <row r="175" spans="1:27" ht="20.100000000000001" hidden="1" customHeight="1">
      <c r="A175" s="357">
        <v>30100030</v>
      </c>
      <c r="B175" s="419" t="s">
        <v>566</v>
      </c>
      <c r="C175" s="148" t="s">
        <v>568</v>
      </c>
      <c r="D175" s="130">
        <v>5.03</v>
      </c>
      <c r="E175" s="130"/>
      <c r="F175" s="149"/>
      <c r="G175" s="174"/>
      <c r="H175" s="4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28"/>
      <c r="P175" s="428"/>
      <c r="Q175" s="428"/>
      <c r="R175" s="428"/>
      <c r="S175" s="428"/>
      <c r="T175" s="428"/>
      <c r="U175" s="428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570</v>
      </c>
      <c r="C176" s="148" t="s">
        <v>568</v>
      </c>
      <c r="D176" s="130">
        <v>5.03</v>
      </c>
      <c r="E176" s="130"/>
      <c r="F176" s="149"/>
      <c r="G176" s="150"/>
      <c r="H176" s="4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28"/>
      <c r="P176" s="428"/>
      <c r="Q176" s="428"/>
      <c r="R176" s="428"/>
      <c r="S176" s="428"/>
      <c r="T176" s="428"/>
      <c r="U176" s="428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570</v>
      </c>
      <c r="C177" s="148" t="s">
        <v>572</v>
      </c>
      <c r="D177" s="130">
        <v>5.03</v>
      </c>
      <c r="E177" s="130"/>
      <c r="F177" s="149"/>
      <c r="G177" s="150"/>
      <c r="H177" s="4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28"/>
      <c r="P177" s="428"/>
      <c r="Q177" s="428"/>
      <c r="R177" s="428"/>
      <c r="S177" s="428"/>
      <c r="T177" s="428"/>
      <c r="U177" s="428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573</v>
      </c>
      <c r="C178" s="148" t="s">
        <v>568</v>
      </c>
      <c r="D178" s="130">
        <v>5.03</v>
      </c>
      <c r="E178" s="130"/>
      <c r="F178" s="149"/>
      <c r="G178" s="150"/>
      <c r="H178" s="4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28"/>
      <c r="P178" s="428"/>
      <c r="Q178" s="428"/>
      <c r="R178" s="428"/>
      <c r="S178" s="428"/>
      <c r="T178" s="428"/>
      <c r="U178" s="428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573</v>
      </c>
      <c r="C179" s="148" t="s">
        <v>577</v>
      </c>
      <c r="D179" s="130">
        <v>5.03</v>
      </c>
      <c r="E179" s="130"/>
      <c r="F179" s="149"/>
      <c r="G179" s="150"/>
      <c r="H179" s="4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28"/>
      <c r="P179" s="428"/>
      <c r="Q179" s="428"/>
      <c r="R179" s="428"/>
      <c r="S179" s="428"/>
      <c r="T179" s="428"/>
      <c r="U179" s="428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579</v>
      </c>
      <c r="C180" s="148" t="s">
        <v>568</v>
      </c>
      <c r="D180" s="130">
        <v>5.04</v>
      </c>
      <c r="E180" s="130"/>
      <c r="F180" s="180"/>
      <c r="G180" s="159"/>
      <c r="H180" s="4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28"/>
      <c r="P180" s="428"/>
      <c r="Q180" s="428"/>
      <c r="R180" s="428"/>
      <c r="S180" s="428"/>
      <c r="T180" s="428"/>
      <c r="U180" s="428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581</v>
      </c>
      <c r="C181" s="148" t="s">
        <v>583</v>
      </c>
      <c r="D181" s="130">
        <v>5.03</v>
      </c>
      <c r="E181" s="130"/>
      <c r="F181" s="149"/>
      <c r="G181" s="150"/>
      <c r="H181" s="4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28"/>
      <c r="P181" s="428"/>
      <c r="Q181" s="428"/>
      <c r="R181" s="428"/>
      <c r="S181" s="428"/>
      <c r="T181" s="428"/>
      <c r="U181" s="428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581</v>
      </c>
      <c r="C182" s="148" t="s">
        <v>585</v>
      </c>
      <c r="D182" s="130">
        <v>5.03</v>
      </c>
      <c r="E182" s="130"/>
      <c r="F182" s="149"/>
      <c r="G182" s="150"/>
      <c r="H182" s="4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28"/>
      <c r="P182" s="428"/>
      <c r="Q182" s="428"/>
      <c r="R182" s="428"/>
      <c r="S182" s="428"/>
      <c r="T182" s="428"/>
      <c r="U182" s="428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586</v>
      </c>
      <c r="C183" s="148" t="s">
        <v>588</v>
      </c>
      <c r="D183" s="130">
        <v>5.04</v>
      </c>
      <c r="E183" s="130"/>
      <c r="F183" s="161"/>
      <c r="G183" s="150"/>
      <c r="H183" s="420">
        <f t="shared" si="77"/>
        <v>0</v>
      </c>
      <c r="I183" s="4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28"/>
      <c r="P183" s="428"/>
      <c r="Q183" s="428"/>
      <c r="R183" s="428"/>
      <c r="S183" s="428"/>
      <c r="T183" s="428"/>
      <c r="U183" s="428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586</v>
      </c>
      <c r="C184" s="148" t="s">
        <v>591</v>
      </c>
      <c r="D184" s="130">
        <v>5.04</v>
      </c>
      <c r="E184" s="130"/>
      <c r="F184" s="161"/>
      <c r="G184" s="150"/>
      <c r="H184" s="420">
        <f t="shared" si="77"/>
        <v>0</v>
      </c>
      <c r="I184" s="4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28"/>
      <c r="P184" s="428"/>
      <c r="Q184" s="428"/>
      <c r="R184" s="428"/>
      <c r="S184" s="428"/>
      <c r="T184" s="428"/>
      <c r="U184" s="428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824</v>
      </c>
      <c r="C185" s="148" t="s">
        <v>594</v>
      </c>
      <c r="D185" s="130"/>
      <c r="E185" s="130"/>
      <c r="F185" s="149"/>
      <c r="G185" s="150"/>
      <c r="H185" s="4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28"/>
      <c r="P185" s="428"/>
      <c r="Q185" s="428"/>
      <c r="R185" s="428"/>
      <c r="S185" s="428"/>
      <c r="T185" s="428"/>
      <c r="U185" s="428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824</v>
      </c>
      <c r="C186" s="148" t="s">
        <v>595</v>
      </c>
      <c r="D186" s="130"/>
      <c r="E186" s="130"/>
      <c r="F186" s="149"/>
      <c r="G186" s="150"/>
      <c r="H186" s="4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28"/>
      <c r="P186" s="428"/>
      <c r="Q186" s="428"/>
      <c r="R186" s="428"/>
      <c r="S186" s="428"/>
      <c r="T186" s="428"/>
      <c r="U186" s="428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596</v>
      </c>
      <c r="C187" s="148" t="s">
        <v>588</v>
      </c>
      <c r="D187" s="130">
        <v>5.0599999999999996</v>
      </c>
      <c r="E187" s="130"/>
      <c r="F187" s="149"/>
      <c r="G187" s="150"/>
      <c r="H187" s="4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28"/>
      <c r="P187" s="428"/>
      <c r="Q187" s="428"/>
      <c r="R187" s="428"/>
      <c r="S187" s="428"/>
      <c r="T187" s="428"/>
      <c r="U187" s="428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598</v>
      </c>
      <c r="C188" s="148" t="s">
        <v>588</v>
      </c>
      <c r="D188" s="130">
        <v>5.09</v>
      </c>
      <c r="E188" s="130"/>
      <c r="F188" s="149"/>
      <c r="G188" s="150"/>
      <c r="H188" s="4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28"/>
      <c r="P188" s="428"/>
      <c r="Q188" s="428"/>
      <c r="R188" s="428"/>
      <c r="S188" s="428"/>
      <c r="T188" s="428"/>
      <c r="U188" s="428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598</v>
      </c>
      <c r="C189" s="148" t="s">
        <v>591</v>
      </c>
      <c r="D189" s="130">
        <v>5.09</v>
      </c>
      <c r="E189" s="130"/>
      <c r="F189" s="149"/>
      <c r="G189" s="150"/>
      <c r="H189" s="4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28"/>
      <c r="P189" s="428"/>
      <c r="Q189" s="428"/>
      <c r="R189" s="428"/>
      <c r="S189" s="428"/>
      <c r="T189" s="428"/>
      <c r="U189" s="428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601</v>
      </c>
      <c r="C190" s="426" t="s">
        <v>591</v>
      </c>
      <c r="D190" s="130">
        <v>4.8</v>
      </c>
      <c r="E190" s="130"/>
      <c r="F190" s="149"/>
      <c r="G190" s="150"/>
      <c r="H190" s="4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28"/>
      <c r="P190" s="428"/>
      <c r="Q190" s="428"/>
      <c r="R190" s="428"/>
      <c r="S190" s="428"/>
      <c r="T190" s="428"/>
      <c r="U190" s="428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601</v>
      </c>
      <c r="C191" s="426" t="s">
        <v>585</v>
      </c>
      <c r="D191" s="130">
        <v>4.8</v>
      </c>
      <c r="E191" s="130"/>
      <c r="F191" s="149"/>
      <c r="G191" s="150"/>
      <c r="H191" s="4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28"/>
      <c r="P191" s="428"/>
      <c r="Q191" s="428"/>
      <c r="R191" s="428"/>
      <c r="S191" s="428"/>
      <c r="T191" s="428"/>
      <c r="U191" s="428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601</v>
      </c>
      <c r="C192" s="426" t="s">
        <v>568</v>
      </c>
      <c r="D192" s="130">
        <v>4.8</v>
      </c>
      <c r="E192" s="130"/>
      <c r="F192" s="149"/>
      <c r="G192" s="150"/>
      <c r="H192" s="4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28"/>
      <c r="P192" s="428"/>
      <c r="Q192" s="428"/>
      <c r="R192" s="428"/>
      <c r="S192" s="428"/>
      <c r="T192" s="428"/>
      <c r="U192" s="428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601</v>
      </c>
      <c r="C193" s="426" t="s">
        <v>605</v>
      </c>
      <c r="D193" s="130">
        <v>4.8</v>
      </c>
      <c r="E193" s="130"/>
      <c r="F193" s="149"/>
      <c r="G193" s="150"/>
      <c r="H193" s="4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28"/>
      <c r="P193" s="428"/>
      <c r="Q193" s="428"/>
      <c r="R193" s="428"/>
      <c r="S193" s="428"/>
      <c r="T193" s="428"/>
      <c r="U193" s="428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607</v>
      </c>
      <c r="C194" s="148" t="s">
        <v>591</v>
      </c>
      <c r="D194" s="130">
        <v>4.99</v>
      </c>
      <c r="E194" s="130"/>
      <c r="F194" s="149"/>
      <c r="G194" s="150"/>
      <c r="H194" s="4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28"/>
      <c r="P194" s="428"/>
      <c r="Q194" s="428"/>
      <c r="R194" s="428"/>
      <c r="S194" s="428"/>
      <c r="T194" s="428"/>
      <c r="U194" s="428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607</v>
      </c>
      <c r="C195" s="148" t="s">
        <v>588</v>
      </c>
      <c r="D195" s="130">
        <v>4.99</v>
      </c>
      <c r="E195" s="130"/>
      <c r="F195" s="164"/>
      <c r="G195" s="150"/>
      <c r="H195" s="4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28"/>
      <c r="P195" s="428"/>
      <c r="Q195" s="428"/>
      <c r="R195" s="428"/>
      <c r="S195" s="428"/>
      <c r="T195" s="428"/>
      <c r="U195" s="428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59" t="s">
        <v>609</v>
      </c>
      <c r="B196" s="560"/>
      <c r="C196" s="429" t="s">
        <v>611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19" t="s">
        <v>613</v>
      </c>
      <c r="C197" s="148" t="s">
        <v>605</v>
      </c>
      <c r="D197" s="130">
        <v>5.03</v>
      </c>
      <c r="E197" s="130"/>
      <c r="F197" s="149"/>
      <c r="G197" s="150"/>
      <c r="H197" s="4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24"/>
      <c r="P197" s="424"/>
      <c r="Q197" s="424"/>
      <c r="R197" s="424"/>
      <c r="S197" s="424"/>
      <c r="T197" s="424"/>
      <c r="U197" s="424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s="402" customFormat="1" ht="20.100000000000001" customHeight="1">
      <c r="A198" s="400">
        <v>30100011</v>
      </c>
      <c r="B198" s="431" t="s">
        <v>825</v>
      </c>
      <c r="C198" s="403" t="s">
        <v>74</v>
      </c>
      <c r="D198" s="150">
        <v>5.03</v>
      </c>
      <c r="E198" s="150"/>
      <c r="F198" s="392">
        <v>42653</v>
      </c>
      <c r="G198" s="150">
        <f>108*3+56+108</f>
        <v>488</v>
      </c>
      <c r="H198" s="432">
        <f t="shared" si="91"/>
        <v>2454.6400000000003</v>
      </c>
      <c r="I198" s="393">
        <v>5.5</v>
      </c>
      <c r="J198" s="393"/>
      <c r="K198" s="395"/>
      <c r="L198" s="393">
        <v>52</v>
      </c>
      <c r="M198" s="396"/>
      <c r="N198" s="393"/>
      <c r="O198" s="435"/>
      <c r="P198" s="435"/>
      <c r="Q198" s="435"/>
      <c r="R198" s="435"/>
      <c r="S198" s="435"/>
      <c r="T198" s="435"/>
      <c r="U198" s="435"/>
      <c r="V198" s="397"/>
      <c r="W198" s="433"/>
      <c r="X198" s="397"/>
      <c r="Y198" s="397"/>
      <c r="Z198" s="397"/>
      <c r="AA198" s="397"/>
    </row>
    <row r="199" spans="1:27" s="402" customFormat="1" ht="20.100000000000001" customHeight="1">
      <c r="A199" s="400">
        <v>30100010</v>
      </c>
      <c r="B199" s="431" t="s">
        <v>621</v>
      </c>
      <c r="C199" s="399" t="s">
        <v>691</v>
      </c>
      <c r="D199" s="150">
        <v>5.03</v>
      </c>
      <c r="E199" s="150"/>
      <c r="F199" s="392">
        <v>42653</v>
      </c>
      <c r="G199" s="150">
        <f>108*3+55+108</f>
        <v>487</v>
      </c>
      <c r="H199" s="432">
        <f t="shared" si="91"/>
        <v>2449.61</v>
      </c>
      <c r="I199" s="393">
        <v>5</v>
      </c>
      <c r="J199" s="393">
        <f t="array" ref="J199">IF(ISERROR(G199/I199),"",G199/I199)</f>
        <v>97.4</v>
      </c>
      <c r="K199" s="395">
        <f t="array" ref="K199">IF(ISERROR(G199/L199),"",G199/L199)</f>
        <v>9.365384615384615</v>
      </c>
      <c r="L199" s="393">
        <v>52</v>
      </c>
      <c r="M199" s="396">
        <f t="shared" ref="M199" si="96">IF(ISERROR(I199-K199),"",I199-K199)</f>
        <v>-4.365384615384615</v>
      </c>
      <c r="N199" s="393">
        <f t="shared" ref="N199:N201" si="97">SUM(O199:U199)</f>
        <v>0</v>
      </c>
      <c r="O199" s="435"/>
      <c r="P199" s="435"/>
      <c r="Q199" s="435"/>
      <c r="R199" s="435"/>
      <c r="S199" s="435"/>
      <c r="T199" s="435"/>
      <c r="U199" s="435"/>
      <c r="V199" s="397">
        <f t="shared" ref="V199:V201" si="98">SUM(X199:AA199)</f>
        <v>0</v>
      </c>
      <c r="W199" s="433">
        <f t="shared" ref="W199:W201" si="99">IF(ISERROR(V199/G199),"",V199/G199)</f>
        <v>0</v>
      </c>
      <c r="X199" s="397"/>
      <c r="Y199" s="397"/>
      <c r="Z199" s="397"/>
      <c r="AA199" s="397"/>
    </row>
    <row r="200" spans="1:27" s="402" customFormat="1" ht="20.100000000000001" customHeight="1">
      <c r="A200" s="400">
        <v>30100014</v>
      </c>
      <c r="B200" s="431" t="s">
        <v>621</v>
      </c>
      <c r="C200" s="399" t="s">
        <v>623</v>
      </c>
      <c r="D200" s="150">
        <v>5.03</v>
      </c>
      <c r="E200" s="150"/>
      <c r="F200" s="392">
        <v>42653</v>
      </c>
      <c r="G200" s="150">
        <v>114</v>
      </c>
      <c r="H200" s="432">
        <f t="shared" si="91"/>
        <v>573.42000000000007</v>
      </c>
      <c r="I200" s="393">
        <v>2</v>
      </c>
      <c r="J200" s="393">
        <f t="array" ref="J200">IF(ISERROR(G200/I200),"",G200/I200)</f>
        <v>57</v>
      </c>
      <c r="K200" s="395">
        <f t="array" ref="K200">IF(ISERROR(G200/L200),"",G200/L200)</f>
        <v>2.1923076923076925</v>
      </c>
      <c r="L200" s="393">
        <v>52</v>
      </c>
      <c r="M200" s="396">
        <f>IF(ISERROR(I200-K200),"",I200-K200)</f>
        <v>-0.19230769230769251</v>
      </c>
      <c r="N200" s="393">
        <f t="shared" si="97"/>
        <v>0</v>
      </c>
      <c r="O200" s="435"/>
      <c r="P200" s="435"/>
      <c r="Q200" s="435"/>
      <c r="R200" s="435"/>
      <c r="S200" s="435"/>
      <c r="T200" s="435"/>
      <c r="U200" s="435"/>
      <c r="V200" s="397">
        <f t="shared" si="98"/>
        <v>0</v>
      </c>
      <c r="W200" s="433">
        <f t="shared" si="99"/>
        <v>0</v>
      </c>
      <c r="X200" s="397"/>
      <c r="Y200" s="397"/>
      <c r="Z200" s="397"/>
      <c r="AA200" s="397"/>
    </row>
    <row r="201" spans="1:27" ht="20.100000000000001" hidden="1" customHeight="1">
      <c r="A201" s="358">
        <v>30100013</v>
      </c>
      <c r="B201" s="419" t="s">
        <v>613</v>
      </c>
      <c r="C201" s="148" t="s">
        <v>624</v>
      </c>
      <c r="D201" s="130">
        <v>5.03</v>
      </c>
      <c r="E201" s="130"/>
      <c r="F201" s="149"/>
      <c r="G201" s="150"/>
      <c r="H201" s="4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24"/>
      <c r="P201" s="424"/>
      <c r="Q201" s="424"/>
      <c r="R201" s="424"/>
      <c r="S201" s="424"/>
      <c r="T201" s="424"/>
      <c r="U201" s="424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19" t="s">
        <v>625</v>
      </c>
      <c r="C202" s="209" t="s">
        <v>626</v>
      </c>
      <c r="D202" s="130">
        <v>5.03</v>
      </c>
      <c r="E202" s="130"/>
      <c r="F202" s="149"/>
      <c r="G202" s="150"/>
      <c r="H202" s="4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24"/>
      <c r="P202" s="424"/>
      <c r="Q202" s="424"/>
      <c r="R202" s="424"/>
      <c r="S202" s="424"/>
      <c r="T202" s="424"/>
      <c r="U202" s="424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19" t="s">
        <v>625</v>
      </c>
      <c r="C203" s="209" t="s">
        <v>627</v>
      </c>
      <c r="D203" s="130">
        <v>5.03</v>
      </c>
      <c r="E203" s="130"/>
      <c r="F203" s="149"/>
      <c r="G203" s="150"/>
      <c r="H203" s="4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24"/>
      <c r="P203" s="424"/>
      <c r="Q203" s="424"/>
      <c r="R203" s="424"/>
      <c r="S203" s="424"/>
      <c r="T203" s="424"/>
      <c r="U203" s="424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19" t="s">
        <v>625</v>
      </c>
      <c r="C204" s="209" t="s">
        <v>628</v>
      </c>
      <c r="D204" s="130">
        <v>5.03</v>
      </c>
      <c r="E204" s="130"/>
      <c r="F204" s="149"/>
      <c r="G204" s="150"/>
      <c r="H204" s="4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424"/>
      <c r="P204" s="424"/>
      <c r="Q204" s="424"/>
      <c r="R204" s="424"/>
      <c r="S204" s="424"/>
      <c r="T204" s="424"/>
      <c r="U204" s="424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19" t="s">
        <v>629</v>
      </c>
      <c r="C205" s="148" t="s">
        <v>568</v>
      </c>
      <c r="D205" s="130">
        <v>5.08</v>
      </c>
      <c r="E205" s="130"/>
      <c r="F205" s="149"/>
      <c r="G205" s="150"/>
      <c r="H205" s="4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24"/>
      <c r="P205" s="424"/>
      <c r="Q205" s="424"/>
      <c r="R205" s="424"/>
      <c r="S205" s="424"/>
      <c r="T205" s="424"/>
      <c r="U205" s="424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19" t="s">
        <v>629</v>
      </c>
      <c r="C206" s="148" t="s">
        <v>632</v>
      </c>
      <c r="D206" s="130">
        <v>5.08</v>
      </c>
      <c r="E206" s="130"/>
      <c r="F206" s="149"/>
      <c r="G206" s="150"/>
      <c r="H206" s="4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24"/>
      <c r="P206" s="424"/>
      <c r="Q206" s="424"/>
      <c r="R206" s="424"/>
      <c r="S206" s="424"/>
      <c r="T206" s="424"/>
      <c r="U206" s="424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19" t="s">
        <v>629</v>
      </c>
      <c r="C207" s="148" t="s">
        <v>634</v>
      </c>
      <c r="D207" s="130">
        <v>5.08</v>
      </c>
      <c r="E207" s="130"/>
      <c r="F207" s="149"/>
      <c r="G207" s="150"/>
      <c r="H207" s="4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24"/>
      <c r="P207" s="424"/>
      <c r="Q207" s="424"/>
      <c r="R207" s="424"/>
      <c r="S207" s="424"/>
      <c r="T207" s="424"/>
      <c r="U207" s="424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19" t="s">
        <v>629</v>
      </c>
      <c r="C208" s="148" t="s">
        <v>583</v>
      </c>
      <c r="D208" s="130">
        <v>5.08</v>
      </c>
      <c r="E208" s="130"/>
      <c r="F208" s="149"/>
      <c r="G208" s="150"/>
      <c r="H208" s="4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24"/>
      <c r="P208" s="424"/>
      <c r="Q208" s="424"/>
      <c r="R208" s="424"/>
      <c r="S208" s="424"/>
      <c r="T208" s="424"/>
      <c r="U208" s="424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19" t="s">
        <v>629</v>
      </c>
      <c r="C209" s="148" t="s">
        <v>637</v>
      </c>
      <c r="D209" s="130">
        <v>5.08</v>
      </c>
      <c r="E209" s="130"/>
      <c r="F209" s="149"/>
      <c r="G209" s="150"/>
      <c r="H209" s="4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24"/>
      <c r="P209" s="424"/>
      <c r="Q209" s="424"/>
      <c r="R209" s="424"/>
      <c r="S209" s="424"/>
      <c r="T209" s="424"/>
      <c r="U209" s="424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19" t="s">
        <v>629</v>
      </c>
      <c r="C210" s="148" t="s">
        <v>605</v>
      </c>
      <c r="D210" s="130">
        <v>5.08</v>
      </c>
      <c r="E210" s="130"/>
      <c r="F210" s="149"/>
      <c r="G210" s="150"/>
      <c r="H210" s="4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28"/>
      <c r="P210" s="428"/>
      <c r="Q210" s="428"/>
      <c r="R210" s="428"/>
      <c r="S210" s="428"/>
      <c r="T210" s="428"/>
      <c r="U210" s="428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19" t="s">
        <v>629</v>
      </c>
      <c r="C211" s="148" t="s">
        <v>585</v>
      </c>
      <c r="D211" s="130">
        <v>5.08</v>
      </c>
      <c r="E211" s="130"/>
      <c r="F211" s="149"/>
      <c r="G211" s="150"/>
      <c r="H211" s="4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24"/>
      <c r="P211" s="424"/>
      <c r="Q211" s="424"/>
      <c r="R211" s="424"/>
      <c r="S211" s="424"/>
      <c r="T211" s="424"/>
      <c r="U211" s="424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19" t="s">
        <v>629</v>
      </c>
      <c r="C212" s="148" t="s">
        <v>624</v>
      </c>
      <c r="D212" s="130">
        <v>5.08</v>
      </c>
      <c r="E212" s="130"/>
      <c r="F212" s="149"/>
      <c r="G212" s="150"/>
      <c r="H212" s="4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28"/>
      <c r="P212" s="428"/>
      <c r="Q212" s="428"/>
      <c r="R212" s="428"/>
      <c r="S212" s="428"/>
      <c r="T212" s="428"/>
      <c r="U212" s="428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19" t="s">
        <v>642</v>
      </c>
      <c r="C213" s="148" t="s">
        <v>644</v>
      </c>
      <c r="D213" s="130">
        <v>5.03</v>
      </c>
      <c r="E213" s="130"/>
      <c r="F213" s="149"/>
      <c r="G213" s="150"/>
      <c r="H213" s="4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24"/>
      <c r="P213" s="424"/>
      <c r="Q213" s="424"/>
      <c r="R213" s="424"/>
      <c r="S213" s="424"/>
      <c r="T213" s="424"/>
      <c r="U213" s="424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19" t="s">
        <v>642</v>
      </c>
      <c r="C214" s="148" t="s">
        <v>568</v>
      </c>
      <c r="D214" s="130">
        <v>5.03</v>
      </c>
      <c r="E214" s="130"/>
      <c r="F214" s="149"/>
      <c r="G214" s="150"/>
      <c r="H214" s="4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24"/>
      <c r="P214" s="424"/>
      <c r="Q214" s="424"/>
      <c r="R214" s="424"/>
      <c r="S214" s="424"/>
      <c r="T214" s="424"/>
      <c r="U214" s="424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19" t="s">
        <v>642</v>
      </c>
      <c r="C215" s="148" t="s">
        <v>594</v>
      </c>
      <c r="D215" s="130">
        <v>5.03</v>
      </c>
      <c r="E215" s="130"/>
      <c r="F215" s="149"/>
      <c r="G215" s="150"/>
      <c r="H215" s="4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24"/>
      <c r="P215" s="424"/>
      <c r="Q215" s="424"/>
      <c r="R215" s="424"/>
      <c r="S215" s="424"/>
      <c r="T215" s="424"/>
      <c r="U215" s="424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19" t="s">
        <v>642</v>
      </c>
      <c r="C216" s="148" t="s">
        <v>632</v>
      </c>
      <c r="D216" s="130">
        <v>5.03</v>
      </c>
      <c r="E216" s="130"/>
      <c r="F216" s="149"/>
      <c r="G216" s="150"/>
      <c r="H216" s="4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24"/>
      <c r="P216" s="424"/>
      <c r="Q216" s="424"/>
      <c r="R216" s="424"/>
      <c r="S216" s="424"/>
      <c r="T216" s="424"/>
      <c r="U216" s="424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19" t="s">
        <v>826</v>
      </c>
      <c r="C217" s="209" t="s">
        <v>827</v>
      </c>
      <c r="D217" s="130">
        <v>5.03</v>
      </c>
      <c r="E217" s="130"/>
      <c r="F217" s="149"/>
      <c r="G217" s="150"/>
      <c r="H217" s="4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24"/>
      <c r="P217" s="424"/>
      <c r="Q217" s="424"/>
      <c r="R217" s="424"/>
      <c r="S217" s="424"/>
      <c r="T217" s="424"/>
      <c r="U217" s="424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19" t="s">
        <v>826</v>
      </c>
      <c r="C218" s="209" t="s">
        <v>828</v>
      </c>
      <c r="D218" s="130">
        <v>5.03</v>
      </c>
      <c r="E218" s="130"/>
      <c r="F218" s="149"/>
      <c r="G218" s="150"/>
      <c r="H218" s="4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24"/>
      <c r="P218" s="424"/>
      <c r="Q218" s="424"/>
      <c r="R218" s="424"/>
      <c r="S218" s="424"/>
      <c r="T218" s="424"/>
      <c r="U218" s="424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19" t="s">
        <v>826</v>
      </c>
      <c r="C219" s="209" t="s">
        <v>829</v>
      </c>
      <c r="D219" s="130">
        <v>5.03</v>
      </c>
      <c r="E219" s="130"/>
      <c r="F219" s="149"/>
      <c r="G219" s="150"/>
      <c r="H219" s="4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24"/>
      <c r="P219" s="424"/>
      <c r="Q219" s="424"/>
      <c r="R219" s="424"/>
      <c r="S219" s="424"/>
      <c r="T219" s="424"/>
      <c r="U219" s="424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19" t="s">
        <v>826</v>
      </c>
      <c r="C220" s="209" t="s">
        <v>830</v>
      </c>
      <c r="D220" s="130">
        <v>5.03</v>
      </c>
      <c r="E220" s="130"/>
      <c r="F220" s="149"/>
      <c r="G220" s="150"/>
      <c r="H220" s="4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24"/>
      <c r="P220" s="424"/>
      <c r="Q220" s="424"/>
      <c r="R220" s="424"/>
      <c r="S220" s="424"/>
      <c r="T220" s="424"/>
      <c r="U220" s="424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19" t="s">
        <v>831</v>
      </c>
      <c r="C221" s="209" t="s">
        <v>832</v>
      </c>
      <c r="D221" s="130">
        <v>5.03</v>
      </c>
      <c r="E221" s="130"/>
      <c r="F221" s="149"/>
      <c r="G221" s="150"/>
      <c r="H221" s="4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24"/>
      <c r="P221" s="424"/>
      <c r="Q221" s="424"/>
      <c r="R221" s="424"/>
      <c r="S221" s="424"/>
      <c r="T221" s="424"/>
      <c r="U221" s="424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19" t="s">
        <v>831</v>
      </c>
      <c r="C222" s="209" t="s">
        <v>833</v>
      </c>
      <c r="D222" s="130">
        <v>5.03</v>
      </c>
      <c r="E222" s="130"/>
      <c r="F222" s="149"/>
      <c r="G222" s="150"/>
      <c r="H222" s="4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24"/>
      <c r="P222" s="424"/>
      <c r="Q222" s="424"/>
      <c r="R222" s="424"/>
      <c r="S222" s="424"/>
      <c r="T222" s="424"/>
      <c r="U222" s="424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19" t="s">
        <v>831</v>
      </c>
      <c r="C223" s="209" t="s">
        <v>834</v>
      </c>
      <c r="D223" s="130">
        <v>5.03</v>
      </c>
      <c r="E223" s="130"/>
      <c r="F223" s="149"/>
      <c r="G223" s="150"/>
      <c r="H223" s="4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24"/>
      <c r="P223" s="424"/>
      <c r="Q223" s="424"/>
      <c r="R223" s="424"/>
      <c r="S223" s="424"/>
      <c r="T223" s="424"/>
      <c r="U223" s="424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19" t="s">
        <v>831</v>
      </c>
      <c r="C224" s="209" t="s">
        <v>835</v>
      </c>
      <c r="D224" s="130">
        <v>5.03</v>
      </c>
      <c r="E224" s="130"/>
      <c r="F224" s="149"/>
      <c r="G224" s="150"/>
      <c r="H224" s="4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24"/>
      <c r="P224" s="424"/>
      <c r="Q224" s="424"/>
      <c r="R224" s="424"/>
      <c r="S224" s="424"/>
      <c r="T224" s="424"/>
      <c r="U224" s="424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657</v>
      </c>
      <c r="C225" s="148" t="s">
        <v>585</v>
      </c>
      <c r="D225" s="130">
        <v>5.03</v>
      </c>
      <c r="E225" s="130"/>
      <c r="F225" s="149"/>
      <c r="G225" s="174"/>
      <c r="H225" s="4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28"/>
      <c r="P225" s="428"/>
      <c r="Q225" s="428"/>
      <c r="R225" s="428"/>
      <c r="S225" s="428"/>
      <c r="T225" s="428"/>
      <c r="U225" s="428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657</v>
      </c>
      <c r="C226" s="148" t="s">
        <v>583</v>
      </c>
      <c r="D226" s="130">
        <v>5.03</v>
      </c>
      <c r="E226" s="130"/>
      <c r="F226" s="149"/>
      <c r="G226" s="174"/>
      <c r="H226" s="4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28"/>
      <c r="P226" s="428"/>
      <c r="Q226" s="428"/>
      <c r="R226" s="428"/>
      <c r="S226" s="428"/>
      <c r="T226" s="428"/>
      <c r="U226" s="428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657</v>
      </c>
      <c r="C227" s="148" t="s">
        <v>644</v>
      </c>
      <c r="D227" s="130">
        <v>5.03</v>
      </c>
      <c r="E227" s="130"/>
      <c r="F227" s="149"/>
      <c r="G227" s="174"/>
      <c r="H227" s="4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28"/>
      <c r="P227" s="428"/>
      <c r="Q227" s="428"/>
      <c r="R227" s="428"/>
      <c r="S227" s="428"/>
      <c r="T227" s="428"/>
      <c r="U227" s="428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659</v>
      </c>
      <c r="C228" s="148" t="s">
        <v>661</v>
      </c>
      <c r="D228" s="130">
        <v>5.03</v>
      </c>
      <c r="E228" s="130"/>
      <c r="F228" s="149"/>
      <c r="G228" s="150"/>
      <c r="H228" s="4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28"/>
      <c r="P228" s="428"/>
      <c r="Q228" s="428"/>
      <c r="R228" s="428"/>
      <c r="S228" s="428"/>
      <c r="T228" s="428"/>
      <c r="U228" s="428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659</v>
      </c>
      <c r="C229" s="148" t="s">
        <v>583</v>
      </c>
      <c r="D229" s="130">
        <v>5.03</v>
      </c>
      <c r="E229" s="130"/>
      <c r="F229" s="149"/>
      <c r="G229" s="150"/>
      <c r="H229" s="4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28"/>
      <c r="P229" s="428"/>
      <c r="Q229" s="428"/>
      <c r="R229" s="428"/>
      <c r="S229" s="428"/>
      <c r="T229" s="428"/>
      <c r="U229" s="428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659</v>
      </c>
      <c r="C230" s="148" t="s">
        <v>585</v>
      </c>
      <c r="D230" s="130">
        <v>5.03</v>
      </c>
      <c r="E230" s="130"/>
      <c r="F230" s="149"/>
      <c r="G230" s="150"/>
      <c r="H230" s="4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28"/>
      <c r="P230" s="428"/>
      <c r="Q230" s="428"/>
      <c r="R230" s="428"/>
      <c r="S230" s="428"/>
      <c r="T230" s="428"/>
      <c r="U230" s="428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659</v>
      </c>
      <c r="C231" s="148" t="s">
        <v>644</v>
      </c>
      <c r="D231" s="130">
        <v>5.03</v>
      </c>
      <c r="E231" s="130"/>
      <c r="F231" s="149"/>
      <c r="G231" s="150"/>
      <c r="H231" s="4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28"/>
      <c r="P231" s="428"/>
      <c r="Q231" s="428"/>
      <c r="R231" s="428"/>
      <c r="S231" s="428"/>
      <c r="T231" s="428"/>
      <c r="U231" s="428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663</v>
      </c>
      <c r="C232" s="148" t="s">
        <v>605</v>
      </c>
      <c r="D232" s="130">
        <v>5.03</v>
      </c>
      <c r="E232" s="130"/>
      <c r="F232" s="149"/>
      <c r="G232" s="150"/>
      <c r="H232" s="4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28"/>
      <c r="P232" s="428"/>
      <c r="Q232" s="428"/>
      <c r="R232" s="428"/>
      <c r="S232" s="428"/>
      <c r="T232" s="428"/>
      <c r="U232" s="428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663</v>
      </c>
      <c r="C233" s="148" t="s">
        <v>585</v>
      </c>
      <c r="D233" s="130">
        <v>5.03</v>
      </c>
      <c r="E233" s="130"/>
      <c r="F233" s="149"/>
      <c r="G233" s="150"/>
      <c r="H233" s="4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28"/>
      <c r="P233" s="428"/>
      <c r="Q233" s="428"/>
      <c r="R233" s="428"/>
      <c r="S233" s="428"/>
      <c r="T233" s="428"/>
      <c r="U233" s="428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663</v>
      </c>
      <c r="C234" s="148" t="s">
        <v>624</v>
      </c>
      <c r="D234" s="130">
        <v>5.03</v>
      </c>
      <c r="E234" s="130"/>
      <c r="F234" s="149"/>
      <c r="G234" s="150"/>
      <c r="H234" s="4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28"/>
      <c r="P234" s="428"/>
      <c r="Q234" s="428"/>
      <c r="R234" s="428"/>
      <c r="S234" s="428"/>
      <c r="T234" s="428"/>
      <c r="U234" s="428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665</v>
      </c>
      <c r="C235" s="209" t="s">
        <v>74</v>
      </c>
      <c r="D235" s="130">
        <v>5.03</v>
      </c>
      <c r="E235" s="130"/>
      <c r="F235" s="149"/>
      <c r="G235" s="150"/>
      <c r="H235" s="4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28"/>
      <c r="P235" s="428"/>
      <c r="Q235" s="428"/>
      <c r="R235" s="428"/>
      <c r="S235" s="428"/>
      <c r="T235" s="428"/>
      <c r="U235" s="428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836</v>
      </c>
      <c r="C236" s="209" t="s">
        <v>837</v>
      </c>
      <c r="D236" s="130">
        <v>5</v>
      </c>
      <c r="E236" s="130"/>
      <c r="F236" s="149"/>
      <c r="G236" s="150"/>
      <c r="H236" s="4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28"/>
      <c r="P236" s="428"/>
      <c r="Q236" s="428"/>
      <c r="R236" s="428"/>
      <c r="S236" s="428"/>
      <c r="T236" s="428"/>
      <c r="U236" s="428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670</v>
      </c>
      <c r="C237" s="148" t="s">
        <v>591</v>
      </c>
      <c r="D237" s="130">
        <v>5.03</v>
      </c>
      <c r="E237" s="130"/>
      <c r="F237" s="149"/>
      <c r="G237" s="150"/>
      <c r="H237" s="4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28"/>
      <c r="P237" s="428"/>
      <c r="Q237" s="428"/>
      <c r="R237" s="428"/>
      <c r="S237" s="428"/>
      <c r="T237" s="428"/>
      <c r="U237" s="428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670</v>
      </c>
      <c r="C238" s="148" t="s">
        <v>644</v>
      </c>
      <c r="D238" s="130">
        <v>5.03</v>
      </c>
      <c r="E238" s="130"/>
      <c r="F238" s="149"/>
      <c r="G238" s="150"/>
      <c r="H238" s="4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28"/>
      <c r="P238" s="428"/>
      <c r="Q238" s="428"/>
      <c r="R238" s="428"/>
      <c r="S238" s="428"/>
      <c r="T238" s="428"/>
      <c r="U238" s="428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673</v>
      </c>
      <c r="C239" s="209" t="s">
        <v>82</v>
      </c>
      <c r="D239" s="130"/>
      <c r="E239" s="130"/>
      <c r="F239" s="149"/>
      <c r="G239" s="150"/>
      <c r="H239" s="4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28"/>
      <c r="P239" s="428"/>
      <c r="Q239" s="428"/>
      <c r="R239" s="428"/>
      <c r="S239" s="428"/>
      <c r="T239" s="428"/>
      <c r="U239" s="428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676</v>
      </c>
      <c r="C240" s="148" t="s">
        <v>583</v>
      </c>
      <c r="D240" s="130">
        <v>5.0599999999999996</v>
      </c>
      <c r="E240" s="130"/>
      <c r="F240" s="149"/>
      <c r="G240" s="150"/>
      <c r="H240" s="4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28"/>
      <c r="P240" s="428"/>
      <c r="Q240" s="428"/>
      <c r="R240" s="428"/>
      <c r="S240" s="428"/>
      <c r="T240" s="428"/>
      <c r="U240" s="428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676</v>
      </c>
      <c r="C241" s="148" t="s">
        <v>632</v>
      </c>
      <c r="D241" s="130">
        <v>5.0599999999999996</v>
      </c>
      <c r="E241" s="130"/>
      <c r="F241" s="149"/>
      <c r="G241" s="150"/>
      <c r="H241" s="4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28"/>
      <c r="P241" s="428"/>
      <c r="Q241" s="428"/>
      <c r="R241" s="428"/>
      <c r="S241" s="428"/>
      <c r="T241" s="428"/>
      <c r="U241" s="428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676</v>
      </c>
      <c r="C242" s="148" t="s">
        <v>644</v>
      </c>
      <c r="D242" s="130">
        <v>5.0599999999999996</v>
      </c>
      <c r="E242" s="130"/>
      <c r="F242" s="149"/>
      <c r="G242" s="150"/>
      <c r="H242" s="4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28"/>
      <c r="P242" s="428"/>
      <c r="Q242" s="428"/>
      <c r="R242" s="428"/>
      <c r="S242" s="428"/>
      <c r="T242" s="428"/>
      <c r="U242" s="428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676</v>
      </c>
      <c r="C243" s="148" t="s">
        <v>585</v>
      </c>
      <c r="D243" s="130">
        <v>5.0599999999999996</v>
      </c>
      <c r="E243" s="130"/>
      <c r="F243" s="149"/>
      <c r="G243" s="150"/>
      <c r="H243" s="4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28"/>
      <c r="P243" s="428"/>
      <c r="Q243" s="428"/>
      <c r="R243" s="428"/>
      <c r="S243" s="428"/>
      <c r="T243" s="428"/>
      <c r="U243" s="428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838</v>
      </c>
      <c r="C244" s="209" t="s">
        <v>839</v>
      </c>
      <c r="D244" s="130"/>
      <c r="E244" s="130"/>
      <c r="F244" s="149"/>
      <c r="G244" s="150"/>
      <c r="H244" s="4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28"/>
      <c r="P244" s="428"/>
      <c r="Q244" s="428"/>
      <c r="R244" s="428"/>
      <c r="S244" s="428"/>
      <c r="T244" s="428"/>
      <c r="U244" s="428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838</v>
      </c>
      <c r="C245" s="209" t="s">
        <v>627</v>
      </c>
      <c r="D245" s="130"/>
      <c r="E245" s="130"/>
      <c r="F245" s="149"/>
      <c r="G245" s="150"/>
      <c r="H245" s="4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28"/>
      <c r="P245" s="428"/>
      <c r="Q245" s="428"/>
      <c r="R245" s="428"/>
      <c r="S245" s="428"/>
      <c r="T245" s="428"/>
      <c r="U245" s="428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838</v>
      </c>
      <c r="C246" s="209" t="s">
        <v>840</v>
      </c>
      <c r="D246" s="130"/>
      <c r="E246" s="130"/>
      <c r="F246" s="149"/>
      <c r="G246" s="150"/>
      <c r="H246" s="4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28"/>
      <c r="P246" s="428"/>
      <c r="Q246" s="428"/>
      <c r="R246" s="428"/>
      <c r="S246" s="428"/>
      <c r="T246" s="428"/>
      <c r="U246" s="428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838</v>
      </c>
      <c r="C247" s="209" t="s">
        <v>60</v>
      </c>
      <c r="D247" s="130"/>
      <c r="E247" s="130"/>
      <c r="F247" s="149"/>
      <c r="G247" s="150"/>
      <c r="H247" s="4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28"/>
      <c r="P247" s="428"/>
      <c r="Q247" s="428"/>
      <c r="R247" s="428"/>
      <c r="S247" s="428"/>
      <c r="T247" s="428"/>
      <c r="U247" s="428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841</v>
      </c>
      <c r="C248" s="209" t="s">
        <v>60</v>
      </c>
      <c r="D248" s="130"/>
      <c r="E248" s="130"/>
      <c r="F248" s="149"/>
      <c r="G248" s="150"/>
      <c r="H248" s="4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28"/>
      <c r="P248" s="428"/>
      <c r="Q248" s="428"/>
      <c r="R248" s="428"/>
      <c r="S248" s="428"/>
      <c r="T248" s="428"/>
      <c r="U248" s="428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841</v>
      </c>
      <c r="C249" s="209" t="s">
        <v>55</v>
      </c>
      <c r="D249" s="130"/>
      <c r="E249" s="130"/>
      <c r="F249" s="149"/>
      <c r="G249" s="150"/>
      <c r="H249" s="4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28"/>
      <c r="P249" s="428"/>
      <c r="Q249" s="428"/>
      <c r="R249" s="428"/>
      <c r="S249" s="428"/>
      <c r="T249" s="428"/>
      <c r="U249" s="428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841</v>
      </c>
      <c r="C250" s="209" t="s">
        <v>627</v>
      </c>
      <c r="D250" s="130"/>
      <c r="E250" s="130"/>
      <c r="F250" s="149"/>
      <c r="G250" s="150"/>
      <c r="H250" s="4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28"/>
      <c r="P250" s="428"/>
      <c r="Q250" s="428"/>
      <c r="R250" s="428"/>
      <c r="S250" s="428"/>
      <c r="T250" s="428"/>
      <c r="U250" s="428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842</v>
      </c>
      <c r="C251" s="148" t="s">
        <v>60</v>
      </c>
      <c r="D251" s="130"/>
      <c r="E251" s="130"/>
      <c r="F251" s="149"/>
      <c r="G251" s="150"/>
      <c r="H251" s="4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28"/>
      <c r="P251" s="428"/>
      <c r="Q251" s="428"/>
      <c r="R251" s="428"/>
      <c r="S251" s="428"/>
      <c r="T251" s="428"/>
      <c r="U251" s="428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842</v>
      </c>
      <c r="C252" s="148" t="s">
        <v>55</v>
      </c>
      <c r="D252" s="130"/>
      <c r="E252" s="130"/>
      <c r="F252" s="149"/>
      <c r="G252" s="150"/>
      <c r="H252" s="4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28"/>
      <c r="P252" s="428"/>
      <c r="Q252" s="428"/>
      <c r="R252" s="428"/>
      <c r="S252" s="428"/>
      <c r="T252" s="428"/>
      <c r="U252" s="428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842</v>
      </c>
      <c r="C253" s="148" t="s">
        <v>627</v>
      </c>
      <c r="D253" s="130"/>
      <c r="E253" s="130"/>
      <c r="F253" s="149"/>
      <c r="G253" s="150"/>
      <c r="H253" s="4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28"/>
      <c r="P253" s="428"/>
      <c r="Q253" s="428"/>
      <c r="R253" s="428"/>
      <c r="S253" s="428"/>
      <c r="T253" s="428"/>
      <c r="U253" s="428"/>
      <c r="V253" s="154"/>
      <c r="W253" s="155"/>
      <c r="X253" s="154"/>
      <c r="Y253" s="154"/>
      <c r="Z253" s="154"/>
      <c r="AA253" s="154"/>
    </row>
    <row r="254" spans="1:27" ht="20.100000000000001" customHeight="1">
      <c r="A254" s="567" t="s">
        <v>686</v>
      </c>
      <c r="B254" s="567"/>
      <c r="C254" s="429" t="s">
        <v>611</v>
      </c>
      <c r="D254" s="165"/>
      <c r="E254" s="165"/>
      <c r="F254" s="166"/>
      <c r="G254" s="167">
        <f>SUM(G197:G253)</f>
        <v>1089</v>
      </c>
      <c r="H254" s="168">
        <f>SUM(H197:H253)</f>
        <v>5477.67</v>
      </c>
      <c r="I254" s="168">
        <f>SUM(I197:I253)</f>
        <v>12.5</v>
      </c>
      <c r="J254" s="152">
        <f t="array" ref="J254">IF(ISERROR(G254/I254),"",G254/I254)</f>
        <v>87.12</v>
      </c>
      <c r="K254" s="168">
        <f>SUM(K197:K253)</f>
        <v>11.557692307692307</v>
      </c>
      <c r="L254" s="169"/>
      <c r="M254" s="172">
        <f t="shared" ref="M254:V254" si="114">SUM(M197:M253)</f>
        <v>-4.5576923076923075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19" t="s">
        <v>689</v>
      </c>
      <c r="C255" s="148" t="s">
        <v>568</v>
      </c>
      <c r="D255" s="130">
        <v>5.03</v>
      </c>
      <c r="E255" s="130"/>
      <c r="F255" s="149"/>
      <c r="G255" s="150"/>
      <c r="H255" s="4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28"/>
      <c r="P255" s="428"/>
      <c r="Q255" s="428"/>
      <c r="R255" s="428"/>
      <c r="S255" s="428"/>
      <c r="T255" s="428"/>
      <c r="U255" s="428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19" t="s">
        <v>689</v>
      </c>
      <c r="C256" s="148" t="s">
        <v>583</v>
      </c>
      <c r="D256" s="130">
        <v>5.03</v>
      </c>
      <c r="E256" s="130"/>
      <c r="F256" s="149"/>
      <c r="G256" s="150"/>
      <c r="H256" s="4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28"/>
      <c r="P256" s="428"/>
      <c r="Q256" s="428"/>
      <c r="R256" s="428"/>
      <c r="S256" s="428"/>
      <c r="T256" s="428"/>
      <c r="U256" s="428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19" t="s">
        <v>689</v>
      </c>
      <c r="C257" s="148" t="s">
        <v>632</v>
      </c>
      <c r="D257" s="130">
        <v>5.03</v>
      </c>
      <c r="E257" s="130"/>
      <c r="F257" s="149"/>
      <c r="G257" s="150"/>
      <c r="H257" s="4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28"/>
      <c r="P257" s="428"/>
      <c r="Q257" s="428"/>
      <c r="R257" s="428"/>
      <c r="S257" s="428"/>
      <c r="T257" s="428"/>
      <c r="U257" s="428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568</v>
      </c>
      <c r="D258" s="130">
        <v>5.03</v>
      </c>
      <c r="E258" s="130"/>
      <c r="F258" s="149"/>
      <c r="G258" s="150"/>
      <c r="H258" s="4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28"/>
      <c r="P258" s="428"/>
      <c r="Q258" s="428"/>
      <c r="R258" s="428"/>
      <c r="S258" s="428"/>
      <c r="T258" s="428"/>
      <c r="U258" s="428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637</v>
      </c>
      <c r="D259" s="130">
        <v>5.03</v>
      </c>
      <c r="E259" s="130"/>
      <c r="F259" s="149"/>
      <c r="G259" s="150"/>
      <c r="H259" s="4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28"/>
      <c r="P259" s="428"/>
      <c r="Q259" s="428"/>
      <c r="R259" s="428"/>
      <c r="S259" s="428"/>
      <c r="T259" s="428"/>
      <c r="U259" s="428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404" t="s">
        <v>949</v>
      </c>
      <c r="C260" s="148" t="s">
        <v>583</v>
      </c>
      <c r="D260" s="130">
        <v>5.03</v>
      </c>
      <c r="E260" s="130"/>
      <c r="F260" s="149"/>
      <c r="G260" s="150"/>
      <c r="H260" s="4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28"/>
      <c r="P260" s="428"/>
      <c r="Q260" s="428"/>
      <c r="R260" s="428"/>
      <c r="S260" s="428"/>
      <c r="T260" s="428"/>
      <c r="U260" s="428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594</v>
      </c>
      <c r="D261" s="130">
        <v>5.03</v>
      </c>
      <c r="E261" s="130"/>
      <c r="F261" s="149"/>
      <c r="G261" s="150"/>
      <c r="H261" s="4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28"/>
      <c r="P261" s="428"/>
      <c r="Q261" s="428"/>
      <c r="R261" s="428"/>
      <c r="S261" s="428"/>
      <c r="T261" s="428"/>
      <c r="U261" s="428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568</v>
      </c>
      <c r="D262" s="130">
        <v>5.03</v>
      </c>
      <c r="E262" s="130"/>
      <c r="F262" s="149"/>
      <c r="G262" s="150"/>
      <c r="H262" s="4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28"/>
      <c r="P262" s="428"/>
      <c r="Q262" s="428"/>
      <c r="R262" s="428"/>
      <c r="S262" s="428"/>
      <c r="T262" s="428"/>
      <c r="U262" s="428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693</v>
      </c>
      <c r="C263" s="148" t="s">
        <v>568</v>
      </c>
      <c r="D263" s="130">
        <v>5.03</v>
      </c>
      <c r="E263" s="130"/>
      <c r="F263" s="149"/>
      <c r="G263" s="174"/>
      <c r="H263" s="4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28"/>
      <c r="P263" s="428"/>
      <c r="Q263" s="428"/>
      <c r="R263" s="428"/>
      <c r="S263" s="428"/>
      <c r="T263" s="428"/>
      <c r="U263" s="428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693</v>
      </c>
      <c r="C264" s="148" t="s">
        <v>572</v>
      </c>
      <c r="D264" s="130">
        <v>5.03</v>
      </c>
      <c r="E264" s="130"/>
      <c r="F264" s="149"/>
      <c r="G264" s="150"/>
      <c r="H264" s="4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28"/>
      <c r="P264" s="428"/>
      <c r="Q264" s="428"/>
      <c r="R264" s="428"/>
      <c r="S264" s="428"/>
      <c r="T264" s="428"/>
      <c r="U264" s="428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693</v>
      </c>
      <c r="C265" s="148" t="s">
        <v>583</v>
      </c>
      <c r="D265" s="130">
        <v>5.03</v>
      </c>
      <c r="E265" s="130"/>
      <c r="F265" s="149"/>
      <c r="G265" s="150"/>
      <c r="H265" s="4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28"/>
      <c r="P265" s="428"/>
      <c r="Q265" s="428"/>
      <c r="R265" s="428"/>
      <c r="S265" s="428"/>
      <c r="T265" s="428"/>
      <c r="U265" s="428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693</v>
      </c>
      <c r="C266" s="222" t="s">
        <v>696</v>
      </c>
      <c r="D266" s="130">
        <v>5.03</v>
      </c>
      <c r="E266" s="130"/>
      <c r="F266" s="149"/>
      <c r="G266" s="150"/>
      <c r="H266" s="4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28"/>
      <c r="P266" s="428"/>
      <c r="Q266" s="428"/>
      <c r="R266" s="428"/>
      <c r="S266" s="428"/>
      <c r="T266" s="428"/>
      <c r="U266" s="428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698</v>
      </c>
      <c r="C267" s="148" t="s">
        <v>568</v>
      </c>
      <c r="D267" s="130">
        <v>5.03</v>
      </c>
      <c r="E267" s="130"/>
      <c r="F267" s="149"/>
      <c r="G267" s="150"/>
      <c r="H267" s="4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28"/>
      <c r="P267" s="428"/>
      <c r="Q267" s="428"/>
      <c r="R267" s="428"/>
      <c r="S267" s="428"/>
      <c r="T267" s="428"/>
      <c r="U267" s="428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698</v>
      </c>
      <c r="C268" s="148" t="s">
        <v>637</v>
      </c>
      <c r="D268" s="130">
        <v>5.03</v>
      </c>
      <c r="E268" s="130"/>
      <c r="F268" s="149"/>
      <c r="G268" s="150"/>
      <c r="H268" s="4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28"/>
      <c r="P268" s="428"/>
      <c r="Q268" s="428"/>
      <c r="R268" s="428"/>
      <c r="S268" s="428"/>
      <c r="T268" s="428"/>
      <c r="U268" s="428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698</v>
      </c>
      <c r="C269" s="148" t="s">
        <v>583</v>
      </c>
      <c r="D269" s="130">
        <v>5.03</v>
      </c>
      <c r="E269" s="130"/>
      <c r="F269" s="149"/>
      <c r="G269" s="150"/>
      <c r="H269" s="4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28"/>
      <c r="P269" s="428"/>
      <c r="Q269" s="428"/>
      <c r="R269" s="428"/>
      <c r="S269" s="428"/>
      <c r="T269" s="428"/>
      <c r="U269" s="428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698</v>
      </c>
      <c r="C270" s="148" t="s">
        <v>594</v>
      </c>
      <c r="D270" s="130">
        <v>5.03</v>
      </c>
      <c r="E270" s="130"/>
      <c r="F270" s="149"/>
      <c r="G270" s="150"/>
      <c r="H270" s="4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28"/>
      <c r="P270" s="428"/>
      <c r="Q270" s="428"/>
      <c r="R270" s="428"/>
      <c r="S270" s="428"/>
      <c r="T270" s="428"/>
      <c r="U270" s="428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19" t="s">
        <v>700</v>
      </c>
      <c r="C271" s="148" t="s">
        <v>572</v>
      </c>
      <c r="D271" s="130">
        <v>9.36</v>
      </c>
      <c r="E271" s="130"/>
      <c r="F271" s="149"/>
      <c r="G271" s="150"/>
      <c r="H271" s="4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28"/>
      <c r="P271" s="428"/>
      <c r="Q271" s="428"/>
      <c r="R271" s="428"/>
      <c r="S271" s="428"/>
      <c r="T271" s="428"/>
      <c r="U271" s="428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19" t="s">
        <v>700</v>
      </c>
      <c r="C272" s="148" t="s">
        <v>568</v>
      </c>
      <c r="D272" s="130">
        <v>9.36</v>
      </c>
      <c r="E272" s="130"/>
      <c r="F272" s="149"/>
      <c r="G272" s="150"/>
      <c r="H272" s="4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28"/>
      <c r="P272" s="428"/>
      <c r="Q272" s="428"/>
      <c r="R272" s="428"/>
      <c r="S272" s="428"/>
      <c r="T272" s="428"/>
      <c r="U272" s="428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19" t="s">
        <v>700</v>
      </c>
      <c r="C273" s="148" t="s">
        <v>702</v>
      </c>
      <c r="D273" s="130">
        <v>9.36</v>
      </c>
      <c r="E273" s="130"/>
      <c r="F273" s="149"/>
      <c r="G273" s="150"/>
      <c r="H273" s="4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28"/>
      <c r="P273" s="428"/>
      <c r="Q273" s="428"/>
      <c r="R273" s="428"/>
      <c r="S273" s="428"/>
      <c r="T273" s="428"/>
      <c r="U273" s="428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19" t="s">
        <v>700</v>
      </c>
      <c r="C274" s="148" t="s">
        <v>583</v>
      </c>
      <c r="D274" s="130">
        <v>9.36</v>
      </c>
      <c r="E274" s="130"/>
      <c r="F274" s="149"/>
      <c r="G274" s="150"/>
      <c r="H274" s="4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28"/>
      <c r="P274" s="428"/>
      <c r="Q274" s="428"/>
      <c r="R274" s="428"/>
      <c r="S274" s="428"/>
      <c r="T274" s="428"/>
      <c r="U274" s="428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19" t="s">
        <v>843</v>
      </c>
      <c r="C275" s="209" t="s">
        <v>715</v>
      </c>
      <c r="D275" s="130">
        <v>5</v>
      </c>
      <c r="E275" s="130"/>
      <c r="F275" s="149"/>
      <c r="G275" s="150"/>
      <c r="H275" s="4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28"/>
      <c r="P275" s="428"/>
      <c r="Q275" s="428"/>
      <c r="R275" s="428"/>
      <c r="S275" s="428"/>
      <c r="T275" s="428"/>
      <c r="U275" s="428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19" t="s">
        <v>843</v>
      </c>
      <c r="C276" s="209" t="s">
        <v>716</v>
      </c>
      <c r="D276" s="130">
        <v>5</v>
      </c>
      <c r="E276" s="130"/>
      <c r="F276" s="149"/>
      <c r="G276" s="150"/>
      <c r="H276" s="4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28"/>
      <c r="P276" s="428"/>
      <c r="Q276" s="428"/>
      <c r="R276" s="428"/>
      <c r="S276" s="428"/>
      <c r="T276" s="428"/>
      <c r="U276" s="428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19" t="s">
        <v>844</v>
      </c>
      <c r="C277" s="209" t="s">
        <v>845</v>
      </c>
      <c r="D277" s="130">
        <v>5</v>
      </c>
      <c r="E277" s="130"/>
      <c r="F277" s="149"/>
      <c r="G277" s="150"/>
      <c r="H277" s="4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28"/>
      <c r="P277" s="428"/>
      <c r="Q277" s="428"/>
      <c r="R277" s="428"/>
      <c r="S277" s="428"/>
      <c r="T277" s="428"/>
      <c r="U277" s="428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19" t="s">
        <v>846</v>
      </c>
      <c r="C278" s="209" t="s">
        <v>696</v>
      </c>
      <c r="D278" s="130">
        <v>5</v>
      </c>
      <c r="E278" s="130"/>
      <c r="F278" s="149"/>
      <c r="G278" s="150"/>
      <c r="H278" s="4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28"/>
      <c r="P278" s="428"/>
      <c r="Q278" s="428"/>
      <c r="R278" s="428"/>
      <c r="S278" s="428"/>
      <c r="T278" s="428"/>
      <c r="U278" s="428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19" t="s">
        <v>847</v>
      </c>
      <c r="C279" s="148" t="s">
        <v>848</v>
      </c>
      <c r="D279" s="130">
        <v>5</v>
      </c>
      <c r="E279" s="130"/>
      <c r="F279" s="149"/>
      <c r="G279" s="150"/>
      <c r="H279" s="4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28"/>
      <c r="P279" s="428"/>
      <c r="Q279" s="428"/>
      <c r="R279" s="428"/>
      <c r="S279" s="428"/>
      <c r="T279" s="428"/>
      <c r="U279" s="428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19" t="s">
        <v>847</v>
      </c>
      <c r="C280" s="148" t="s">
        <v>849</v>
      </c>
      <c r="D280" s="130">
        <v>5</v>
      </c>
      <c r="E280" s="130"/>
      <c r="F280" s="149"/>
      <c r="G280" s="150"/>
      <c r="H280" s="4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28"/>
      <c r="P280" s="428"/>
      <c r="Q280" s="428"/>
      <c r="R280" s="428"/>
      <c r="S280" s="428"/>
      <c r="T280" s="428"/>
      <c r="U280" s="428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585</v>
      </c>
      <c r="D281" s="130">
        <v>5.0599999999999996</v>
      </c>
      <c r="E281" s="130"/>
      <c r="F281" s="149"/>
      <c r="G281" s="150"/>
      <c r="H281" s="4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28"/>
      <c r="P281" s="428"/>
      <c r="Q281" s="428"/>
      <c r="R281" s="428"/>
      <c r="S281" s="428"/>
      <c r="T281" s="428"/>
      <c r="U281" s="428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637</v>
      </c>
      <c r="D282" s="130">
        <v>5.0599999999999996</v>
      </c>
      <c r="E282" s="130"/>
      <c r="F282" s="149"/>
      <c r="G282" s="150"/>
      <c r="H282" s="4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28"/>
      <c r="P282" s="428"/>
      <c r="Q282" s="428"/>
      <c r="R282" s="428"/>
      <c r="S282" s="428"/>
      <c r="T282" s="428"/>
      <c r="U282" s="428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713</v>
      </c>
      <c r="C283" s="209" t="s">
        <v>715</v>
      </c>
      <c r="D283" s="130">
        <v>5.03</v>
      </c>
      <c r="E283" s="130"/>
      <c r="F283" s="149"/>
      <c r="G283" s="150"/>
      <c r="H283" s="4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28"/>
      <c r="P283" s="428"/>
      <c r="Q283" s="428"/>
      <c r="R283" s="428"/>
      <c r="S283" s="428"/>
      <c r="T283" s="428"/>
      <c r="U283" s="428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713</v>
      </c>
      <c r="C284" s="209" t="s">
        <v>60</v>
      </c>
      <c r="D284" s="130">
        <v>5.03</v>
      </c>
      <c r="E284" s="130"/>
      <c r="F284" s="149"/>
      <c r="G284" s="150"/>
      <c r="H284" s="4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28"/>
      <c r="P284" s="428"/>
      <c r="Q284" s="428"/>
      <c r="R284" s="428"/>
      <c r="S284" s="428"/>
      <c r="T284" s="428"/>
      <c r="U284" s="428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713</v>
      </c>
      <c r="C285" s="209" t="s">
        <v>716</v>
      </c>
      <c r="D285" s="130">
        <v>5.03</v>
      </c>
      <c r="E285" s="130"/>
      <c r="F285" s="149"/>
      <c r="G285" s="150"/>
      <c r="H285" s="4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28"/>
      <c r="P285" s="428"/>
      <c r="Q285" s="428"/>
      <c r="R285" s="428"/>
      <c r="S285" s="428"/>
      <c r="T285" s="428"/>
      <c r="U285" s="428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717</v>
      </c>
      <c r="C286" s="148" t="s">
        <v>632</v>
      </c>
      <c r="D286" s="130">
        <v>5.07</v>
      </c>
      <c r="E286" s="130"/>
      <c r="F286" s="149"/>
      <c r="G286" s="150"/>
      <c r="H286" s="4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28"/>
      <c r="P286" s="428"/>
      <c r="Q286" s="428"/>
      <c r="R286" s="428"/>
      <c r="S286" s="428"/>
      <c r="T286" s="428"/>
      <c r="U286" s="428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717</v>
      </c>
      <c r="C287" s="148" t="s">
        <v>568</v>
      </c>
      <c r="D287" s="130">
        <v>5.07</v>
      </c>
      <c r="E287" s="130"/>
      <c r="F287" s="149"/>
      <c r="G287" s="150"/>
      <c r="H287" s="4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28"/>
      <c r="P287" s="428"/>
      <c r="Q287" s="428"/>
      <c r="R287" s="428"/>
      <c r="S287" s="428"/>
      <c r="T287" s="428"/>
      <c r="U287" s="428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717</v>
      </c>
      <c r="C288" s="148" t="s">
        <v>583</v>
      </c>
      <c r="D288" s="130">
        <v>5.0599999999999996</v>
      </c>
      <c r="E288" s="130"/>
      <c r="F288" s="175"/>
      <c r="G288" s="150"/>
      <c r="H288" s="420">
        <f t="shared" si="116"/>
        <v>0</v>
      </c>
      <c r="I288" s="151"/>
      <c r="J288" s="152" t="str">
        <f t="array" ref="J288">IF(ISERROR(G288/I288),"",G288/I288)</f>
        <v/>
      </c>
      <c r="K288" s="4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28"/>
      <c r="P288" s="428"/>
      <c r="Q288" s="428"/>
      <c r="R288" s="428"/>
      <c r="S288" s="428"/>
      <c r="T288" s="428"/>
      <c r="U288" s="428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59" t="s">
        <v>719</v>
      </c>
      <c r="B289" s="560"/>
      <c r="C289" s="429" t="s">
        <v>611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721</v>
      </c>
      <c r="C290" s="148" t="s">
        <v>722</v>
      </c>
      <c r="D290" s="130">
        <v>5.03</v>
      </c>
      <c r="E290" s="130"/>
      <c r="F290" s="149"/>
      <c r="G290" s="174"/>
      <c r="H290" s="4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28"/>
      <c r="P290" s="428"/>
      <c r="Q290" s="428"/>
      <c r="R290" s="428"/>
      <c r="S290" s="428"/>
      <c r="T290" s="428"/>
      <c r="U290" s="428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721</v>
      </c>
      <c r="C291" s="148" t="s">
        <v>632</v>
      </c>
      <c r="D291" s="130">
        <v>5.03</v>
      </c>
      <c r="E291" s="130"/>
      <c r="F291" s="149"/>
      <c r="G291" s="150"/>
      <c r="H291" s="4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28"/>
      <c r="P291" s="428"/>
      <c r="Q291" s="428"/>
      <c r="R291" s="428"/>
      <c r="S291" s="428"/>
      <c r="T291" s="428"/>
      <c r="U291" s="428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579</v>
      </c>
      <c r="C292" s="148" t="s">
        <v>644</v>
      </c>
      <c r="D292" s="130">
        <v>5.04</v>
      </c>
      <c r="E292" s="130"/>
      <c r="F292" s="149"/>
      <c r="G292" s="150"/>
      <c r="H292" s="4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28"/>
      <c r="P292" s="428"/>
      <c r="Q292" s="428"/>
      <c r="R292" s="428"/>
      <c r="S292" s="428"/>
      <c r="T292" s="428"/>
      <c r="U292" s="428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723</v>
      </c>
      <c r="C293" s="148" t="s">
        <v>661</v>
      </c>
      <c r="D293" s="130">
        <v>5.03</v>
      </c>
      <c r="E293" s="130"/>
      <c r="F293" s="149"/>
      <c r="G293" s="150"/>
      <c r="H293" s="4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28"/>
      <c r="P293" s="428"/>
      <c r="Q293" s="428"/>
      <c r="R293" s="428"/>
      <c r="S293" s="428"/>
      <c r="T293" s="428"/>
      <c r="U293" s="428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723</v>
      </c>
      <c r="C294" s="425" t="s">
        <v>637</v>
      </c>
      <c r="D294" s="130">
        <v>5.03</v>
      </c>
      <c r="E294" s="130"/>
      <c r="F294" s="149"/>
      <c r="G294" s="174"/>
      <c r="H294" s="4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28"/>
      <c r="P294" s="428"/>
      <c r="Q294" s="428"/>
      <c r="R294" s="428"/>
      <c r="S294" s="428"/>
      <c r="T294" s="428"/>
      <c r="U294" s="428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723</v>
      </c>
      <c r="C295" s="148" t="s">
        <v>605</v>
      </c>
      <c r="D295" s="130">
        <v>5.03</v>
      </c>
      <c r="E295" s="130"/>
      <c r="F295" s="149"/>
      <c r="G295" s="150"/>
      <c r="H295" s="4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28"/>
      <c r="P295" s="428"/>
      <c r="Q295" s="428"/>
      <c r="R295" s="428"/>
      <c r="S295" s="428"/>
      <c r="T295" s="428"/>
      <c r="U295" s="428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723</v>
      </c>
      <c r="C296" s="148" t="s">
        <v>583</v>
      </c>
      <c r="D296" s="130">
        <v>5.03</v>
      </c>
      <c r="E296" s="130"/>
      <c r="F296" s="149"/>
      <c r="G296" s="150"/>
      <c r="H296" s="4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28"/>
      <c r="P296" s="428"/>
      <c r="Q296" s="428"/>
      <c r="R296" s="428"/>
      <c r="S296" s="428"/>
      <c r="T296" s="428"/>
      <c r="U296" s="428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723</v>
      </c>
      <c r="C297" s="425" t="s">
        <v>724</v>
      </c>
      <c r="D297" s="130">
        <v>5.03</v>
      </c>
      <c r="E297" s="130"/>
      <c r="F297" s="149"/>
      <c r="G297" s="150"/>
      <c r="H297" s="4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28"/>
      <c r="P297" s="428"/>
      <c r="Q297" s="428"/>
      <c r="R297" s="428"/>
      <c r="S297" s="428"/>
      <c r="T297" s="428"/>
      <c r="U297" s="428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725</v>
      </c>
      <c r="C298" s="425" t="s">
        <v>661</v>
      </c>
      <c r="D298" s="130">
        <v>5.03</v>
      </c>
      <c r="E298" s="130"/>
      <c r="F298" s="149"/>
      <c r="G298" s="150"/>
      <c r="H298" s="4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28"/>
      <c r="P298" s="428"/>
      <c r="Q298" s="428"/>
      <c r="R298" s="428"/>
      <c r="S298" s="428"/>
      <c r="T298" s="428"/>
      <c r="U298" s="428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725</v>
      </c>
      <c r="C299" s="425" t="s">
        <v>637</v>
      </c>
      <c r="D299" s="130">
        <v>5.03</v>
      </c>
      <c r="E299" s="130"/>
      <c r="F299" s="149"/>
      <c r="G299" s="150"/>
      <c r="H299" s="4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28"/>
      <c r="P299" s="428"/>
      <c r="Q299" s="428"/>
      <c r="R299" s="428"/>
      <c r="S299" s="428"/>
      <c r="T299" s="428"/>
      <c r="U299" s="428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725</v>
      </c>
      <c r="C300" s="425" t="s">
        <v>583</v>
      </c>
      <c r="D300" s="130">
        <v>5.03</v>
      </c>
      <c r="E300" s="130"/>
      <c r="F300" s="149"/>
      <c r="G300" s="150"/>
      <c r="H300" s="4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28"/>
      <c r="P300" s="428"/>
      <c r="Q300" s="428"/>
      <c r="R300" s="428"/>
      <c r="S300" s="428"/>
      <c r="T300" s="428"/>
      <c r="U300" s="428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725</v>
      </c>
      <c r="C301" s="425" t="s">
        <v>724</v>
      </c>
      <c r="D301" s="130">
        <v>5.03</v>
      </c>
      <c r="E301" s="130"/>
      <c r="F301" s="149"/>
      <c r="G301" s="150"/>
      <c r="H301" s="4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28"/>
      <c r="P301" s="428"/>
      <c r="Q301" s="428"/>
      <c r="R301" s="428"/>
      <c r="S301" s="428"/>
      <c r="T301" s="428"/>
      <c r="U301" s="428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725</v>
      </c>
      <c r="C302" s="425" t="s">
        <v>605</v>
      </c>
      <c r="D302" s="130">
        <v>5.03</v>
      </c>
      <c r="E302" s="130"/>
      <c r="F302" s="149"/>
      <c r="G302" s="150"/>
      <c r="H302" s="4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28"/>
      <c r="P302" s="428"/>
      <c r="Q302" s="428"/>
      <c r="R302" s="428"/>
      <c r="S302" s="428"/>
      <c r="T302" s="428"/>
      <c r="U302" s="428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726</v>
      </c>
      <c r="C303" s="148" t="s">
        <v>632</v>
      </c>
      <c r="D303" s="130">
        <v>5.0599999999999996</v>
      </c>
      <c r="E303" s="130"/>
      <c r="F303" s="149"/>
      <c r="G303" s="150"/>
      <c r="H303" s="4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28"/>
      <c r="P303" s="428"/>
      <c r="Q303" s="428"/>
      <c r="R303" s="428"/>
      <c r="S303" s="428"/>
      <c r="T303" s="428"/>
      <c r="U303" s="428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726</v>
      </c>
      <c r="C304" s="148" t="s">
        <v>722</v>
      </c>
      <c r="D304" s="130">
        <v>5.0599999999999996</v>
      </c>
      <c r="E304" s="130"/>
      <c r="F304" s="149"/>
      <c r="G304" s="150"/>
      <c r="H304" s="4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28"/>
      <c r="P304" s="428"/>
      <c r="Q304" s="428"/>
      <c r="R304" s="428"/>
      <c r="S304" s="428"/>
      <c r="T304" s="428"/>
      <c r="U304" s="428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59" t="s">
        <v>727</v>
      </c>
      <c r="B305" s="560"/>
      <c r="C305" s="429" t="s">
        <v>611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730</v>
      </c>
      <c r="C306" s="148" t="s">
        <v>568</v>
      </c>
      <c r="D306" s="130">
        <v>5.04</v>
      </c>
      <c r="E306" s="130"/>
      <c r="F306" s="149"/>
      <c r="G306" s="150"/>
      <c r="H306" s="420">
        <f t="shared" ref="H306:H312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28"/>
      <c r="P306" s="428"/>
      <c r="Q306" s="428"/>
      <c r="R306" s="428"/>
      <c r="S306" s="428"/>
      <c r="T306" s="428"/>
      <c r="U306" s="428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730</v>
      </c>
      <c r="C307" s="148" t="s">
        <v>583</v>
      </c>
      <c r="D307" s="130">
        <v>5.04</v>
      </c>
      <c r="E307" s="130"/>
      <c r="F307" s="149"/>
      <c r="G307" s="150"/>
      <c r="H307" s="4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28"/>
      <c r="P307" s="428"/>
      <c r="Q307" s="428"/>
      <c r="R307" s="428"/>
      <c r="S307" s="428"/>
      <c r="T307" s="428"/>
      <c r="U307" s="428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439" customFormat="1" ht="20.100000000000001" hidden="1" customHeight="1">
      <c r="A308" s="358">
        <v>30400024</v>
      </c>
      <c r="B308" s="156" t="s">
        <v>730</v>
      </c>
      <c r="C308" s="148" t="s">
        <v>632</v>
      </c>
      <c r="D308" s="130">
        <v>5.04</v>
      </c>
      <c r="E308" s="130"/>
      <c r="F308" s="149"/>
      <c r="G308" s="150"/>
      <c r="H308" s="420">
        <f t="shared" si="136"/>
        <v>0</v>
      </c>
      <c r="I308" s="151"/>
      <c r="J308" s="151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1">
        <f t="shared" si="138"/>
        <v>0</v>
      </c>
      <c r="O308" s="428"/>
      <c r="P308" s="428"/>
      <c r="Q308" s="428"/>
      <c r="R308" s="428"/>
      <c r="S308" s="428"/>
      <c r="T308" s="428"/>
      <c r="U308" s="428"/>
      <c r="V308" s="154">
        <f t="shared" si="139"/>
        <v>0</v>
      </c>
      <c r="W308" s="421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730</v>
      </c>
      <c r="C309" s="148" t="s">
        <v>594</v>
      </c>
      <c r="D309" s="130">
        <v>5.04</v>
      </c>
      <c r="E309" s="130"/>
      <c r="F309" s="149"/>
      <c r="G309" s="150"/>
      <c r="H309" s="4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28"/>
      <c r="P309" s="428"/>
      <c r="Q309" s="428"/>
      <c r="R309" s="428"/>
      <c r="S309" s="428"/>
      <c r="T309" s="428"/>
      <c r="U309" s="428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730</v>
      </c>
      <c r="C310" s="148" t="s">
        <v>731</v>
      </c>
      <c r="D310" s="130">
        <v>5.04</v>
      </c>
      <c r="E310" s="130"/>
      <c r="F310" s="149"/>
      <c r="G310" s="150"/>
      <c r="H310" s="4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28"/>
      <c r="P310" s="428"/>
      <c r="Q310" s="428"/>
      <c r="R310" s="428"/>
      <c r="S310" s="428"/>
      <c r="T310" s="428"/>
      <c r="U310" s="428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s="402" customFormat="1" ht="20.100000000000001" customHeight="1">
      <c r="A311" s="400">
        <v>30400019</v>
      </c>
      <c r="B311" s="401" t="s">
        <v>850</v>
      </c>
      <c r="C311" s="403" t="s">
        <v>60</v>
      </c>
      <c r="D311" s="150">
        <v>5.03</v>
      </c>
      <c r="E311" s="150"/>
      <c r="F311" s="392">
        <v>42653</v>
      </c>
      <c r="G311" s="150">
        <f>90+43</f>
        <v>133</v>
      </c>
      <c r="H311" s="432">
        <f t="shared" si="136"/>
        <v>668.99</v>
      </c>
      <c r="I311" s="393">
        <v>14</v>
      </c>
      <c r="J311" s="393"/>
      <c r="K311" s="395" t="str">
        <f t="array" ref="K311">IF(ISERROR(G311/L311),"",G311/L311)</f>
        <v/>
      </c>
      <c r="L311" s="393"/>
      <c r="M311" s="396"/>
      <c r="N311" s="393"/>
      <c r="O311" s="437"/>
      <c r="P311" s="437"/>
      <c r="Q311" s="437"/>
      <c r="R311" s="437"/>
      <c r="S311" s="437"/>
      <c r="T311" s="437"/>
      <c r="U311" s="437"/>
      <c r="V311" s="397"/>
      <c r="W311" s="433"/>
      <c r="X311" s="397"/>
      <c r="Y311" s="397"/>
      <c r="Z311" s="397"/>
      <c r="AA311" s="397"/>
    </row>
    <row r="312" spans="1:27" s="402" customFormat="1" ht="20.100000000000001" customHeight="1">
      <c r="A312" s="400">
        <v>30400022</v>
      </c>
      <c r="B312" s="401" t="s">
        <v>728</v>
      </c>
      <c r="C312" s="399" t="s">
        <v>851</v>
      </c>
      <c r="D312" s="150">
        <v>5.04</v>
      </c>
      <c r="E312" s="150"/>
      <c r="F312" s="392">
        <v>42653</v>
      </c>
      <c r="G312" s="150">
        <v>297</v>
      </c>
      <c r="H312" s="432">
        <f t="shared" si="136"/>
        <v>1496.88</v>
      </c>
      <c r="I312" s="393">
        <v>20</v>
      </c>
      <c r="J312" s="393">
        <f t="array" ref="J312">IF(ISERROR(G312/I312),"",G312/I312)</f>
        <v>14.85</v>
      </c>
      <c r="K312" s="395">
        <f t="array" ref="K312">IF(ISERROR(G312/L312),"",G312/L312)</f>
        <v>13.5</v>
      </c>
      <c r="L312" s="393">
        <v>22</v>
      </c>
      <c r="M312" s="396">
        <f t="shared" ref="M312" si="140">IF(ISERROR(I312-K312),"",I312-K312)</f>
        <v>6.5</v>
      </c>
      <c r="N312" s="393">
        <f t="shared" ref="N312" si="141">SUM(O312:U312)</f>
        <v>0</v>
      </c>
      <c r="O312" s="437"/>
      <c r="P312" s="437"/>
      <c r="Q312" s="437"/>
      <c r="R312" s="437"/>
      <c r="S312" s="437"/>
      <c r="T312" s="437"/>
      <c r="U312" s="437"/>
      <c r="V312" s="397">
        <f t="shared" ref="V312" si="142">SUM(X312:AA312)</f>
        <v>0</v>
      </c>
      <c r="W312" s="433">
        <f t="shared" ref="W312:W317" si="143">IF(ISERROR(V312/G312),"",V312/G312)</f>
        <v>0</v>
      </c>
      <c r="X312" s="397"/>
      <c r="Y312" s="397"/>
      <c r="Z312" s="397"/>
      <c r="AA312" s="397"/>
    </row>
    <row r="313" spans="1:27" ht="20.100000000000001" customHeight="1">
      <c r="A313" s="559" t="s">
        <v>734</v>
      </c>
      <c r="B313" s="560"/>
      <c r="C313" s="429" t="s">
        <v>611</v>
      </c>
      <c r="D313" s="165"/>
      <c r="E313" s="165"/>
      <c r="F313" s="166"/>
      <c r="G313" s="167">
        <f>SUM(G306:G312)</f>
        <v>430</v>
      </c>
      <c r="H313" s="168">
        <f>SUM(H306:H312)</f>
        <v>2165.87</v>
      </c>
      <c r="I313" s="168">
        <f>SUM(I306:I312)</f>
        <v>34</v>
      </c>
      <c r="J313" s="152">
        <f t="array" ref="J313">IF(ISERROR(G313/I313),"",G313/I313)</f>
        <v>12.647058823529411</v>
      </c>
      <c r="K313" s="168">
        <f>SUM(K306:K312)</f>
        <v>13.5</v>
      </c>
      <c r="L313" s="169"/>
      <c r="M313" s="172">
        <f>SUM(M306:M312)</f>
        <v>6.5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3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852</v>
      </c>
      <c r="C314" s="426"/>
      <c r="D314" s="130">
        <v>3.65</v>
      </c>
      <c r="E314" s="130"/>
      <c r="F314" s="175"/>
      <c r="G314" s="150"/>
      <c r="H314" s="420">
        <f t="shared" ref="H314:H327" si="144">D314*G314</f>
        <v>0</v>
      </c>
      <c r="I314" s="151"/>
      <c r="J314" s="152" t="str">
        <f t="array" ref="J314">IF(ISERROR(G314/I314),"",G314/I314)</f>
        <v/>
      </c>
      <c r="K314" s="420">
        <f t="array" ref="K314">IF(ISERROR(G314/L314),"",G314/L314)</f>
        <v>0</v>
      </c>
      <c r="L314" s="151">
        <v>5</v>
      </c>
      <c r="M314" s="131">
        <f t="shared" ref="M314:M317" si="145">IF(ISERROR(I314-K314),"",I314-K314)</f>
        <v>0</v>
      </c>
      <c r="N314" s="152">
        <f t="shared" ref="N314:N317" si="146">SUM(O314:U314)</f>
        <v>0</v>
      </c>
      <c r="O314" s="428"/>
      <c r="P314" s="428"/>
      <c r="Q314" s="428"/>
      <c r="R314" s="428"/>
      <c r="S314" s="428"/>
      <c r="T314" s="428"/>
      <c r="U314" s="428"/>
      <c r="V314" s="154">
        <f t="shared" ref="V314:V317" si="147">SUM(X314:AA314)</f>
        <v>0</v>
      </c>
      <c r="W314" s="155" t="str">
        <f t="shared" si="143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26"/>
      <c r="D315" s="130">
        <v>6.58</v>
      </c>
      <c r="E315" s="130"/>
      <c r="F315" s="149"/>
      <c r="G315" s="150"/>
      <c r="H315" s="420">
        <f t="shared" si="144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5"/>
        <v>0</v>
      </c>
      <c r="N315" s="152">
        <f t="shared" si="146"/>
        <v>0</v>
      </c>
      <c r="O315" s="428"/>
      <c r="P315" s="428"/>
      <c r="Q315" s="428"/>
      <c r="R315" s="428"/>
      <c r="S315" s="428"/>
      <c r="T315" s="428"/>
      <c r="U315" s="428"/>
      <c r="V315" s="154">
        <f t="shared" si="147"/>
        <v>0</v>
      </c>
      <c r="W315" s="155" t="str">
        <f t="shared" si="143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26"/>
      <c r="D316" s="130">
        <v>7.8</v>
      </c>
      <c r="E316" s="130"/>
      <c r="F316" s="149"/>
      <c r="G316" s="150"/>
      <c r="H316" s="420">
        <f t="shared" si="144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5"/>
        <v>0</v>
      </c>
      <c r="N316" s="152">
        <f t="shared" si="146"/>
        <v>0</v>
      </c>
      <c r="O316" s="428"/>
      <c r="P316" s="428"/>
      <c r="Q316" s="428"/>
      <c r="R316" s="428"/>
      <c r="S316" s="428"/>
      <c r="T316" s="428"/>
      <c r="U316" s="428"/>
      <c r="V316" s="154">
        <f t="shared" si="147"/>
        <v>0</v>
      </c>
      <c r="W316" s="155" t="str">
        <f t="shared" si="143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26"/>
      <c r="D317" s="130">
        <v>4.4000000000000004</v>
      </c>
      <c r="E317" s="130"/>
      <c r="F317" s="149"/>
      <c r="G317" s="150"/>
      <c r="H317" s="420">
        <f t="shared" si="144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5"/>
        <v>0</v>
      </c>
      <c r="N317" s="152">
        <f t="shared" si="146"/>
        <v>0</v>
      </c>
      <c r="O317" s="428"/>
      <c r="P317" s="428"/>
      <c r="Q317" s="428"/>
      <c r="R317" s="428"/>
      <c r="S317" s="428"/>
      <c r="T317" s="428"/>
      <c r="U317" s="428"/>
      <c r="V317" s="154">
        <f t="shared" si="147"/>
        <v>0</v>
      </c>
      <c r="W317" s="155" t="str">
        <f t="shared" si="143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737</v>
      </c>
      <c r="C318" s="426"/>
      <c r="D318" s="130"/>
      <c r="E318" s="130"/>
      <c r="F318" s="149"/>
      <c r="G318" s="150"/>
      <c r="H318" s="420">
        <f t="shared" si="144"/>
        <v>0</v>
      </c>
      <c r="I318" s="151"/>
      <c r="J318" s="152"/>
      <c r="K318" s="153"/>
      <c r="L318" s="151">
        <v>6</v>
      </c>
      <c r="M318" s="131"/>
      <c r="N318" s="152"/>
      <c r="O318" s="428"/>
      <c r="P318" s="428"/>
      <c r="Q318" s="428"/>
      <c r="R318" s="428"/>
      <c r="S318" s="428"/>
      <c r="T318" s="428"/>
      <c r="U318" s="428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26" t="s">
        <v>738</v>
      </c>
      <c r="C319" s="426" t="s">
        <v>568</v>
      </c>
      <c r="D319" s="130">
        <v>6.04</v>
      </c>
      <c r="E319" s="130"/>
      <c r="F319" s="149"/>
      <c r="G319" s="150"/>
      <c r="H319" s="420">
        <f t="shared" si="144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8">IF(ISERROR(I319-K319),"",I319-K319)</f>
        <v>0</v>
      </c>
      <c r="N319" s="152">
        <f t="shared" ref="N319:N320" si="149">SUM(O319:U319)</f>
        <v>0</v>
      </c>
      <c r="O319" s="428"/>
      <c r="P319" s="428"/>
      <c r="Q319" s="428"/>
      <c r="R319" s="428"/>
      <c r="S319" s="428"/>
      <c r="T319" s="428"/>
      <c r="U319" s="428"/>
      <c r="V319" s="154">
        <f t="shared" ref="V319:V320" si="150">SUM(X319:AA319)</f>
        <v>0</v>
      </c>
      <c r="W319" s="155" t="str">
        <f t="shared" ref="W319:W320" si="151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26" t="s">
        <v>738</v>
      </c>
      <c r="C320" s="426" t="s">
        <v>583</v>
      </c>
      <c r="D320" s="130">
        <v>6.04</v>
      </c>
      <c r="E320" s="130"/>
      <c r="F320" s="149"/>
      <c r="G320" s="150"/>
      <c r="H320" s="420">
        <f t="shared" si="144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8"/>
        <v>0</v>
      </c>
      <c r="N320" s="152">
        <f t="shared" si="149"/>
        <v>0</v>
      </c>
      <c r="O320" s="428"/>
      <c r="P320" s="428"/>
      <c r="Q320" s="428"/>
      <c r="R320" s="428"/>
      <c r="S320" s="428"/>
      <c r="T320" s="428"/>
      <c r="U320" s="428"/>
      <c r="V320" s="154">
        <f t="shared" si="150"/>
        <v>0</v>
      </c>
      <c r="W320" s="155" t="str">
        <f t="shared" si="151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26" t="s">
        <v>739</v>
      </c>
      <c r="C321" s="426" t="s">
        <v>568</v>
      </c>
      <c r="D321" s="130">
        <v>6</v>
      </c>
      <c r="E321" s="130"/>
      <c r="F321" s="149"/>
      <c r="G321" s="150"/>
      <c r="H321" s="420">
        <f t="shared" si="144"/>
        <v>0</v>
      </c>
      <c r="I321" s="151"/>
      <c r="J321" s="152"/>
      <c r="K321" s="153"/>
      <c r="L321" s="151"/>
      <c r="M321" s="131"/>
      <c r="N321" s="152"/>
      <c r="O321" s="428"/>
      <c r="P321" s="428"/>
      <c r="Q321" s="428"/>
      <c r="R321" s="428"/>
      <c r="S321" s="428"/>
      <c r="T321" s="428"/>
      <c r="U321" s="428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26" t="s">
        <v>739</v>
      </c>
      <c r="C322" s="426" t="s">
        <v>60</v>
      </c>
      <c r="D322" s="130">
        <v>6</v>
      </c>
      <c r="E322" s="130"/>
      <c r="F322" s="149"/>
      <c r="G322" s="150"/>
      <c r="H322" s="420">
        <f t="shared" si="144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28"/>
      <c r="P322" s="428"/>
      <c r="Q322" s="428"/>
      <c r="R322" s="428"/>
      <c r="S322" s="428"/>
      <c r="T322" s="428"/>
      <c r="U322" s="428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19" t="s">
        <v>740</v>
      </c>
      <c r="C323" s="148"/>
      <c r="D323" s="130">
        <v>7.3</v>
      </c>
      <c r="E323" s="130"/>
      <c r="F323" s="149"/>
      <c r="G323" s="150"/>
      <c r="H323" s="420">
        <f t="shared" si="144"/>
        <v>0</v>
      </c>
      <c r="I323" s="151"/>
      <c r="J323" s="152"/>
      <c r="K323" s="153"/>
      <c r="L323" s="151"/>
      <c r="M323" s="131"/>
      <c r="N323" s="152"/>
      <c r="O323" s="428"/>
      <c r="P323" s="428"/>
      <c r="Q323" s="428"/>
      <c r="R323" s="428"/>
      <c r="S323" s="428"/>
      <c r="T323" s="428"/>
      <c r="U323" s="428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19" t="s">
        <v>741</v>
      </c>
      <c r="C324" s="148"/>
      <c r="D324" s="130">
        <f>78*120/1000</f>
        <v>9.36</v>
      </c>
      <c r="E324" s="130"/>
      <c r="F324" s="149"/>
      <c r="G324" s="150"/>
      <c r="H324" s="420">
        <f t="shared" si="144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2">SUM(O324:U324)</f>
        <v>0</v>
      </c>
      <c r="O324" s="428"/>
      <c r="P324" s="428"/>
      <c r="Q324" s="428"/>
      <c r="R324" s="428"/>
      <c r="S324" s="428"/>
      <c r="T324" s="428"/>
      <c r="U324" s="428"/>
      <c r="V324" s="154">
        <f t="shared" ref="V324" si="153">SUM(X324:AA324)</f>
        <v>0</v>
      </c>
      <c r="W324" s="155" t="str">
        <f t="shared" ref="W324" si="154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19" t="s">
        <v>742</v>
      </c>
      <c r="C325" s="148"/>
      <c r="D325" s="130">
        <v>4.5</v>
      </c>
      <c r="E325" s="130"/>
      <c r="F325" s="149"/>
      <c r="G325" s="150"/>
      <c r="H325" s="420">
        <f t="shared" si="144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28"/>
      <c r="P325" s="428"/>
      <c r="Q325" s="428"/>
      <c r="R325" s="428"/>
      <c r="S325" s="428"/>
      <c r="T325" s="428"/>
      <c r="U325" s="428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19" t="s">
        <v>743</v>
      </c>
      <c r="C326" s="148"/>
      <c r="D326" s="130">
        <v>4.5</v>
      </c>
      <c r="E326" s="130"/>
      <c r="F326" s="149"/>
      <c r="G326" s="150"/>
      <c r="H326" s="420">
        <f t="shared" si="144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28"/>
      <c r="P326" s="428"/>
      <c r="Q326" s="428"/>
      <c r="R326" s="428"/>
      <c r="S326" s="428"/>
      <c r="T326" s="428"/>
      <c r="U326" s="428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853</v>
      </c>
      <c r="C327" s="148"/>
      <c r="D327" s="130">
        <v>4.5</v>
      </c>
      <c r="E327" s="130"/>
      <c r="F327" s="149"/>
      <c r="G327" s="150"/>
      <c r="H327" s="420">
        <f t="shared" si="144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28"/>
      <c r="P327" s="428"/>
      <c r="Q327" s="428"/>
      <c r="R327" s="428"/>
      <c r="S327" s="428"/>
      <c r="T327" s="428"/>
      <c r="U327" s="428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59" t="s">
        <v>746</v>
      </c>
      <c r="B328" s="560"/>
      <c r="C328" s="429" t="s">
        <v>611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5">SUM(M314:M324)</f>
        <v>0</v>
      </c>
      <c r="N328" s="168">
        <f t="shared" si="155"/>
        <v>0</v>
      </c>
      <c r="O328" s="170">
        <f t="shared" si="155"/>
        <v>0</v>
      </c>
      <c r="P328" s="170">
        <f t="shared" si="155"/>
        <v>0</v>
      </c>
      <c r="Q328" s="170">
        <f t="shared" si="155"/>
        <v>0</v>
      </c>
      <c r="R328" s="170">
        <f t="shared" si="155"/>
        <v>0</v>
      </c>
      <c r="S328" s="170">
        <f t="shared" si="155"/>
        <v>0</v>
      </c>
      <c r="T328" s="170">
        <f t="shared" si="155"/>
        <v>0</v>
      </c>
      <c r="U328" s="170">
        <f t="shared" si="155"/>
        <v>0</v>
      </c>
      <c r="V328" s="171">
        <f t="shared" si="155"/>
        <v>0</v>
      </c>
      <c r="W328" s="155">
        <f t="shared" si="155"/>
        <v>0</v>
      </c>
      <c r="X328" s="171">
        <f t="shared" si="155"/>
        <v>0</v>
      </c>
      <c r="Y328" s="171">
        <f t="shared" si="155"/>
        <v>0</v>
      </c>
      <c r="Z328" s="171">
        <f t="shared" si="155"/>
        <v>0</v>
      </c>
      <c r="AA328" s="171">
        <f t="shared" si="155"/>
        <v>0</v>
      </c>
    </row>
    <row r="329" spans="1:27" ht="20.100000000000001" customHeight="1">
      <c r="A329" s="561" t="s">
        <v>748</v>
      </c>
      <c r="B329" s="562"/>
      <c r="C329" s="562"/>
      <c r="D329" s="562"/>
      <c r="E329" s="562"/>
      <c r="F329" s="563"/>
      <c r="G329" s="176">
        <f>SUM(G196,G254,G289,G305,G313,G328)</f>
        <v>1519</v>
      </c>
      <c r="H329" s="176">
        <f>SUM(H196,H254,H289,H305,H313,H328)</f>
        <v>7643.54</v>
      </c>
      <c r="I329" s="176">
        <f>SUM(I196,I254,I289,I305,I313,I328)</f>
        <v>46.5</v>
      </c>
      <c r="J329" s="177">
        <f t="array" ref="J329">IF(ISERROR(G329/I329),"",G329/I329)</f>
        <v>32.666666666666664</v>
      </c>
      <c r="K329" s="176">
        <f>SUM(K196,K254,K289,K305,K313,K328)</f>
        <v>25.057692307692307</v>
      </c>
      <c r="L329" s="177">
        <f>IF(ISERROR(G329/K329),"",G329/K329)</f>
        <v>60.620107444359171</v>
      </c>
      <c r="M329" s="176">
        <f t="shared" ref="M329:AA329" si="156">SUM(M196,M254,M289,M305,M313,M328)</f>
        <v>1.9423076923076925</v>
      </c>
      <c r="N329" s="176">
        <f t="shared" si="156"/>
        <v>0</v>
      </c>
      <c r="O329" s="176">
        <f t="shared" si="156"/>
        <v>0</v>
      </c>
      <c r="P329" s="176">
        <f t="shared" si="156"/>
        <v>0</v>
      </c>
      <c r="Q329" s="176">
        <f t="shared" si="156"/>
        <v>0</v>
      </c>
      <c r="R329" s="176">
        <f t="shared" si="156"/>
        <v>0</v>
      </c>
      <c r="S329" s="176">
        <f t="shared" si="156"/>
        <v>0</v>
      </c>
      <c r="T329" s="176">
        <f t="shared" si="156"/>
        <v>0</v>
      </c>
      <c r="U329" s="176">
        <f t="shared" si="156"/>
        <v>0</v>
      </c>
      <c r="V329" s="176">
        <f t="shared" si="156"/>
        <v>0</v>
      </c>
      <c r="W329" s="176">
        <f t="shared" si="156"/>
        <v>0</v>
      </c>
      <c r="X329" s="176">
        <f t="shared" si="156"/>
        <v>0</v>
      </c>
      <c r="Y329" s="176">
        <f t="shared" si="156"/>
        <v>0</v>
      </c>
      <c r="Z329" s="176">
        <f t="shared" si="156"/>
        <v>0</v>
      </c>
      <c r="AA329" s="176">
        <f t="shared" si="156"/>
        <v>0</v>
      </c>
    </row>
    <row r="330" spans="1:27" ht="20.100000000000001" customHeight="1">
      <c r="A330" s="564" t="s">
        <v>749</v>
      </c>
      <c r="B330" s="422" t="s">
        <v>750</v>
      </c>
      <c r="C330" s="547" t="s">
        <v>752</v>
      </c>
      <c r="D330" s="548"/>
      <c r="E330" s="555" t="s">
        <v>754</v>
      </c>
      <c r="F330" s="555"/>
      <c r="G330" s="525" t="s">
        <v>756</v>
      </c>
      <c r="H330" s="525"/>
      <c r="I330" s="555" t="s">
        <v>758</v>
      </c>
      <c r="J330" s="555"/>
      <c r="K330" s="555" t="s">
        <v>760</v>
      </c>
      <c r="L330" s="555"/>
      <c r="M330" s="555" t="s">
        <v>762</v>
      </c>
      <c r="N330" s="555"/>
      <c r="O330" s="555" t="s">
        <v>764</v>
      </c>
      <c r="P330" s="525" t="s">
        <v>766</v>
      </c>
      <c r="Q330" s="525"/>
      <c r="R330" s="525" t="s">
        <v>760</v>
      </c>
      <c r="S330" s="525"/>
      <c r="T330" s="525" t="s">
        <v>768</v>
      </c>
      <c r="U330" s="525"/>
      <c r="V330" s="525" t="s">
        <v>770</v>
      </c>
      <c r="W330" s="525"/>
      <c r="X330" s="525" t="s">
        <v>760</v>
      </c>
      <c r="Y330" s="525"/>
      <c r="Z330" s="525" t="s">
        <v>768</v>
      </c>
      <c r="AA330" s="525"/>
    </row>
    <row r="331" spans="1:27" ht="20.100000000000001" customHeight="1">
      <c r="A331" s="565"/>
      <c r="B331" s="422" t="s">
        <v>772</v>
      </c>
      <c r="C331" s="590">
        <v>1</v>
      </c>
      <c r="D331" s="591"/>
      <c r="E331" s="558">
        <f>C331*11</f>
        <v>11</v>
      </c>
      <c r="F331" s="558"/>
      <c r="G331" s="525">
        <v>1</v>
      </c>
      <c r="H331" s="525"/>
      <c r="I331" s="558">
        <f>G331*11</f>
        <v>11</v>
      </c>
      <c r="J331" s="558"/>
      <c r="K331" s="558">
        <f>E331-I331</f>
        <v>0</v>
      </c>
      <c r="L331" s="558"/>
      <c r="M331" s="556">
        <f>IF(ISERROR(K331/E331),"",K331/E331)</f>
        <v>0</v>
      </c>
      <c r="N331" s="556"/>
      <c r="O331" s="555"/>
      <c r="P331" s="525" t="s">
        <v>773</v>
      </c>
      <c r="Q331" s="525"/>
      <c r="R331" s="554">
        <f>SUM(O196:U196)</f>
        <v>0</v>
      </c>
      <c r="S331" s="554"/>
      <c r="T331" s="549" t="str">
        <f t="array" ref="T331">IF(ISERROR(R331/R338),"",R331/R338)</f>
        <v/>
      </c>
      <c r="U331" s="549"/>
      <c r="V331" s="525" t="s">
        <v>775</v>
      </c>
      <c r="W331" s="525"/>
      <c r="X331" s="526">
        <f>SUM(P195,P253,P288,P304,P312,P327)</f>
        <v>0</v>
      </c>
      <c r="Y331" s="527"/>
      <c r="Z331" s="549" t="str">
        <f t="array" ref="Z331">IF(ISERROR(X331/X338),"",X331/X338)</f>
        <v/>
      </c>
      <c r="AA331" s="549"/>
    </row>
    <row r="332" spans="1:27" ht="20.100000000000001" customHeight="1">
      <c r="A332" s="565"/>
      <c r="B332" s="422" t="s">
        <v>776</v>
      </c>
      <c r="C332" s="547">
        <v>0</v>
      </c>
      <c r="D332" s="548"/>
      <c r="E332" s="558">
        <f>C332*11</f>
        <v>0</v>
      </c>
      <c r="F332" s="558"/>
      <c r="G332" s="525">
        <v>0</v>
      </c>
      <c r="H332" s="525"/>
      <c r="I332" s="558">
        <f>G332*11</f>
        <v>0</v>
      </c>
      <c r="J332" s="558"/>
      <c r="K332" s="558">
        <f>E332-I332</f>
        <v>0</v>
      </c>
      <c r="L332" s="558"/>
      <c r="M332" s="556" t="str">
        <f>IF(ISERROR(K332/E332),"",K332/E332)</f>
        <v/>
      </c>
      <c r="N332" s="556"/>
      <c r="O332" s="555"/>
      <c r="P332" s="525" t="s">
        <v>687</v>
      </c>
      <c r="Q332" s="525"/>
      <c r="R332" s="554">
        <f>SUM(O254:U254)</f>
        <v>0</v>
      </c>
      <c r="S332" s="554"/>
      <c r="T332" s="549" t="str">
        <f>IF(ISERROR(R332/R338),"",R332/R338)</f>
        <v/>
      </c>
      <c r="U332" s="549"/>
      <c r="V332" s="525" t="s">
        <v>778</v>
      </c>
      <c r="W332" s="525"/>
      <c r="X332" s="526">
        <f>SUM(P196,P254,P289,P305,P313,P328)</f>
        <v>0</v>
      </c>
      <c r="Y332" s="527"/>
      <c r="Z332" s="549" t="str">
        <f>IF(ISERROR(X332/X338),"",X332/X338)</f>
        <v/>
      </c>
      <c r="AA332" s="549"/>
    </row>
    <row r="333" spans="1:27" ht="20.100000000000001" customHeight="1">
      <c r="A333" s="565"/>
      <c r="B333" s="422" t="s">
        <v>779</v>
      </c>
      <c r="C333" s="547">
        <v>0</v>
      </c>
      <c r="D333" s="548"/>
      <c r="E333" s="558">
        <f>C333*8</f>
        <v>0</v>
      </c>
      <c r="F333" s="558"/>
      <c r="G333" s="525">
        <v>1</v>
      </c>
      <c r="H333" s="525"/>
      <c r="I333" s="558">
        <f>G333*8</f>
        <v>8</v>
      </c>
      <c r="J333" s="558"/>
      <c r="K333" s="558">
        <f>E333-I333</f>
        <v>-8</v>
      </c>
      <c r="L333" s="558"/>
      <c r="M333" s="556" t="str">
        <f>IF(ISERROR(K333/E333),"",K333/E333)</f>
        <v/>
      </c>
      <c r="N333" s="556"/>
      <c r="O333" s="555"/>
      <c r="P333" s="525" t="s">
        <v>719</v>
      </c>
      <c r="Q333" s="525"/>
      <c r="R333" s="554">
        <f>SUM(O289:U289)</f>
        <v>0</v>
      </c>
      <c r="S333" s="554"/>
      <c r="T333" s="549" t="str">
        <f>IF(ISERROR(R333/R338),"",R333/R338)</f>
        <v/>
      </c>
      <c r="U333" s="549"/>
      <c r="V333" s="525" t="s">
        <v>780</v>
      </c>
      <c r="W333" s="525"/>
      <c r="X333" s="526">
        <f>SUM(P197,P255,P290,P306,P314,P329)</f>
        <v>0</v>
      </c>
      <c r="Y333" s="527"/>
      <c r="Z333" s="549" t="str">
        <f>IF(ISERROR(X333/X338),"",X333/X338)</f>
        <v/>
      </c>
      <c r="AA333" s="549"/>
    </row>
    <row r="334" spans="1:27" ht="20.100000000000001" customHeight="1">
      <c r="A334" s="565"/>
      <c r="B334" s="422" t="s">
        <v>782</v>
      </c>
      <c r="C334" s="547">
        <v>1</v>
      </c>
      <c r="D334" s="548"/>
      <c r="E334" s="558">
        <f>C334*11</f>
        <v>11</v>
      </c>
      <c r="F334" s="558"/>
      <c r="G334" s="525">
        <v>1</v>
      </c>
      <c r="H334" s="525"/>
      <c r="I334" s="558">
        <f>G334*11</f>
        <v>11</v>
      </c>
      <c r="J334" s="558"/>
      <c r="K334" s="558">
        <f>E334-I334</f>
        <v>0</v>
      </c>
      <c r="L334" s="558"/>
      <c r="M334" s="556">
        <f>IF(ISERROR(K334/E334),"",K334/E334)</f>
        <v>0</v>
      </c>
      <c r="N334" s="556"/>
      <c r="O334" s="555"/>
      <c r="P334" s="525" t="s">
        <v>784</v>
      </c>
      <c r="Q334" s="525"/>
      <c r="R334" s="554">
        <f>SUM(O305:U305)</f>
        <v>0</v>
      </c>
      <c r="S334" s="554"/>
      <c r="T334" s="549" t="str">
        <f>IF(ISERROR(R334/R338),"",R334/R338)</f>
        <v/>
      </c>
      <c r="U334" s="549"/>
      <c r="V334" s="525" t="s">
        <v>786</v>
      </c>
      <c r="W334" s="525"/>
      <c r="X334" s="526">
        <f>SUM(P199,P256,P291,P307,P315,P330)</f>
        <v>0</v>
      </c>
      <c r="Y334" s="527"/>
      <c r="Z334" s="549" t="str">
        <f>IF(ISERROR(X334/X338),"",X334/X338)</f>
        <v/>
      </c>
      <c r="AA334" s="549"/>
    </row>
    <row r="335" spans="1:27" ht="20.100000000000001" customHeight="1">
      <c r="A335" s="566"/>
      <c r="B335" s="422" t="s">
        <v>787</v>
      </c>
      <c r="C335" s="557">
        <f>SUM(C331:D334)</f>
        <v>2</v>
      </c>
      <c r="D335" s="531"/>
      <c r="E335" s="558">
        <f>SUM(E331:F334)</f>
        <v>22</v>
      </c>
      <c r="F335" s="558"/>
      <c r="G335" s="525">
        <f>SUM(G331:H334)</f>
        <v>3</v>
      </c>
      <c r="H335" s="525"/>
      <c r="I335" s="558">
        <f>SUM(I331:J334)</f>
        <v>30</v>
      </c>
      <c r="J335" s="558"/>
      <c r="K335" s="558">
        <f>SUM(K331:L334)</f>
        <v>-8</v>
      </c>
      <c r="L335" s="558"/>
      <c r="M335" s="556">
        <f>IF(ISERROR(K335/E335),"",K335/E335)</f>
        <v>-0.36363636363636365</v>
      </c>
      <c r="N335" s="556"/>
      <c r="O335" s="555"/>
      <c r="P335" s="525" t="s">
        <v>735</v>
      </c>
      <c r="Q335" s="525"/>
      <c r="R335" s="554">
        <f>SUM(O313:U313)</f>
        <v>0</v>
      </c>
      <c r="S335" s="554"/>
      <c r="T335" s="549" t="str">
        <f>IF(ISERROR(R335/R338),"",R335/R338)</f>
        <v/>
      </c>
      <c r="U335" s="549"/>
      <c r="V335" s="525" t="s">
        <v>789</v>
      </c>
      <c r="W335" s="525"/>
      <c r="X335" s="526">
        <f>SUM(P200,P257,P292,P308,P316,P331)</f>
        <v>0</v>
      </c>
      <c r="Y335" s="527"/>
      <c r="Z335" s="549" t="str">
        <f>IF(ISERROR(X335/X338),"",X335/X338)</f>
        <v/>
      </c>
      <c r="AA335" s="549"/>
    </row>
    <row r="336" spans="1:27" ht="20.100000000000001" customHeight="1">
      <c r="A336" s="367" t="s">
        <v>790</v>
      </c>
      <c r="B336" s="422">
        <f>G329</f>
        <v>1519</v>
      </c>
      <c r="C336" s="535" t="s">
        <v>791</v>
      </c>
      <c r="D336" s="534"/>
      <c r="E336" s="525">
        <f>H329</f>
        <v>7643.54</v>
      </c>
      <c r="F336" s="525"/>
      <c r="G336" s="525" t="s">
        <v>793</v>
      </c>
      <c r="H336" s="525"/>
      <c r="I336" s="553">
        <f>L329</f>
        <v>60.620107444359171</v>
      </c>
      <c r="J336" s="553"/>
      <c r="K336" s="555" t="s">
        <v>795</v>
      </c>
      <c r="L336" s="555"/>
      <c r="M336" s="553">
        <f>J329</f>
        <v>32.666666666666664</v>
      </c>
      <c r="N336" s="553"/>
      <c r="O336" s="555"/>
      <c r="P336" s="525" t="s">
        <v>747</v>
      </c>
      <c r="Q336" s="525"/>
      <c r="R336" s="554">
        <f>SUM(O328:U328)</f>
        <v>0</v>
      </c>
      <c r="S336" s="554"/>
      <c r="T336" s="549" t="str">
        <f>IF(ISERROR(R336/R338),"",R336/R338)</f>
        <v/>
      </c>
      <c r="U336" s="549"/>
      <c r="V336" s="525" t="s">
        <v>797</v>
      </c>
      <c r="W336" s="525"/>
      <c r="X336" s="526">
        <f>SUM(P201,P258,P293,P309,P317,P332)</f>
        <v>0</v>
      </c>
      <c r="Y336" s="527"/>
      <c r="Z336" s="549" t="str">
        <f>IF(ISERROR(X336/X338),"",X336/X338)</f>
        <v/>
      </c>
      <c r="AA336" s="549"/>
    </row>
    <row r="337" spans="1:27" ht="20.100000000000001" customHeight="1">
      <c r="A337" s="368" t="s">
        <v>798</v>
      </c>
      <c r="B337" s="422">
        <f>I329+C335</f>
        <v>48.5</v>
      </c>
      <c r="C337" s="532" t="s">
        <v>759</v>
      </c>
      <c r="D337" s="533"/>
      <c r="E337" s="550">
        <f>K329+I335</f>
        <v>55.057692307692307</v>
      </c>
      <c r="F337" s="550"/>
      <c r="G337" s="525" t="s">
        <v>854</v>
      </c>
      <c r="H337" s="525"/>
      <c r="I337" s="553">
        <f>B337-E337</f>
        <v>-6.5576923076923066</v>
      </c>
      <c r="J337" s="553"/>
      <c r="K337" s="555" t="s">
        <v>800</v>
      </c>
      <c r="L337" s="555"/>
      <c r="M337" s="556">
        <f>IF(ISERROR(I337/E337),"",I337/E337)</f>
        <v>-0.11910583304226334</v>
      </c>
      <c r="N337" s="556"/>
      <c r="O337" s="555"/>
      <c r="P337" s="525" t="s">
        <v>801</v>
      </c>
      <c r="Q337" s="525"/>
      <c r="R337" s="554"/>
      <c r="S337" s="554"/>
      <c r="T337" s="549" t="str">
        <f>IF(ISERROR(R337/R338),"",R337/R338)</f>
        <v/>
      </c>
      <c r="U337" s="549"/>
      <c r="V337" s="525" t="s">
        <v>783</v>
      </c>
      <c r="W337" s="525"/>
      <c r="X337" s="526">
        <f>SUM(P202,P259,P294,P310,P318,P333)</f>
        <v>0</v>
      </c>
      <c r="Y337" s="527"/>
      <c r="Z337" s="549" t="str">
        <f>IF(ISERROR(X337/X338),"",X337/X338)</f>
        <v/>
      </c>
      <c r="AA337" s="549"/>
    </row>
    <row r="338" spans="1:27" ht="20.100000000000001" customHeight="1">
      <c r="A338" s="368" t="s">
        <v>498</v>
      </c>
      <c r="B338" s="422">
        <f>N329</f>
        <v>0</v>
      </c>
      <c r="C338" s="532" t="s">
        <v>277</v>
      </c>
      <c r="D338" s="533"/>
      <c r="E338" s="549">
        <f>IF(ISERROR(B338/B337),"",B338/B337)</f>
        <v>0</v>
      </c>
      <c r="F338" s="549"/>
      <c r="G338" s="525" t="s">
        <v>803</v>
      </c>
      <c r="H338" s="525"/>
      <c r="I338" s="555">
        <f>V329</f>
        <v>0</v>
      </c>
      <c r="J338" s="555"/>
      <c r="K338" s="555" t="s">
        <v>804</v>
      </c>
      <c r="L338" s="555"/>
      <c r="M338" s="556">
        <f t="array" ref="M338">IF(ISERROR(I338/B336),"",I338/B336)</f>
        <v>0</v>
      </c>
      <c r="N338" s="556"/>
      <c r="O338" s="555"/>
      <c r="P338" s="525" t="s">
        <v>787</v>
      </c>
      <c r="Q338" s="525"/>
      <c r="R338" s="554">
        <f>SUM(R331:S337)</f>
        <v>0</v>
      </c>
      <c r="S338" s="554"/>
      <c r="T338" s="549"/>
      <c r="U338" s="549"/>
      <c r="V338" s="525" t="s">
        <v>787</v>
      </c>
      <c r="W338" s="525"/>
      <c r="X338" s="552">
        <f>SUM(X331:Y337)</f>
        <v>0</v>
      </c>
      <c r="Y338" s="552"/>
      <c r="Z338" s="549"/>
      <c r="AA338" s="549"/>
    </row>
    <row r="339" spans="1:27" ht="36" customHeight="1">
      <c r="A339" s="207" t="s">
        <v>855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75" t="s">
        <v>806</v>
      </c>
      <c r="B340" s="578" t="s">
        <v>807</v>
      </c>
      <c r="C340" s="578" t="s">
        <v>808</v>
      </c>
      <c r="D340" s="578" t="s">
        <v>809</v>
      </c>
      <c r="E340" s="581" t="s">
        <v>810</v>
      </c>
      <c r="F340" s="572" t="s">
        <v>811</v>
      </c>
      <c r="G340" s="555" t="s">
        <v>812</v>
      </c>
      <c r="H340" s="555"/>
      <c r="I340" s="578" t="s">
        <v>813</v>
      </c>
      <c r="J340" s="584" t="s">
        <v>794</v>
      </c>
      <c r="K340" s="587" t="s">
        <v>814</v>
      </c>
      <c r="L340" s="578" t="s">
        <v>793</v>
      </c>
      <c r="M340" s="568" t="s">
        <v>815</v>
      </c>
      <c r="N340" s="570" t="s">
        <v>760</v>
      </c>
      <c r="O340" s="555" t="s">
        <v>816</v>
      </c>
      <c r="P340" s="555"/>
      <c r="Q340" s="555"/>
      <c r="R340" s="555"/>
      <c r="S340" s="555"/>
      <c r="T340" s="555"/>
      <c r="U340" s="555"/>
      <c r="V340" s="555" t="s">
        <v>817</v>
      </c>
      <c r="W340" s="570" t="s">
        <v>818</v>
      </c>
      <c r="X340" s="555" t="s">
        <v>819</v>
      </c>
      <c r="Y340" s="555"/>
      <c r="Z340" s="555"/>
      <c r="AA340" s="555"/>
    </row>
    <row r="341" spans="1:27" ht="21.95" customHeight="1">
      <c r="A341" s="576"/>
      <c r="B341" s="579"/>
      <c r="C341" s="579"/>
      <c r="D341" s="579"/>
      <c r="E341" s="582"/>
      <c r="F341" s="573"/>
      <c r="G341" s="555"/>
      <c r="H341" s="555"/>
      <c r="I341" s="579"/>
      <c r="J341" s="585"/>
      <c r="K341" s="588"/>
      <c r="L341" s="579"/>
      <c r="M341" s="569"/>
      <c r="N341" s="570"/>
      <c r="O341" s="555" t="s">
        <v>774</v>
      </c>
      <c r="P341" s="555" t="s">
        <v>777</v>
      </c>
      <c r="Q341" s="555" t="s">
        <v>780</v>
      </c>
      <c r="R341" s="571" t="s">
        <v>785</v>
      </c>
      <c r="S341" s="525" t="s">
        <v>788</v>
      </c>
      <c r="T341" s="555" t="s">
        <v>796</v>
      </c>
      <c r="U341" s="555" t="s">
        <v>782</v>
      </c>
      <c r="V341" s="555"/>
      <c r="W341" s="570"/>
      <c r="X341" s="555" t="s">
        <v>293</v>
      </c>
      <c r="Y341" s="555" t="s">
        <v>820</v>
      </c>
      <c r="Z341" s="555" t="s">
        <v>821</v>
      </c>
      <c r="AA341" s="555" t="s">
        <v>782</v>
      </c>
    </row>
    <row r="342" spans="1:27" ht="21.95" customHeight="1">
      <c r="A342" s="577"/>
      <c r="B342" s="580"/>
      <c r="C342" s="580"/>
      <c r="D342" s="580"/>
      <c r="E342" s="583"/>
      <c r="F342" s="574"/>
      <c r="G342" s="436" t="s">
        <v>822</v>
      </c>
      <c r="H342" s="426" t="s">
        <v>823</v>
      </c>
      <c r="I342" s="580"/>
      <c r="J342" s="586"/>
      <c r="K342" s="589"/>
      <c r="L342" s="580"/>
      <c r="M342" s="569"/>
      <c r="N342" s="570"/>
      <c r="O342" s="555"/>
      <c r="P342" s="555"/>
      <c r="Q342" s="555"/>
      <c r="R342" s="571"/>
      <c r="S342" s="525"/>
      <c r="T342" s="555"/>
      <c r="U342" s="555"/>
      <c r="V342" s="555"/>
      <c r="W342" s="570"/>
      <c r="X342" s="555"/>
      <c r="Y342" s="555"/>
      <c r="Z342" s="555"/>
      <c r="AA342" s="555"/>
    </row>
    <row r="343" spans="1:27" ht="20.100000000000001" hidden="1" customHeight="1">
      <c r="A343" s="357">
        <v>30100030</v>
      </c>
      <c r="B343" s="419" t="s">
        <v>566</v>
      </c>
      <c r="C343" s="148" t="s">
        <v>568</v>
      </c>
      <c r="D343" s="130">
        <v>5.03</v>
      </c>
      <c r="E343" s="130"/>
      <c r="F343" s="149"/>
      <c r="G343" s="150"/>
      <c r="H343" s="420">
        <f t="shared" ref="H343:H363" si="157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8">IF(ISERROR(I343-K343),"",I343-K343)</f>
        <v>0</v>
      </c>
      <c r="N343" s="152">
        <f t="shared" ref="N343:N348" si="159">SUM(O343:U343)</f>
        <v>0</v>
      </c>
      <c r="O343" s="428"/>
      <c r="P343" s="428"/>
      <c r="Q343" s="428"/>
      <c r="R343" s="428"/>
      <c r="S343" s="428"/>
      <c r="T343" s="428"/>
      <c r="U343" s="428"/>
      <c r="V343" s="154">
        <f t="shared" ref="V343:V348" si="160">SUM(X343:AA343)</f>
        <v>0</v>
      </c>
      <c r="W343" s="155" t="str">
        <f t="shared" ref="W343:W348" si="161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570</v>
      </c>
      <c r="C344" s="148" t="s">
        <v>568</v>
      </c>
      <c r="D344" s="130">
        <v>5.03</v>
      </c>
      <c r="E344" s="130"/>
      <c r="F344" s="149"/>
      <c r="G344" s="150"/>
      <c r="H344" s="420">
        <f t="shared" si="157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8"/>
        <v>0</v>
      </c>
      <c r="N344" s="152">
        <f t="shared" si="159"/>
        <v>0</v>
      </c>
      <c r="O344" s="428"/>
      <c r="P344" s="428"/>
      <c r="Q344" s="428"/>
      <c r="R344" s="428"/>
      <c r="S344" s="428"/>
      <c r="T344" s="428"/>
      <c r="U344" s="428"/>
      <c r="V344" s="154">
        <f t="shared" si="160"/>
        <v>0</v>
      </c>
      <c r="W344" s="155" t="str">
        <f t="shared" si="161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570</v>
      </c>
      <c r="C345" s="148" t="s">
        <v>572</v>
      </c>
      <c r="D345" s="130">
        <v>5.03</v>
      </c>
      <c r="E345" s="130"/>
      <c r="F345" s="149"/>
      <c r="G345" s="150"/>
      <c r="H345" s="420">
        <f t="shared" si="157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8"/>
        <v>0</v>
      </c>
      <c r="N345" s="152">
        <f t="shared" si="159"/>
        <v>0</v>
      </c>
      <c r="O345" s="428"/>
      <c r="P345" s="428"/>
      <c r="Q345" s="428"/>
      <c r="R345" s="428"/>
      <c r="S345" s="428"/>
      <c r="T345" s="428"/>
      <c r="U345" s="428"/>
      <c r="V345" s="154">
        <f t="shared" si="160"/>
        <v>0</v>
      </c>
      <c r="W345" s="155" t="str">
        <f t="shared" si="161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573</v>
      </c>
      <c r="C346" s="148" t="s">
        <v>568</v>
      </c>
      <c r="D346" s="130">
        <v>5.03</v>
      </c>
      <c r="E346" s="130"/>
      <c r="F346" s="149"/>
      <c r="G346" s="150"/>
      <c r="H346" s="420">
        <f t="shared" si="157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8"/>
        <v>0</v>
      </c>
      <c r="N346" s="152">
        <f t="shared" si="159"/>
        <v>0</v>
      </c>
      <c r="O346" s="428"/>
      <c r="P346" s="428"/>
      <c r="Q346" s="428"/>
      <c r="R346" s="428"/>
      <c r="S346" s="428"/>
      <c r="T346" s="428"/>
      <c r="U346" s="428"/>
      <c r="V346" s="154">
        <f t="shared" si="160"/>
        <v>0</v>
      </c>
      <c r="W346" s="155" t="str">
        <f t="shared" si="161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573</v>
      </c>
      <c r="C347" s="148" t="s">
        <v>577</v>
      </c>
      <c r="D347" s="130">
        <v>5.03</v>
      </c>
      <c r="E347" s="130"/>
      <c r="F347" s="149"/>
      <c r="G347" s="150"/>
      <c r="H347" s="420">
        <f t="shared" si="157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8"/>
        <v>0</v>
      </c>
      <c r="N347" s="152">
        <f t="shared" si="159"/>
        <v>0</v>
      </c>
      <c r="O347" s="428"/>
      <c r="P347" s="428"/>
      <c r="Q347" s="428"/>
      <c r="R347" s="428"/>
      <c r="S347" s="428"/>
      <c r="T347" s="428"/>
      <c r="U347" s="428"/>
      <c r="V347" s="154">
        <f t="shared" si="160"/>
        <v>0</v>
      </c>
      <c r="W347" s="155" t="str">
        <f t="shared" si="161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579</v>
      </c>
      <c r="C348" s="148" t="s">
        <v>568</v>
      </c>
      <c r="D348" s="130">
        <v>5.04</v>
      </c>
      <c r="E348" s="130"/>
      <c r="F348" s="180"/>
      <c r="G348" s="159"/>
      <c r="H348" s="420">
        <f t="shared" si="157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8"/>
        <v>0</v>
      </c>
      <c r="N348" s="152">
        <f t="shared" si="159"/>
        <v>0</v>
      </c>
      <c r="O348" s="428"/>
      <c r="P348" s="428"/>
      <c r="Q348" s="428"/>
      <c r="R348" s="428"/>
      <c r="S348" s="428"/>
      <c r="T348" s="428"/>
      <c r="U348" s="428"/>
      <c r="V348" s="154">
        <f t="shared" si="160"/>
        <v>0</v>
      </c>
      <c r="W348" s="155" t="str">
        <f t="shared" si="161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581</v>
      </c>
      <c r="C349" s="148" t="s">
        <v>583</v>
      </c>
      <c r="D349" s="130">
        <v>5.03</v>
      </c>
      <c r="E349" s="130"/>
      <c r="F349" s="149"/>
      <c r="G349" s="150"/>
      <c r="H349" s="420">
        <f t="shared" si="157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8"/>
        <v>0</v>
      </c>
      <c r="N349" s="152"/>
      <c r="O349" s="428"/>
      <c r="P349" s="428"/>
      <c r="Q349" s="428"/>
      <c r="R349" s="428"/>
      <c r="S349" s="428"/>
      <c r="T349" s="428"/>
      <c r="U349" s="428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581</v>
      </c>
      <c r="C350" s="148" t="s">
        <v>585</v>
      </c>
      <c r="D350" s="130">
        <v>5.03</v>
      </c>
      <c r="E350" s="130"/>
      <c r="F350" s="149"/>
      <c r="G350" s="150"/>
      <c r="H350" s="420">
        <f t="shared" si="157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8"/>
        <v>0</v>
      </c>
      <c r="N350" s="152"/>
      <c r="O350" s="428"/>
      <c r="P350" s="428"/>
      <c r="Q350" s="428"/>
      <c r="R350" s="428"/>
      <c r="S350" s="428"/>
      <c r="T350" s="428"/>
      <c r="U350" s="428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586</v>
      </c>
      <c r="C351" s="148" t="s">
        <v>588</v>
      </c>
      <c r="D351" s="130">
        <v>5.04</v>
      </c>
      <c r="E351" s="130"/>
      <c r="F351" s="148"/>
      <c r="G351" s="150"/>
      <c r="H351" s="420">
        <f t="shared" si="157"/>
        <v>0</v>
      </c>
      <c r="I351" s="4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8"/>
        <v>0</v>
      </c>
      <c r="N351" s="152">
        <f>SUM(O351:U351)</f>
        <v>0</v>
      </c>
      <c r="O351" s="428"/>
      <c r="P351" s="428"/>
      <c r="Q351" s="428"/>
      <c r="R351" s="428"/>
      <c r="S351" s="428"/>
      <c r="T351" s="428"/>
      <c r="U351" s="428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586</v>
      </c>
      <c r="C352" s="148" t="s">
        <v>591</v>
      </c>
      <c r="D352" s="130">
        <v>5.04</v>
      </c>
      <c r="E352" s="130"/>
      <c r="F352" s="148"/>
      <c r="G352" s="150"/>
      <c r="H352" s="420">
        <f t="shared" si="157"/>
        <v>0</v>
      </c>
      <c r="I352" s="4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8"/>
        <v>0</v>
      </c>
      <c r="N352" s="152">
        <f>SUM(O352:U352)</f>
        <v>0</v>
      </c>
      <c r="O352" s="428"/>
      <c r="P352" s="428"/>
      <c r="Q352" s="428"/>
      <c r="R352" s="428"/>
      <c r="S352" s="428"/>
      <c r="T352" s="428"/>
      <c r="U352" s="428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824</v>
      </c>
      <c r="C353" s="148" t="s">
        <v>594</v>
      </c>
      <c r="D353" s="130">
        <v>5.03</v>
      </c>
      <c r="E353" s="130"/>
      <c r="F353" s="148"/>
      <c r="G353" s="150"/>
      <c r="H353" s="420">
        <f t="shared" si="157"/>
        <v>0</v>
      </c>
      <c r="I353" s="420"/>
      <c r="J353" s="152"/>
      <c r="K353" s="153"/>
      <c r="L353" s="151"/>
      <c r="M353" s="131"/>
      <c r="N353" s="152"/>
      <c r="O353" s="428"/>
      <c r="P353" s="428"/>
      <c r="Q353" s="428"/>
      <c r="R353" s="428"/>
      <c r="S353" s="428"/>
      <c r="T353" s="428"/>
      <c r="U353" s="428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824</v>
      </c>
      <c r="C354" s="148" t="s">
        <v>595</v>
      </c>
      <c r="D354" s="130">
        <v>5.03</v>
      </c>
      <c r="E354" s="130"/>
      <c r="F354" s="148"/>
      <c r="G354" s="150"/>
      <c r="H354" s="420">
        <f t="shared" si="157"/>
        <v>0</v>
      </c>
      <c r="I354" s="420"/>
      <c r="J354" s="152"/>
      <c r="K354" s="153"/>
      <c r="L354" s="151"/>
      <c r="M354" s="131"/>
      <c r="N354" s="152"/>
      <c r="O354" s="428"/>
      <c r="P354" s="428"/>
      <c r="Q354" s="428"/>
      <c r="R354" s="428"/>
      <c r="S354" s="428"/>
      <c r="T354" s="428"/>
      <c r="U354" s="428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596</v>
      </c>
      <c r="C355" s="148" t="s">
        <v>588</v>
      </c>
      <c r="D355" s="130">
        <v>5.0599999999999996</v>
      </c>
      <c r="E355" s="130"/>
      <c r="F355" s="149"/>
      <c r="G355" s="150"/>
      <c r="H355" s="420">
        <f t="shared" si="157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2">IF(ISERROR(I355-K355),"",I355-K355)</f>
        <v>0</v>
      </c>
      <c r="N355" s="152">
        <f t="shared" ref="N355:N357" si="163">SUM(O355:U355)</f>
        <v>0</v>
      </c>
      <c r="O355" s="428"/>
      <c r="P355" s="428"/>
      <c r="Q355" s="428"/>
      <c r="R355" s="428"/>
      <c r="S355" s="428"/>
      <c r="T355" s="428"/>
      <c r="U355" s="428"/>
      <c r="V355" s="154">
        <f t="shared" ref="V355:V357" si="164">SUM(X355:AA355)</f>
        <v>0</v>
      </c>
      <c r="W355" s="155" t="str">
        <f t="shared" ref="W355:W357" si="165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598</v>
      </c>
      <c r="C356" s="148" t="s">
        <v>588</v>
      </c>
      <c r="D356" s="130">
        <v>5.09</v>
      </c>
      <c r="E356" s="130"/>
      <c r="F356" s="149"/>
      <c r="G356" s="150"/>
      <c r="H356" s="420">
        <f t="shared" si="157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2"/>
        <v>0</v>
      </c>
      <c r="N356" s="152">
        <f t="shared" si="163"/>
        <v>0</v>
      </c>
      <c r="O356" s="428"/>
      <c r="P356" s="428"/>
      <c r="Q356" s="428"/>
      <c r="R356" s="428"/>
      <c r="S356" s="428"/>
      <c r="T356" s="428"/>
      <c r="U356" s="428"/>
      <c r="V356" s="154">
        <f t="shared" si="164"/>
        <v>0</v>
      </c>
      <c r="W356" s="155" t="str">
        <f t="shared" si="165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598</v>
      </c>
      <c r="C357" s="148" t="s">
        <v>591</v>
      </c>
      <c r="D357" s="130">
        <v>5.09</v>
      </c>
      <c r="E357" s="130"/>
      <c r="F357" s="149"/>
      <c r="G357" s="150"/>
      <c r="H357" s="420">
        <f t="shared" si="157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2"/>
        <v>0</v>
      </c>
      <c r="N357" s="152">
        <f t="shared" si="163"/>
        <v>0</v>
      </c>
      <c r="O357" s="428"/>
      <c r="P357" s="428"/>
      <c r="Q357" s="428"/>
      <c r="R357" s="428"/>
      <c r="S357" s="428"/>
      <c r="T357" s="428"/>
      <c r="U357" s="428"/>
      <c r="V357" s="154">
        <f t="shared" si="164"/>
        <v>0</v>
      </c>
      <c r="W357" s="155" t="str">
        <f t="shared" si="165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601</v>
      </c>
      <c r="C358" s="426" t="s">
        <v>591</v>
      </c>
      <c r="D358" s="130">
        <v>4.8</v>
      </c>
      <c r="E358" s="130"/>
      <c r="F358" s="149"/>
      <c r="G358" s="150"/>
      <c r="H358" s="420">
        <f t="shared" si="157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2"/>
        <v>0</v>
      </c>
      <c r="N358" s="152"/>
      <c r="O358" s="428"/>
      <c r="P358" s="428"/>
      <c r="Q358" s="428"/>
      <c r="R358" s="428"/>
      <c r="S358" s="428"/>
      <c r="T358" s="428"/>
      <c r="U358" s="428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601</v>
      </c>
      <c r="C359" s="426" t="s">
        <v>585</v>
      </c>
      <c r="D359" s="130">
        <v>4.8</v>
      </c>
      <c r="E359" s="130"/>
      <c r="F359" s="149"/>
      <c r="G359" s="150"/>
      <c r="H359" s="420">
        <f t="shared" si="157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2"/>
        <v>0</v>
      </c>
      <c r="N359" s="152"/>
      <c r="O359" s="428"/>
      <c r="P359" s="428"/>
      <c r="Q359" s="428"/>
      <c r="R359" s="428"/>
      <c r="S359" s="428"/>
      <c r="T359" s="428"/>
      <c r="U359" s="428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601</v>
      </c>
      <c r="C360" s="426" t="s">
        <v>568</v>
      </c>
      <c r="D360" s="130">
        <v>4.8</v>
      </c>
      <c r="E360" s="130"/>
      <c r="F360" s="149"/>
      <c r="G360" s="150"/>
      <c r="H360" s="420">
        <f t="shared" si="157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2"/>
        <v>0</v>
      </c>
      <c r="N360" s="152"/>
      <c r="O360" s="428"/>
      <c r="P360" s="428"/>
      <c r="Q360" s="428"/>
      <c r="R360" s="428"/>
      <c r="S360" s="428"/>
      <c r="T360" s="428"/>
      <c r="U360" s="428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601</v>
      </c>
      <c r="C361" s="426" t="s">
        <v>605</v>
      </c>
      <c r="D361" s="130">
        <v>4.8</v>
      </c>
      <c r="E361" s="130"/>
      <c r="F361" s="149"/>
      <c r="G361" s="150"/>
      <c r="H361" s="420">
        <f t="shared" si="157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2"/>
        <v>0</v>
      </c>
      <c r="N361" s="152"/>
      <c r="O361" s="428"/>
      <c r="P361" s="428"/>
      <c r="Q361" s="428"/>
      <c r="R361" s="428"/>
      <c r="S361" s="428"/>
      <c r="T361" s="428"/>
      <c r="U361" s="428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607</v>
      </c>
      <c r="C362" s="148" t="s">
        <v>591</v>
      </c>
      <c r="D362" s="130">
        <v>4.99</v>
      </c>
      <c r="E362" s="130"/>
      <c r="F362" s="149"/>
      <c r="G362" s="150"/>
      <c r="H362" s="420">
        <f t="shared" si="157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2"/>
        <v>0</v>
      </c>
      <c r="N362" s="152">
        <f t="shared" ref="N362:N363" si="166">SUM(O362:U362)</f>
        <v>0</v>
      </c>
      <c r="O362" s="428"/>
      <c r="P362" s="428"/>
      <c r="Q362" s="428"/>
      <c r="R362" s="428"/>
      <c r="S362" s="428"/>
      <c r="T362" s="428"/>
      <c r="U362" s="428"/>
      <c r="V362" s="154">
        <f t="shared" ref="V362:V363" si="167">SUM(X362:AA362)</f>
        <v>0</v>
      </c>
      <c r="W362" s="155" t="str">
        <f t="shared" ref="W362:W363" si="168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607</v>
      </c>
      <c r="C363" s="148" t="s">
        <v>588</v>
      </c>
      <c r="D363" s="130">
        <v>4.99</v>
      </c>
      <c r="E363" s="130"/>
      <c r="F363" s="164"/>
      <c r="G363" s="150"/>
      <c r="H363" s="420">
        <f t="shared" si="157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2"/>
        <v>0</v>
      </c>
      <c r="N363" s="152">
        <f t="shared" si="166"/>
        <v>0</v>
      </c>
      <c r="O363" s="428"/>
      <c r="P363" s="428"/>
      <c r="Q363" s="428"/>
      <c r="R363" s="428"/>
      <c r="S363" s="428"/>
      <c r="T363" s="428"/>
      <c r="U363" s="428"/>
      <c r="V363" s="154">
        <f t="shared" si="167"/>
        <v>0</v>
      </c>
      <c r="W363" s="155" t="str">
        <f t="shared" si="168"/>
        <v/>
      </c>
      <c r="X363" s="154"/>
      <c r="Y363" s="154"/>
      <c r="Z363" s="154"/>
      <c r="AA363" s="154"/>
    </row>
    <row r="364" spans="1:27" ht="20.100000000000001" hidden="1" customHeight="1">
      <c r="A364" s="559" t="s">
        <v>609</v>
      </c>
      <c r="B364" s="560"/>
      <c r="C364" s="429" t="s">
        <v>611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69">SUM(M343:M363)</f>
        <v>0</v>
      </c>
      <c r="N364" s="168">
        <f t="shared" si="169"/>
        <v>0</v>
      </c>
      <c r="O364" s="170">
        <f t="shared" si="169"/>
        <v>0</v>
      </c>
      <c r="P364" s="170">
        <f t="shared" si="169"/>
        <v>0</v>
      </c>
      <c r="Q364" s="170">
        <f t="shared" si="169"/>
        <v>0</v>
      </c>
      <c r="R364" s="170">
        <f t="shared" si="169"/>
        <v>0</v>
      </c>
      <c r="S364" s="170">
        <f t="shared" si="169"/>
        <v>0</v>
      </c>
      <c r="T364" s="170">
        <f t="shared" si="169"/>
        <v>0</v>
      </c>
      <c r="U364" s="170">
        <f t="shared" si="169"/>
        <v>0</v>
      </c>
      <c r="V364" s="171">
        <f t="shared" si="169"/>
        <v>0</v>
      </c>
      <c r="W364" s="155">
        <f t="shared" si="169"/>
        <v>0</v>
      </c>
      <c r="X364" s="171">
        <f t="shared" si="169"/>
        <v>0</v>
      </c>
      <c r="Y364" s="171">
        <f t="shared" si="169"/>
        <v>0</v>
      </c>
      <c r="Z364" s="171">
        <f t="shared" si="169"/>
        <v>0</v>
      </c>
      <c r="AA364" s="171">
        <f t="shared" si="169"/>
        <v>0</v>
      </c>
    </row>
    <row r="365" spans="1:27" ht="20.100000000000001" hidden="1" customHeight="1">
      <c r="A365" s="358">
        <v>30100012</v>
      </c>
      <c r="B365" s="419" t="s">
        <v>613</v>
      </c>
      <c r="C365" s="148" t="s">
        <v>605</v>
      </c>
      <c r="D365" s="130">
        <v>5.03</v>
      </c>
      <c r="E365" s="130"/>
      <c r="F365" s="149"/>
      <c r="G365" s="150"/>
      <c r="H365" s="420">
        <f t="shared" ref="H365:H421" si="170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1">IF(ISERROR(I365-K365),"",I365-K365)</f>
        <v>0</v>
      </c>
      <c r="N365" s="152">
        <f t="shared" ref="N365" si="172">SUM(O365:U365)</f>
        <v>0</v>
      </c>
      <c r="O365" s="424"/>
      <c r="P365" s="424"/>
      <c r="Q365" s="424"/>
      <c r="R365" s="424"/>
      <c r="S365" s="424"/>
      <c r="T365" s="424"/>
      <c r="U365" s="424"/>
      <c r="V365" s="154">
        <f t="shared" ref="V365" si="173">SUM(X365:AA365)</f>
        <v>0</v>
      </c>
      <c r="W365" s="155" t="str">
        <f t="shared" ref="W365" si="174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19" t="s">
        <v>616</v>
      </c>
      <c r="C366" s="209" t="s">
        <v>74</v>
      </c>
      <c r="D366" s="130">
        <v>5.03</v>
      </c>
      <c r="E366" s="130"/>
      <c r="F366" s="149"/>
      <c r="G366" s="150"/>
      <c r="H366" s="420">
        <f t="shared" si="170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24"/>
      <c r="P366" s="424"/>
      <c r="Q366" s="424"/>
      <c r="R366" s="424"/>
      <c r="S366" s="424"/>
      <c r="T366" s="424"/>
      <c r="U366" s="424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19" t="s">
        <v>613</v>
      </c>
      <c r="C367" s="148" t="s">
        <v>583</v>
      </c>
      <c r="D367" s="130">
        <v>5.03</v>
      </c>
      <c r="E367" s="130"/>
      <c r="F367" s="149"/>
      <c r="G367" s="150"/>
      <c r="H367" s="420">
        <f t="shared" si="170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5">IF(ISERROR(I367-K367),"",I367-K367)</f>
        <v>0</v>
      </c>
      <c r="N367" s="152">
        <f t="shared" ref="N367:N369" si="176">SUM(O367:U367)</f>
        <v>0</v>
      </c>
      <c r="O367" s="424"/>
      <c r="P367" s="424"/>
      <c r="Q367" s="424"/>
      <c r="R367" s="424"/>
      <c r="S367" s="424"/>
      <c r="T367" s="424"/>
      <c r="U367" s="424"/>
      <c r="V367" s="154">
        <f t="shared" ref="V367:V369" si="177">SUM(X367:AA367)</f>
        <v>0</v>
      </c>
      <c r="W367" s="155" t="str">
        <f t="shared" ref="W367:W369" si="178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19" t="s">
        <v>613</v>
      </c>
      <c r="C368" s="148" t="s">
        <v>637</v>
      </c>
      <c r="D368" s="130">
        <v>5.03</v>
      </c>
      <c r="E368" s="130"/>
      <c r="F368" s="149"/>
      <c r="G368" s="150"/>
      <c r="H368" s="420">
        <f t="shared" si="170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5"/>
        <v>0</v>
      </c>
      <c r="N368" s="152">
        <f t="shared" si="176"/>
        <v>0</v>
      </c>
      <c r="O368" s="424"/>
      <c r="P368" s="424"/>
      <c r="Q368" s="424"/>
      <c r="R368" s="424"/>
      <c r="S368" s="424"/>
      <c r="T368" s="424"/>
      <c r="U368" s="424"/>
      <c r="V368" s="154">
        <f t="shared" si="177"/>
        <v>0</v>
      </c>
      <c r="W368" s="155" t="str">
        <f t="shared" si="178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19" t="s">
        <v>613</v>
      </c>
      <c r="C369" s="148" t="s">
        <v>624</v>
      </c>
      <c r="D369" s="130">
        <v>5.03</v>
      </c>
      <c r="E369" s="130"/>
      <c r="F369" s="149"/>
      <c r="G369" s="150"/>
      <c r="H369" s="420">
        <f t="shared" si="170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5"/>
        <v>0</v>
      </c>
      <c r="N369" s="152">
        <f t="shared" si="176"/>
        <v>0</v>
      </c>
      <c r="O369" s="424"/>
      <c r="P369" s="424"/>
      <c r="Q369" s="424"/>
      <c r="R369" s="424"/>
      <c r="S369" s="424"/>
      <c r="T369" s="424"/>
      <c r="U369" s="424"/>
      <c r="V369" s="154">
        <f t="shared" si="177"/>
        <v>0</v>
      </c>
      <c r="W369" s="155" t="str">
        <f t="shared" si="178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19" t="s">
        <v>625</v>
      </c>
      <c r="C370" s="209" t="s">
        <v>626</v>
      </c>
      <c r="D370" s="130"/>
      <c r="E370" s="130"/>
      <c r="F370" s="149"/>
      <c r="G370" s="150"/>
      <c r="H370" s="420">
        <f t="shared" si="170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5"/>
        <v>0</v>
      </c>
      <c r="N370" s="152"/>
      <c r="O370" s="424"/>
      <c r="P370" s="424"/>
      <c r="Q370" s="424"/>
      <c r="R370" s="424"/>
      <c r="S370" s="424"/>
      <c r="T370" s="424"/>
      <c r="U370" s="424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19" t="s">
        <v>625</v>
      </c>
      <c r="C371" s="209" t="s">
        <v>627</v>
      </c>
      <c r="D371" s="130"/>
      <c r="E371" s="130"/>
      <c r="F371" s="149"/>
      <c r="G371" s="150"/>
      <c r="H371" s="420">
        <f t="shared" si="170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5"/>
        <v>0</v>
      </c>
      <c r="N371" s="152"/>
      <c r="O371" s="424"/>
      <c r="P371" s="424"/>
      <c r="Q371" s="424"/>
      <c r="R371" s="424"/>
      <c r="S371" s="424"/>
      <c r="T371" s="424"/>
      <c r="U371" s="424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19" t="s">
        <v>625</v>
      </c>
      <c r="C372" s="209" t="s">
        <v>628</v>
      </c>
      <c r="D372" s="130"/>
      <c r="E372" s="130"/>
      <c r="F372" s="149"/>
      <c r="G372" s="150"/>
      <c r="H372" s="420">
        <f t="shared" si="170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5"/>
        <v>0</v>
      </c>
      <c r="N372" s="152"/>
      <c r="O372" s="424"/>
      <c r="P372" s="424"/>
      <c r="Q372" s="424"/>
      <c r="R372" s="424"/>
      <c r="S372" s="424"/>
      <c r="T372" s="424"/>
      <c r="U372" s="424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19" t="s">
        <v>629</v>
      </c>
      <c r="C373" s="148" t="s">
        <v>568</v>
      </c>
      <c r="D373" s="130">
        <v>5.08</v>
      </c>
      <c r="E373" s="130"/>
      <c r="F373" s="149"/>
      <c r="G373" s="150"/>
      <c r="H373" s="420">
        <f t="shared" si="170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5"/>
        <v>0</v>
      </c>
      <c r="N373" s="152">
        <f t="shared" ref="N373:N388" si="179">SUM(O373:U373)</f>
        <v>0</v>
      </c>
      <c r="O373" s="424"/>
      <c r="P373" s="424"/>
      <c r="Q373" s="424"/>
      <c r="R373" s="424"/>
      <c r="S373" s="424"/>
      <c r="T373" s="424"/>
      <c r="U373" s="424"/>
      <c r="V373" s="154">
        <f t="shared" ref="V373:V384" si="180">SUM(X373:AA373)</f>
        <v>0</v>
      </c>
      <c r="W373" s="155" t="str">
        <f t="shared" ref="W373:W384" si="181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19" t="s">
        <v>629</v>
      </c>
      <c r="C374" s="148" t="s">
        <v>632</v>
      </c>
      <c r="D374" s="130">
        <v>5.08</v>
      </c>
      <c r="E374" s="130"/>
      <c r="F374" s="149"/>
      <c r="G374" s="150"/>
      <c r="H374" s="420">
        <f t="shared" si="170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5"/>
        <v>0</v>
      </c>
      <c r="N374" s="152">
        <f t="shared" si="179"/>
        <v>0</v>
      </c>
      <c r="O374" s="424"/>
      <c r="P374" s="424"/>
      <c r="Q374" s="424"/>
      <c r="R374" s="424"/>
      <c r="S374" s="424"/>
      <c r="T374" s="424"/>
      <c r="U374" s="424"/>
      <c r="V374" s="154">
        <f t="shared" si="180"/>
        <v>0</v>
      </c>
      <c r="W374" s="155" t="str">
        <f t="shared" si="181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19" t="s">
        <v>629</v>
      </c>
      <c r="C375" s="148" t="s">
        <v>634</v>
      </c>
      <c r="D375" s="130">
        <v>5.08</v>
      </c>
      <c r="E375" s="130"/>
      <c r="F375" s="149"/>
      <c r="G375" s="150"/>
      <c r="H375" s="420">
        <f t="shared" si="170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5"/>
        <v>0</v>
      </c>
      <c r="N375" s="152">
        <f t="shared" si="179"/>
        <v>0</v>
      </c>
      <c r="O375" s="424"/>
      <c r="P375" s="424"/>
      <c r="Q375" s="424"/>
      <c r="R375" s="424"/>
      <c r="S375" s="424"/>
      <c r="T375" s="424"/>
      <c r="U375" s="424"/>
      <c r="V375" s="154">
        <f t="shared" si="180"/>
        <v>0</v>
      </c>
      <c r="W375" s="155" t="str">
        <f t="shared" si="181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19" t="s">
        <v>629</v>
      </c>
      <c r="C376" s="148" t="s">
        <v>583</v>
      </c>
      <c r="D376" s="130">
        <v>5.08</v>
      </c>
      <c r="E376" s="130"/>
      <c r="F376" s="149"/>
      <c r="G376" s="150"/>
      <c r="H376" s="420">
        <f t="shared" si="170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5"/>
        <v>0</v>
      </c>
      <c r="N376" s="152">
        <f t="shared" si="179"/>
        <v>0</v>
      </c>
      <c r="O376" s="424"/>
      <c r="P376" s="424"/>
      <c r="Q376" s="424"/>
      <c r="R376" s="424"/>
      <c r="S376" s="424"/>
      <c r="T376" s="424"/>
      <c r="U376" s="424"/>
      <c r="V376" s="154">
        <f t="shared" si="180"/>
        <v>0</v>
      </c>
      <c r="W376" s="155" t="str">
        <f t="shared" si="181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19" t="s">
        <v>629</v>
      </c>
      <c r="C377" s="148" t="s">
        <v>637</v>
      </c>
      <c r="D377" s="130">
        <v>5.08</v>
      </c>
      <c r="E377" s="130"/>
      <c r="F377" s="149"/>
      <c r="G377" s="150"/>
      <c r="H377" s="420">
        <f t="shared" si="170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5"/>
        <v>0</v>
      </c>
      <c r="N377" s="152">
        <f t="shared" si="179"/>
        <v>0</v>
      </c>
      <c r="O377" s="424"/>
      <c r="P377" s="424"/>
      <c r="Q377" s="424"/>
      <c r="R377" s="424"/>
      <c r="S377" s="424"/>
      <c r="T377" s="424"/>
      <c r="U377" s="424"/>
      <c r="V377" s="154">
        <f t="shared" si="180"/>
        <v>0</v>
      </c>
      <c r="W377" s="155" t="str">
        <f t="shared" si="181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19" t="s">
        <v>629</v>
      </c>
      <c r="C378" s="148" t="s">
        <v>605</v>
      </c>
      <c r="D378" s="130">
        <v>5.08</v>
      </c>
      <c r="E378" s="130"/>
      <c r="F378" s="149"/>
      <c r="G378" s="150"/>
      <c r="H378" s="420">
        <f t="shared" si="170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5"/>
        <v>0</v>
      </c>
      <c r="N378" s="152">
        <f t="shared" si="179"/>
        <v>0</v>
      </c>
      <c r="O378" s="428"/>
      <c r="P378" s="428"/>
      <c r="Q378" s="428"/>
      <c r="R378" s="428"/>
      <c r="S378" s="428"/>
      <c r="T378" s="428"/>
      <c r="U378" s="428"/>
      <c r="V378" s="154">
        <f t="shared" si="180"/>
        <v>0</v>
      </c>
      <c r="W378" s="155" t="str">
        <f t="shared" si="181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19" t="s">
        <v>629</v>
      </c>
      <c r="C379" s="148" t="s">
        <v>585</v>
      </c>
      <c r="D379" s="130">
        <v>5.08</v>
      </c>
      <c r="E379" s="130"/>
      <c r="F379" s="149"/>
      <c r="G379" s="150"/>
      <c r="H379" s="420">
        <f t="shared" si="170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5"/>
        <v>0</v>
      </c>
      <c r="N379" s="152">
        <f t="shared" si="179"/>
        <v>0</v>
      </c>
      <c r="O379" s="424"/>
      <c r="P379" s="424"/>
      <c r="Q379" s="424"/>
      <c r="R379" s="424"/>
      <c r="S379" s="424"/>
      <c r="T379" s="424"/>
      <c r="U379" s="424"/>
      <c r="V379" s="154">
        <f t="shared" si="180"/>
        <v>0</v>
      </c>
      <c r="W379" s="155" t="str">
        <f t="shared" si="181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19" t="s">
        <v>629</v>
      </c>
      <c r="C380" s="148" t="s">
        <v>624</v>
      </c>
      <c r="D380" s="130">
        <v>5.08</v>
      </c>
      <c r="E380" s="130"/>
      <c r="F380" s="149"/>
      <c r="G380" s="150"/>
      <c r="H380" s="420">
        <f t="shared" si="170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5"/>
        <v>0</v>
      </c>
      <c r="N380" s="152">
        <f t="shared" si="179"/>
        <v>0</v>
      </c>
      <c r="O380" s="428"/>
      <c r="P380" s="428"/>
      <c r="Q380" s="428"/>
      <c r="R380" s="428"/>
      <c r="S380" s="428"/>
      <c r="T380" s="428"/>
      <c r="U380" s="428"/>
      <c r="V380" s="154">
        <f t="shared" si="180"/>
        <v>0</v>
      </c>
      <c r="W380" s="155" t="str">
        <f t="shared" si="181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19" t="s">
        <v>642</v>
      </c>
      <c r="C381" s="148" t="s">
        <v>644</v>
      </c>
      <c r="D381" s="130">
        <v>5.03</v>
      </c>
      <c r="E381" s="130"/>
      <c r="F381" s="149"/>
      <c r="G381" s="150"/>
      <c r="H381" s="420">
        <f t="shared" si="170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5"/>
        <v>0</v>
      </c>
      <c r="N381" s="152">
        <f t="shared" si="179"/>
        <v>0</v>
      </c>
      <c r="O381" s="424"/>
      <c r="P381" s="424"/>
      <c r="Q381" s="424"/>
      <c r="R381" s="424"/>
      <c r="S381" s="424"/>
      <c r="T381" s="424"/>
      <c r="U381" s="424"/>
      <c r="V381" s="154">
        <f t="shared" si="180"/>
        <v>0</v>
      </c>
      <c r="W381" s="155" t="str">
        <f t="shared" si="181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19" t="s">
        <v>642</v>
      </c>
      <c r="C382" s="148" t="s">
        <v>568</v>
      </c>
      <c r="D382" s="130">
        <v>5.03</v>
      </c>
      <c r="E382" s="130"/>
      <c r="F382" s="149"/>
      <c r="G382" s="150"/>
      <c r="H382" s="420">
        <f t="shared" si="170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5"/>
        <v>0</v>
      </c>
      <c r="N382" s="152">
        <f t="shared" si="179"/>
        <v>0</v>
      </c>
      <c r="O382" s="424"/>
      <c r="P382" s="424"/>
      <c r="Q382" s="424"/>
      <c r="R382" s="424"/>
      <c r="S382" s="424"/>
      <c r="T382" s="424"/>
      <c r="U382" s="424"/>
      <c r="V382" s="154">
        <f t="shared" si="180"/>
        <v>0</v>
      </c>
      <c r="W382" s="155" t="str">
        <f t="shared" si="181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19" t="s">
        <v>642</v>
      </c>
      <c r="C383" s="148" t="s">
        <v>594</v>
      </c>
      <c r="D383" s="130">
        <v>5.03</v>
      </c>
      <c r="E383" s="130"/>
      <c r="F383" s="149"/>
      <c r="G383" s="150"/>
      <c r="H383" s="420">
        <f t="shared" si="170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5"/>
        <v>0</v>
      </c>
      <c r="N383" s="152">
        <f t="shared" si="179"/>
        <v>0</v>
      </c>
      <c r="O383" s="424"/>
      <c r="P383" s="424"/>
      <c r="Q383" s="424"/>
      <c r="R383" s="424"/>
      <c r="S383" s="424"/>
      <c r="T383" s="424"/>
      <c r="U383" s="424"/>
      <c r="V383" s="154">
        <f t="shared" si="180"/>
        <v>0</v>
      </c>
      <c r="W383" s="155" t="str">
        <f t="shared" si="181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19" t="s">
        <v>642</v>
      </c>
      <c r="C384" s="148" t="s">
        <v>632</v>
      </c>
      <c r="D384" s="130">
        <v>5.03</v>
      </c>
      <c r="E384" s="130"/>
      <c r="F384" s="149"/>
      <c r="G384" s="150"/>
      <c r="H384" s="420">
        <f t="shared" si="170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5"/>
        <v>0</v>
      </c>
      <c r="N384" s="152">
        <f t="shared" si="179"/>
        <v>0</v>
      </c>
      <c r="O384" s="424"/>
      <c r="P384" s="424"/>
      <c r="Q384" s="424"/>
      <c r="R384" s="424"/>
      <c r="S384" s="424"/>
      <c r="T384" s="424"/>
      <c r="U384" s="424"/>
      <c r="V384" s="154">
        <f t="shared" si="180"/>
        <v>0</v>
      </c>
      <c r="W384" s="155" t="str">
        <f t="shared" si="181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19" t="s">
        <v>826</v>
      </c>
      <c r="C385" s="209" t="s">
        <v>827</v>
      </c>
      <c r="D385" s="130">
        <v>5.03</v>
      </c>
      <c r="E385" s="130"/>
      <c r="F385" s="149"/>
      <c r="G385" s="150"/>
      <c r="H385" s="420">
        <f t="shared" si="170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5"/>
        <v>0</v>
      </c>
      <c r="N385" s="152">
        <f t="shared" si="179"/>
        <v>0</v>
      </c>
      <c r="O385" s="424"/>
      <c r="P385" s="424"/>
      <c r="Q385" s="424"/>
      <c r="R385" s="424"/>
      <c r="S385" s="424"/>
      <c r="T385" s="424"/>
      <c r="U385" s="424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19" t="s">
        <v>826</v>
      </c>
      <c r="C386" s="209" t="s">
        <v>828</v>
      </c>
      <c r="D386" s="130">
        <v>5.03</v>
      </c>
      <c r="E386" s="130"/>
      <c r="F386" s="149"/>
      <c r="G386" s="150"/>
      <c r="H386" s="420">
        <f t="shared" si="170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5"/>
        <v>0</v>
      </c>
      <c r="N386" s="152">
        <f t="shared" si="179"/>
        <v>0</v>
      </c>
      <c r="O386" s="424"/>
      <c r="P386" s="424"/>
      <c r="Q386" s="424"/>
      <c r="R386" s="424"/>
      <c r="S386" s="424"/>
      <c r="T386" s="424"/>
      <c r="U386" s="424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19" t="s">
        <v>826</v>
      </c>
      <c r="C387" s="209" t="s">
        <v>829</v>
      </c>
      <c r="D387" s="130">
        <v>5.03</v>
      </c>
      <c r="E387" s="130"/>
      <c r="F387" s="149"/>
      <c r="G387" s="150"/>
      <c r="H387" s="420">
        <f t="shared" si="170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5"/>
        <v>0</v>
      </c>
      <c r="N387" s="152">
        <f t="shared" si="179"/>
        <v>0</v>
      </c>
      <c r="O387" s="424"/>
      <c r="P387" s="424"/>
      <c r="Q387" s="424"/>
      <c r="R387" s="424"/>
      <c r="S387" s="424"/>
      <c r="T387" s="424"/>
      <c r="U387" s="424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19" t="s">
        <v>826</v>
      </c>
      <c r="C388" s="209" t="s">
        <v>830</v>
      </c>
      <c r="D388" s="130">
        <v>5.03</v>
      </c>
      <c r="E388" s="130"/>
      <c r="F388" s="149"/>
      <c r="G388" s="150"/>
      <c r="H388" s="420">
        <f t="shared" si="170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5"/>
        <v>0</v>
      </c>
      <c r="N388" s="152">
        <f t="shared" si="179"/>
        <v>0</v>
      </c>
      <c r="O388" s="424"/>
      <c r="P388" s="424"/>
      <c r="Q388" s="424"/>
      <c r="R388" s="424"/>
      <c r="S388" s="424"/>
      <c r="T388" s="424"/>
      <c r="U388" s="424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19" t="s">
        <v>831</v>
      </c>
      <c r="C389" s="209" t="s">
        <v>832</v>
      </c>
      <c r="D389" s="130">
        <v>5.03</v>
      </c>
      <c r="E389" s="130"/>
      <c r="F389" s="149"/>
      <c r="G389" s="150"/>
      <c r="H389" s="420">
        <f t="shared" si="170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5"/>
        <v>0</v>
      </c>
      <c r="N389" s="152"/>
      <c r="O389" s="424"/>
      <c r="P389" s="424"/>
      <c r="Q389" s="424"/>
      <c r="R389" s="424"/>
      <c r="S389" s="424"/>
      <c r="T389" s="424"/>
      <c r="U389" s="424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19" t="s">
        <v>831</v>
      </c>
      <c r="C390" s="209" t="s">
        <v>833</v>
      </c>
      <c r="D390" s="130">
        <v>5.03</v>
      </c>
      <c r="E390" s="130"/>
      <c r="F390" s="149"/>
      <c r="G390" s="150"/>
      <c r="H390" s="420">
        <f t="shared" si="170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5"/>
        <v>0</v>
      </c>
      <c r="N390" s="152"/>
      <c r="O390" s="424"/>
      <c r="P390" s="424"/>
      <c r="Q390" s="424"/>
      <c r="R390" s="424"/>
      <c r="S390" s="424"/>
      <c r="T390" s="424"/>
      <c r="U390" s="424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19" t="s">
        <v>831</v>
      </c>
      <c r="C391" s="209" t="s">
        <v>834</v>
      </c>
      <c r="D391" s="130">
        <v>5.03</v>
      </c>
      <c r="E391" s="130"/>
      <c r="F391" s="149"/>
      <c r="G391" s="150"/>
      <c r="H391" s="420">
        <f t="shared" si="170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5"/>
        <v>0</v>
      </c>
      <c r="N391" s="152"/>
      <c r="O391" s="424"/>
      <c r="P391" s="424"/>
      <c r="Q391" s="424"/>
      <c r="R391" s="424"/>
      <c r="S391" s="424"/>
      <c r="T391" s="424"/>
      <c r="U391" s="424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19" t="s">
        <v>831</v>
      </c>
      <c r="C392" s="209" t="s">
        <v>835</v>
      </c>
      <c r="D392" s="130">
        <v>5.03</v>
      </c>
      <c r="E392" s="130"/>
      <c r="F392" s="149"/>
      <c r="G392" s="150"/>
      <c r="H392" s="420">
        <f t="shared" si="170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5"/>
        <v>0</v>
      </c>
      <c r="N392" s="152"/>
      <c r="O392" s="424"/>
      <c r="P392" s="424"/>
      <c r="Q392" s="424"/>
      <c r="R392" s="424"/>
      <c r="S392" s="424"/>
      <c r="T392" s="424"/>
      <c r="U392" s="424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657</v>
      </c>
      <c r="C393" s="148" t="s">
        <v>585</v>
      </c>
      <c r="D393" s="130">
        <v>5.03</v>
      </c>
      <c r="E393" s="130"/>
      <c r="F393" s="149"/>
      <c r="G393" s="150"/>
      <c r="H393" s="420">
        <f t="shared" si="170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5"/>
        <v>0</v>
      </c>
      <c r="N393" s="152">
        <f t="shared" ref="N393:N402" si="182">SUM(O393:U393)</f>
        <v>0</v>
      </c>
      <c r="O393" s="428"/>
      <c r="P393" s="428"/>
      <c r="Q393" s="428"/>
      <c r="R393" s="428"/>
      <c r="S393" s="428"/>
      <c r="T393" s="428"/>
      <c r="U393" s="428"/>
      <c r="V393" s="154">
        <f t="shared" ref="V393:V402" si="183">SUM(X393:AA393)</f>
        <v>0</v>
      </c>
      <c r="W393" s="155" t="str">
        <f t="shared" ref="W393:W402" si="184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657</v>
      </c>
      <c r="C394" s="148" t="s">
        <v>583</v>
      </c>
      <c r="D394" s="130">
        <v>5.03</v>
      </c>
      <c r="E394" s="130"/>
      <c r="F394" s="149"/>
      <c r="G394" s="150"/>
      <c r="H394" s="420">
        <f t="shared" si="170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5"/>
        <v>0</v>
      </c>
      <c r="N394" s="152">
        <f t="shared" si="182"/>
        <v>0</v>
      </c>
      <c r="O394" s="428"/>
      <c r="P394" s="428"/>
      <c r="Q394" s="428"/>
      <c r="R394" s="428"/>
      <c r="S394" s="428"/>
      <c r="T394" s="428"/>
      <c r="U394" s="428"/>
      <c r="V394" s="154">
        <f t="shared" si="183"/>
        <v>0</v>
      </c>
      <c r="W394" s="155" t="str">
        <f t="shared" si="184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657</v>
      </c>
      <c r="C395" s="148" t="s">
        <v>644</v>
      </c>
      <c r="D395" s="130">
        <v>5.03</v>
      </c>
      <c r="E395" s="130"/>
      <c r="F395" s="149"/>
      <c r="G395" s="150"/>
      <c r="H395" s="420">
        <f t="shared" si="170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5"/>
        <v>0</v>
      </c>
      <c r="N395" s="152">
        <f t="shared" si="182"/>
        <v>0</v>
      </c>
      <c r="O395" s="428"/>
      <c r="P395" s="428"/>
      <c r="Q395" s="428"/>
      <c r="R395" s="428"/>
      <c r="S395" s="428"/>
      <c r="T395" s="428"/>
      <c r="U395" s="428"/>
      <c r="V395" s="154">
        <f t="shared" si="183"/>
        <v>0</v>
      </c>
      <c r="W395" s="155" t="str">
        <f t="shared" si="184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659</v>
      </c>
      <c r="C396" s="148" t="s">
        <v>661</v>
      </c>
      <c r="D396" s="130">
        <v>5.03</v>
      </c>
      <c r="E396" s="130"/>
      <c r="F396" s="149"/>
      <c r="G396" s="150"/>
      <c r="H396" s="420">
        <f t="shared" si="170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5"/>
        <v>0</v>
      </c>
      <c r="N396" s="152">
        <f t="shared" si="182"/>
        <v>0</v>
      </c>
      <c r="O396" s="428"/>
      <c r="P396" s="428"/>
      <c r="Q396" s="428"/>
      <c r="R396" s="428"/>
      <c r="S396" s="428"/>
      <c r="T396" s="428"/>
      <c r="U396" s="428"/>
      <c r="V396" s="154">
        <f t="shared" si="183"/>
        <v>0</v>
      </c>
      <c r="W396" s="155" t="str">
        <f t="shared" si="184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659</v>
      </c>
      <c r="C397" s="148" t="s">
        <v>583</v>
      </c>
      <c r="D397" s="130">
        <v>5.03</v>
      </c>
      <c r="E397" s="130"/>
      <c r="F397" s="149"/>
      <c r="G397" s="150"/>
      <c r="H397" s="420">
        <f t="shared" si="170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5"/>
        <v>0</v>
      </c>
      <c r="N397" s="152">
        <f t="shared" si="182"/>
        <v>0</v>
      </c>
      <c r="O397" s="428"/>
      <c r="P397" s="428"/>
      <c r="Q397" s="428"/>
      <c r="R397" s="428"/>
      <c r="S397" s="428"/>
      <c r="T397" s="428"/>
      <c r="U397" s="428"/>
      <c r="V397" s="154">
        <f t="shared" si="183"/>
        <v>0</v>
      </c>
      <c r="W397" s="155" t="str">
        <f t="shared" si="184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659</v>
      </c>
      <c r="C398" s="148" t="s">
        <v>585</v>
      </c>
      <c r="D398" s="130">
        <v>5.03</v>
      </c>
      <c r="E398" s="130"/>
      <c r="F398" s="149"/>
      <c r="G398" s="150"/>
      <c r="H398" s="420">
        <f t="shared" si="170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5"/>
        <v>0</v>
      </c>
      <c r="N398" s="152">
        <f t="shared" si="182"/>
        <v>0</v>
      </c>
      <c r="O398" s="428"/>
      <c r="P398" s="428"/>
      <c r="Q398" s="428"/>
      <c r="R398" s="428"/>
      <c r="S398" s="428"/>
      <c r="T398" s="428"/>
      <c r="U398" s="428"/>
      <c r="V398" s="154">
        <f t="shared" si="183"/>
        <v>0</v>
      </c>
      <c r="W398" s="155" t="str">
        <f t="shared" si="184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659</v>
      </c>
      <c r="C399" s="148" t="s">
        <v>644</v>
      </c>
      <c r="D399" s="130">
        <v>5.03</v>
      </c>
      <c r="E399" s="130"/>
      <c r="F399" s="149"/>
      <c r="G399" s="150"/>
      <c r="H399" s="420">
        <f t="shared" si="170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5"/>
        <v>0</v>
      </c>
      <c r="N399" s="152">
        <f t="shared" si="182"/>
        <v>0</v>
      </c>
      <c r="O399" s="428"/>
      <c r="P399" s="428"/>
      <c r="Q399" s="428"/>
      <c r="R399" s="428"/>
      <c r="S399" s="428"/>
      <c r="T399" s="428"/>
      <c r="U399" s="428"/>
      <c r="V399" s="154">
        <f t="shared" si="183"/>
        <v>0</v>
      </c>
      <c r="W399" s="155" t="str">
        <f t="shared" si="184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663</v>
      </c>
      <c r="C400" s="148" t="s">
        <v>605</v>
      </c>
      <c r="D400" s="130">
        <v>5.03</v>
      </c>
      <c r="E400" s="130"/>
      <c r="F400" s="149"/>
      <c r="G400" s="150"/>
      <c r="H400" s="420">
        <f t="shared" si="170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5"/>
        <v>0</v>
      </c>
      <c r="N400" s="152">
        <f t="shared" si="182"/>
        <v>0</v>
      </c>
      <c r="O400" s="428"/>
      <c r="P400" s="428"/>
      <c r="Q400" s="428"/>
      <c r="R400" s="428"/>
      <c r="S400" s="428"/>
      <c r="T400" s="428"/>
      <c r="U400" s="428"/>
      <c r="V400" s="154">
        <f t="shared" si="183"/>
        <v>0</v>
      </c>
      <c r="W400" s="155" t="str">
        <f t="shared" si="184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663</v>
      </c>
      <c r="C401" s="148" t="s">
        <v>585</v>
      </c>
      <c r="D401" s="130">
        <v>5.03</v>
      </c>
      <c r="E401" s="130"/>
      <c r="F401" s="149"/>
      <c r="G401" s="150"/>
      <c r="H401" s="420">
        <f t="shared" si="170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5"/>
        <v>0</v>
      </c>
      <c r="N401" s="152">
        <f t="shared" si="182"/>
        <v>0</v>
      </c>
      <c r="O401" s="428"/>
      <c r="P401" s="428"/>
      <c r="Q401" s="428"/>
      <c r="R401" s="428"/>
      <c r="S401" s="428"/>
      <c r="T401" s="428"/>
      <c r="U401" s="428"/>
      <c r="V401" s="154">
        <f t="shared" si="183"/>
        <v>0</v>
      </c>
      <c r="W401" s="155" t="str">
        <f t="shared" si="184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663</v>
      </c>
      <c r="C402" s="148" t="s">
        <v>624</v>
      </c>
      <c r="D402" s="130">
        <v>5.03</v>
      </c>
      <c r="E402" s="130"/>
      <c r="F402" s="149"/>
      <c r="G402" s="150"/>
      <c r="H402" s="420">
        <f t="shared" si="170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5"/>
        <v>0</v>
      </c>
      <c r="N402" s="152">
        <f t="shared" si="182"/>
        <v>0</v>
      </c>
      <c r="O402" s="428"/>
      <c r="P402" s="428"/>
      <c r="Q402" s="428"/>
      <c r="R402" s="428"/>
      <c r="S402" s="428"/>
      <c r="T402" s="428"/>
      <c r="U402" s="428"/>
      <c r="V402" s="154">
        <f t="shared" si="183"/>
        <v>0</v>
      </c>
      <c r="W402" s="155" t="str">
        <f t="shared" si="184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665</v>
      </c>
      <c r="C403" s="209" t="s">
        <v>74</v>
      </c>
      <c r="D403" s="130">
        <v>50.3</v>
      </c>
      <c r="E403" s="130"/>
      <c r="F403" s="149"/>
      <c r="G403" s="150"/>
      <c r="H403" s="420">
        <f t="shared" si="170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28"/>
      <c r="P403" s="428"/>
      <c r="Q403" s="428"/>
      <c r="R403" s="428"/>
      <c r="S403" s="428"/>
      <c r="T403" s="428"/>
      <c r="U403" s="428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836</v>
      </c>
      <c r="C404" s="209" t="s">
        <v>837</v>
      </c>
      <c r="D404" s="130">
        <v>5</v>
      </c>
      <c r="E404" s="130"/>
      <c r="F404" s="149"/>
      <c r="G404" s="150"/>
      <c r="H404" s="420">
        <f t="shared" si="170"/>
        <v>0</v>
      </c>
      <c r="I404" s="151"/>
      <c r="J404" s="152"/>
      <c r="K404" s="153"/>
      <c r="L404" s="151">
        <v>50</v>
      </c>
      <c r="M404" s="131"/>
      <c r="N404" s="152"/>
      <c r="O404" s="428"/>
      <c r="P404" s="428"/>
      <c r="Q404" s="428"/>
      <c r="R404" s="428"/>
      <c r="S404" s="428"/>
      <c r="T404" s="428"/>
      <c r="U404" s="428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670</v>
      </c>
      <c r="C405" s="148" t="s">
        <v>591</v>
      </c>
      <c r="D405" s="130">
        <v>5.03</v>
      </c>
      <c r="E405" s="130"/>
      <c r="F405" s="149"/>
      <c r="G405" s="150"/>
      <c r="H405" s="420">
        <f t="shared" si="170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5">IF(ISERROR(I405-K405),"",I405-K405)</f>
        <v>0</v>
      </c>
      <c r="N405" s="152">
        <f t="shared" ref="N405:N406" si="186">SUM(O405:U405)</f>
        <v>0</v>
      </c>
      <c r="O405" s="428"/>
      <c r="P405" s="428"/>
      <c r="Q405" s="428"/>
      <c r="R405" s="428"/>
      <c r="S405" s="428"/>
      <c r="T405" s="428"/>
      <c r="U405" s="428"/>
      <c r="V405" s="154">
        <f t="shared" ref="V405:V406" si="187">SUM(X405:AA405)</f>
        <v>0</v>
      </c>
      <c r="W405" s="155" t="str">
        <f t="shared" ref="W405:W406" si="188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670</v>
      </c>
      <c r="C406" s="148" t="s">
        <v>644</v>
      </c>
      <c r="D406" s="130">
        <v>5.03</v>
      </c>
      <c r="E406" s="130"/>
      <c r="F406" s="149"/>
      <c r="G406" s="150"/>
      <c r="H406" s="420">
        <f t="shared" si="170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5"/>
        <v>0</v>
      </c>
      <c r="N406" s="152">
        <f t="shared" si="186"/>
        <v>0</v>
      </c>
      <c r="O406" s="428"/>
      <c r="P406" s="428"/>
      <c r="Q406" s="428"/>
      <c r="R406" s="428"/>
      <c r="S406" s="428"/>
      <c r="T406" s="428"/>
      <c r="U406" s="428"/>
      <c r="V406" s="154">
        <f t="shared" si="187"/>
        <v>0</v>
      </c>
      <c r="W406" s="155" t="str">
        <f t="shared" si="188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673</v>
      </c>
      <c r="C407" s="209" t="s">
        <v>82</v>
      </c>
      <c r="D407" s="130"/>
      <c r="E407" s="130"/>
      <c r="F407" s="149"/>
      <c r="G407" s="150"/>
      <c r="H407" s="420">
        <f t="shared" si="170"/>
        <v>0</v>
      </c>
      <c r="I407" s="151"/>
      <c r="J407" s="152"/>
      <c r="K407" s="153"/>
      <c r="L407" s="151"/>
      <c r="M407" s="131"/>
      <c r="N407" s="152"/>
      <c r="O407" s="428"/>
      <c r="P407" s="428"/>
      <c r="Q407" s="428"/>
      <c r="R407" s="428"/>
      <c r="S407" s="428"/>
      <c r="T407" s="428"/>
      <c r="U407" s="428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676</v>
      </c>
      <c r="C408" s="148" t="s">
        <v>583</v>
      </c>
      <c r="D408" s="130">
        <v>5.0599999999999996</v>
      </c>
      <c r="E408" s="130"/>
      <c r="F408" s="149"/>
      <c r="G408" s="150"/>
      <c r="H408" s="420">
        <f t="shared" si="170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89">IF(ISERROR(I408-K408),"",I408-K408)</f>
        <v/>
      </c>
      <c r="N408" s="152">
        <f t="shared" ref="N408:N411" si="190">SUM(O408:U408)</f>
        <v>0</v>
      </c>
      <c r="O408" s="428"/>
      <c r="P408" s="428"/>
      <c r="Q408" s="428"/>
      <c r="R408" s="428"/>
      <c r="S408" s="428"/>
      <c r="T408" s="428"/>
      <c r="U408" s="428"/>
      <c r="V408" s="154">
        <f t="shared" ref="V408:V411" si="191">SUM(X408:AA408)</f>
        <v>0</v>
      </c>
      <c r="W408" s="155" t="str">
        <f t="shared" ref="W408:W411" si="192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676</v>
      </c>
      <c r="C409" s="148" t="s">
        <v>632</v>
      </c>
      <c r="D409" s="130">
        <v>5.0599999999999996</v>
      </c>
      <c r="E409" s="130"/>
      <c r="F409" s="149"/>
      <c r="G409" s="150"/>
      <c r="H409" s="420">
        <f t="shared" si="170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89"/>
        <v/>
      </c>
      <c r="N409" s="152">
        <f t="shared" si="190"/>
        <v>0</v>
      </c>
      <c r="O409" s="428"/>
      <c r="P409" s="428"/>
      <c r="Q409" s="428"/>
      <c r="R409" s="428"/>
      <c r="S409" s="428"/>
      <c r="T409" s="428"/>
      <c r="U409" s="428"/>
      <c r="V409" s="154">
        <f t="shared" si="191"/>
        <v>0</v>
      </c>
      <c r="W409" s="155" t="str">
        <f t="shared" si="192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676</v>
      </c>
      <c r="C410" s="148" t="s">
        <v>644</v>
      </c>
      <c r="D410" s="130">
        <v>5.0599999999999996</v>
      </c>
      <c r="E410" s="130"/>
      <c r="F410" s="149"/>
      <c r="G410" s="150"/>
      <c r="H410" s="420">
        <f t="shared" si="170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89"/>
        <v/>
      </c>
      <c r="N410" s="152">
        <f t="shared" si="190"/>
        <v>0</v>
      </c>
      <c r="O410" s="428"/>
      <c r="P410" s="428"/>
      <c r="Q410" s="428"/>
      <c r="R410" s="428"/>
      <c r="S410" s="428"/>
      <c r="T410" s="428"/>
      <c r="U410" s="428"/>
      <c r="V410" s="154">
        <f t="shared" si="191"/>
        <v>0</v>
      </c>
      <c r="W410" s="155" t="str">
        <f t="shared" si="192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676</v>
      </c>
      <c r="C411" s="148" t="s">
        <v>585</v>
      </c>
      <c r="D411" s="130">
        <v>5.0599999999999996</v>
      </c>
      <c r="E411" s="130"/>
      <c r="F411" s="149"/>
      <c r="G411" s="150"/>
      <c r="H411" s="420">
        <f t="shared" si="170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89"/>
        <v/>
      </c>
      <c r="N411" s="152">
        <f t="shared" si="190"/>
        <v>0</v>
      </c>
      <c r="O411" s="428"/>
      <c r="P411" s="428"/>
      <c r="Q411" s="428"/>
      <c r="R411" s="428"/>
      <c r="S411" s="428"/>
      <c r="T411" s="428"/>
      <c r="U411" s="428"/>
      <c r="V411" s="154">
        <f t="shared" si="191"/>
        <v>0</v>
      </c>
      <c r="W411" s="155" t="str">
        <f t="shared" si="192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856</v>
      </c>
      <c r="C412" s="209" t="s">
        <v>839</v>
      </c>
      <c r="D412" s="130"/>
      <c r="E412" s="130"/>
      <c r="F412" s="149"/>
      <c r="G412" s="150"/>
      <c r="H412" s="420">
        <f t="shared" si="170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89"/>
        <v>0</v>
      </c>
      <c r="N412" s="152"/>
      <c r="O412" s="428"/>
      <c r="P412" s="428"/>
      <c r="Q412" s="428"/>
      <c r="R412" s="428"/>
      <c r="S412" s="428"/>
      <c r="T412" s="428"/>
      <c r="U412" s="428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856</v>
      </c>
      <c r="C413" s="209" t="s">
        <v>627</v>
      </c>
      <c r="D413" s="130"/>
      <c r="E413" s="130"/>
      <c r="F413" s="149"/>
      <c r="G413" s="150"/>
      <c r="H413" s="420">
        <f t="shared" si="170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89"/>
        <v>0</v>
      </c>
      <c r="N413" s="152"/>
      <c r="O413" s="428"/>
      <c r="P413" s="428"/>
      <c r="Q413" s="428"/>
      <c r="R413" s="428"/>
      <c r="S413" s="428"/>
      <c r="T413" s="428"/>
      <c r="U413" s="428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856</v>
      </c>
      <c r="C414" s="209" t="s">
        <v>840</v>
      </c>
      <c r="D414" s="130"/>
      <c r="E414" s="130"/>
      <c r="F414" s="149"/>
      <c r="G414" s="150"/>
      <c r="H414" s="420">
        <f t="shared" si="170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89"/>
        <v>0</v>
      </c>
      <c r="N414" s="152"/>
      <c r="O414" s="428"/>
      <c r="P414" s="428"/>
      <c r="Q414" s="428"/>
      <c r="R414" s="428"/>
      <c r="S414" s="428"/>
      <c r="T414" s="428"/>
      <c r="U414" s="428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856</v>
      </c>
      <c r="C415" s="209" t="s">
        <v>60</v>
      </c>
      <c r="D415" s="130"/>
      <c r="E415" s="130"/>
      <c r="F415" s="149"/>
      <c r="G415" s="150"/>
      <c r="H415" s="420">
        <f t="shared" si="170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89"/>
        <v>0</v>
      </c>
      <c r="N415" s="152"/>
      <c r="O415" s="428"/>
      <c r="P415" s="428"/>
      <c r="Q415" s="428"/>
      <c r="R415" s="428"/>
      <c r="S415" s="428"/>
      <c r="T415" s="428"/>
      <c r="U415" s="428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841</v>
      </c>
      <c r="C416" s="209" t="s">
        <v>60</v>
      </c>
      <c r="D416" s="130"/>
      <c r="E416" s="130"/>
      <c r="F416" s="149"/>
      <c r="G416" s="150"/>
      <c r="H416" s="420">
        <f t="shared" si="170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89"/>
        <v>0</v>
      </c>
      <c r="N416" s="152"/>
      <c r="O416" s="428"/>
      <c r="P416" s="428"/>
      <c r="Q416" s="428"/>
      <c r="R416" s="428"/>
      <c r="S416" s="428"/>
      <c r="T416" s="428"/>
      <c r="U416" s="428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841</v>
      </c>
      <c r="C417" s="209" t="s">
        <v>55</v>
      </c>
      <c r="D417" s="130"/>
      <c r="E417" s="130"/>
      <c r="F417" s="149"/>
      <c r="G417" s="150"/>
      <c r="H417" s="420">
        <f t="shared" si="170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89"/>
        <v>0</v>
      </c>
      <c r="N417" s="152"/>
      <c r="O417" s="428"/>
      <c r="P417" s="428"/>
      <c r="Q417" s="428"/>
      <c r="R417" s="428"/>
      <c r="S417" s="428"/>
      <c r="T417" s="428"/>
      <c r="U417" s="428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841</v>
      </c>
      <c r="C418" s="209" t="s">
        <v>627</v>
      </c>
      <c r="D418" s="130"/>
      <c r="E418" s="130"/>
      <c r="F418" s="149"/>
      <c r="G418" s="150"/>
      <c r="H418" s="420">
        <f t="shared" si="170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89"/>
        <v>0</v>
      </c>
      <c r="N418" s="152"/>
      <c r="O418" s="428"/>
      <c r="P418" s="428"/>
      <c r="Q418" s="428"/>
      <c r="R418" s="428"/>
      <c r="S418" s="428"/>
      <c r="T418" s="428"/>
      <c r="U418" s="428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857</v>
      </c>
      <c r="C419" s="148" t="s">
        <v>60</v>
      </c>
      <c r="D419" s="130"/>
      <c r="E419" s="130"/>
      <c r="F419" s="149"/>
      <c r="G419" s="150"/>
      <c r="H419" s="420">
        <f t="shared" si="170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89"/>
        <v>0</v>
      </c>
      <c r="N419" s="152"/>
      <c r="O419" s="428"/>
      <c r="P419" s="428"/>
      <c r="Q419" s="428"/>
      <c r="R419" s="428"/>
      <c r="S419" s="428"/>
      <c r="T419" s="428"/>
      <c r="U419" s="428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857</v>
      </c>
      <c r="C420" s="148" t="s">
        <v>55</v>
      </c>
      <c r="D420" s="130"/>
      <c r="E420" s="130"/>
      <c r="F420" s="149"/>
      <c r="G420" s="150"/>
      <c r="H420" s="420">
        <f t="shared" si="170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89"/>
        <v>0</v>
      </c>
      <c r="N420" s="152"/>
      <c r="O420" s="428"/>
      <c r="P420" s="428"/>
      <c r="Q420" s="428"/>
      <c r="R420" s="428"/>
      <c r="S420" s="428"/>
      <c r="T420" s="428"/>
      <c r="U420" s="428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857</v>
      </c>
      <c r="C421" s="148" t="s">
        <v>627</v>
      </c>
      <c r="D421" s="130"/>
      <c r="E421" s="130"/>
      <c r="F421" s="149"/>
      <c r="G421" s="150"/>
      <c r="H421" s="420">
        <f t="shared" si="170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89"/>
        <v>0</v>
      </c>
      <c r="N421" s="152"/>
      <c r="O421" s="428"/>
      <c r="P421" s="428"/>
      <c r="Q421" s="428"/>
      <c r="R421" s="428"/>
      <c r="S421" s="428"/>
      <c r="T421" s="428"/>
      <c r="U421" s="428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67" t="s">
        <v>686</v>
      </c>
      <c r="B422" s="567"/>
      <c r="C422" s="429" t="s">
        <v>611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3">SUM(M365:M421)</f>
        <v>0</v>
      </c>
      <c r="N422" s="168">
        <f t="shared" si="193"/>
        <v>0</v>
      </c>
      <c r="O422" s="170">
        <f t="shared" si="193"/>
        <v>0</v>
      </c>
      <c r="P422" s="170">
        <f t="shared" si="193"/>
        <v>0</v>
      </c>
      <c r="Q422" s="170">
        <f t="shared" si="193"/>
        <v>0</v>
      </c>
      <c r="R422" s="170">
        <f t="shared" si="193"/>
        <v>0</v>
      </c>
      <c r="S422" s="170">
        <f t="shared" si="193"/>
        <v>0</v>
      </c>
      <c r="T422" s="170">
        <f t="shared" si="193"/>
        <v>0</v>
      </c>
      <c r="U422" s="170">
        <f t="shared" si="193"/>
        <v>0</v>
      </c>
      <c r="V422" s="171">
        <f t="shared" si="193"/>
        <v>0</v>
      </c>
      <c r="W422" s="155" t="str">
        <f t="shared" ref="W422:W429" si="194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19" t="s">
        <v>689</v>
      </c>
      <c r="C423" s="148" t="s">
        <v>568</v>
      </c>
      <c r="D423" s="130">
        <v>5.03</v>
      </c>
      <c r="E423" s="130"/>
      <c r="F423" s="149"/>
      <c r="G423" s="150"/>
      <c r="H423" s="420">
        <f t="shared" ref="H423:H456" si="195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6">IF(ISERROR(I423-K423),"",I423-K423)</f>
        <v>0</v>
      </c>
      <c r="N423" s="152">
        <f t="shared" ref="N423:N430" si="197">SUM(O423:U423)</f>
        <v>0</v>
      </c>
      <c r="O423" s="428"/>
      <c r="P423" s="428"/>
      <c r="Q423" s="428"/>
      <c r="R423" s="428"/>
      <c r="S423" s="428"/>
      <c r="T423" s="428"/>
      <c r="U423" s="428"/>
      <c r="V423" s="154">
        <f t="shared" ref="V423:V429" si="198">SUM(X423:AA423)</f>
        <v>0</v>
      </c>
      <c r="W423" s="155" t="str">
        <f t="shared" si="194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19" t="s">
        <v>689</v>
      </c>
      <c r="C424" s="148" t="s">
        <v>583</v>
      </c>
      <c r="D424" s="130">
        <v>5.03</v>
      </c>
      <c r="E424" s="130"/>
      <c r="F424" s="149"/>
      <c r="G424" s="150"/>
      <c r="H424" s="420">
        <f t="shared" si="195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6"/>
        <v>0</v>
      </c>
      <c r="N424" s="152">
        <f t="shared" si="197"/>
        <v>0</v>
      </c>
      <c r="O424" s="428"/>
      <c r="P424" s="428"/>
      <c r="Q424" s="428"/>
      <c r="R424" s="428"/>
      <c r="S424" s="428"/>
      <c r="T424" s="428"/>
      <c r="U424" s="428"/>
      <c r="V424" s="154">
        <f t="shared" si="198"/>
        <v>0</v>
      </c>
      <c r="W424" s="155" t="str">
        <f t="shared" si="194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19" t="s">
        <v>689</v>
      </c>
      <c r="C425" s="148" t="s">
        <v>632</v>
      </c>
      <c r="D425" s="130">
        <v>5.03</v>
      </c>
      <c r="E425" s="130"/>
      <c r="F425" s="149"/>
      <c r="G425" s="150"/>
      <c r="H425" s="420">
        <f t="shared" si="195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6"/>
        <v>0</v>
      </c>
      <c r="N425" s="152">
        <f t="shared" si="197"/>
        <v>0</v>
      </c>
      <c r="O425" s="428"/>
      <c r="P425" s="428"/>
      <c r="Q425" s="428"/>
      <c r="R425" s="428"/>
      <c r="S425" s="428"/>
      <c r="T425" s="428"/>
      <c r="U425" s="428"/>
      <c r="V425" s="154">
        <f t="shared" si="198"/>
        <v>0</v>
      </c>
      <c r="W425" s="155" t="str">
        <f t="shared" si="194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20">
        <f t="shared" si="195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6"/>
        <v>0</v>
      </c>
      <c r="N426" s="152">
        <f t="shared" si="197"/>
        <v>0</v>
      </c>
      <c r="O426" s="428"/>
      <c r="P426" s="428"/>
      <c r="Q426" s="428"/>
      <c r="R426" s="428"/>
      <c r="S426" s="428"/>
      <c r="T426" s="428"/>
      <c r="U426" s="428"/>
      <c r="V426" s="154">
        <f t="shared" si="198"/>
        <v>0</v>
      </c>
      <c r="W426" s="155" t="str">
        <f t="shared" si="194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420">
        <f t="shared" si="195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6"/>
        <v>0</v>
      </c>
      <c r="N427" s="152">
        <f t="shared" si="197"/>
        <v>0</v>
      </c>
      <c r="O427" s="428"/>
      <c r="P427" s="428"/>
      <c r="Q427" s="428"/>
      <c r="R427" s="428"/>
      <c r="S427" s="428"/>
      <c r="T427" s="428"/>
      <c r="U427" s="428"/>
      <c r="V427" s="154">
        <f t="shared" si="198"/>
        <v>0</v>
      </c>
      <c r="W427" s="155" t="str">
        <f t="shared" si="194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404" t="s">
        <v>949</v>
      </c>
      <c r="C428" s="148" t="s">
        <v>186</v>
      </c>
      <c r="D428" s="130">
        <v>5.03</v>
      </c>
      <c r="E428" s="130"/>
      <c r="F428" s="149"/>
      <c r="G428" s="150"/>
      <c r="H428" s="420">
        <f t="shared" si="195"/>
        <v>0</v>
      </c>
      <c r="I428" s="151"/>
      <c r="J428" s="152"/>
      <c r="K428" s="153">
        <f t="array" ref="K428">IF(ISERROR(G428/L428),"",G428/L428)</f>
        <v>0</v>
      </c>
      <c r="L428" s="151">
        <v>9.3000000000000007</v>
      </c>
      <c r="M428" s="131">
        <f t="shared" si="196"/>
        <v>0</v>
      </c>
      <c r="N428" s="152">
        <f t="shared" si="197"/>
        <v>0</v>
      </c>
      <c r="O428" s="428"/>
      <c r="P428" s="428"/>
      <c r="Q428" s="428"/>
      <c r="R428" s="428"/>
      <c r="S428" s="428"/>
      <c r="T428" s="428"/>
      <c r="U428" s="428"/>
      <c r="V428" s="154">
        <f t="shared" si="198"/>
        <v>0</v>
      </c>
      <c r="W428" s="155" t="str">
        <f t="shared" si="194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20">
        <f t="shared" si="195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6"/>
        <v>0</v>
      </c>
      <c r="N429" s="152">
        <f t="shared" si="197"/>
        <v>0</v>
      </c>
      <c r="O429" s="428"/>
      <c r="P429" s="428"/>
      <c r="Q429" s="428"/>
      <c r="R429" s="428"/>
      <c r="S429" s="428"/>
      <c r="T429" s="428"/>
      <c r="U429" s="428"/>
      <c r="V429" s="154">
        <f t="shared" si="198"/>
        <v>0</v>
      </c>
      <c r="W429" s="155" t="str">
        <f t="shared" si="194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179</v>
      </c>
      <c r="D430" s="130">
        <v>5.03</v>
      </c>
      <c r="E430" s="130"/>
      <c r="F430" s="149"/>
      <c r="G430" s="150"/>
      <c r="H430" s="420">
        <f t="shared" si="195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6"/>
        <v>0</v>
      </c>
      <c r="N430" s="152">
        <f t="shared" si="197"/>
        <v>0</v>
      </c>
      <c r="O430" s="428"/>
      <c r="P430" s="428"/>
      <c r="Q430" s="428"/>
      <c r="R430" s="428"/>
      <c r="S430" s="428"/>
      <c r="T430" s="428"/>
      <c r="U430" s="428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693</v>
      </c>
      <c r="C431" s="148" t="s">
        <v>568</v>
      </c>
      <c r="D431" s="130">
        <v>5.03</v>
      </c>
      <c r="E431" s="130"/>
      <c r="F431" s="149"/>
      <c r="G431" s="174"/>
      <c r="H431" s="420">
        <f t="shared" si="195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28"/>
      <c r="P431" s="428"/>
      <c r="Q431" s="428"/>
      <c r="R431" s="428"/>
      <c r="S431" s="428"/>
      <c r="T431" s="428"/>
      <c r="U431" s="428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693</v>
      </c>
      <c r="C432" s="148" t="s">
        <v>572</v>
      </c>
      <c r="D432" s="130">
        <v>5.03</v>
      </c>
      <c r="E432" s="130"/>
      <c r="F432" s="149"/>
      <c r="G432" s="150"/>
      <c r="H432" s="420">
        <f t="shared" si="195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28"/>
      <c r="P432" s="428"/>
      <c r="Q432" s="428"/>
      <c r="R432" s="428"/>
      <c r="S432" s="428"/>
      <c r="T432" s="428"/>
      <c r="U432" s="428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693</v>
      </c>
      <c r="C433" s="148" t="s">
        <v>583</v>
      </c>
      <c r="D433" s="130">
        <v>5.03</v>
      </c>
      <c r="E433" s="130"/>
      <c r="F433" s="149"/>
      <c r="G433" s="150"/>
      <c r="H433" s="420">
        <f t="shared" si="195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28"/>
      <c r="P433" s="428"/>
      <c r="Q433" s="428"/>
      <c r="R433" s="428"/>
      <c r="S433" s="428"/>
      <c r="T433" s="428"/>
      <c r="U433" s="428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693</v>
      </c>
      <c r="C434" s="222" t="s">
        <v>696</v>
      </c>
      <c r="D434" s="130">
        <v>5.03</v>
      </c>
      <c r="E434" s="130"/>
      <c r="F434" s="149"/>
      <c r="G434" s="150"/>
      <c r="H434" s="420">
        <f t="shared" si="195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28"/>
      <c r="P434" s="428"/>
      <c r="Q434" s="428"/>
      <c r="R434" s="428"/>
      <c r="S434" s="428"/>
      <c r="T434" s="428"/>
      <c r="U434" s="428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698</v>
      </c>
      <c r="C435" s="148" t="s">
        <v>568</v>
      </c>
      <c r="D435" s="130">
        <v>5.03</v>
      </c>
      <c r="E435" s="130"/>
      <c r="F435" s="149"/>
      <c r="G435" s="150"/>
      <c r="H435" s="420">
        <f t="shared" si="195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199">IF(ISERROR(I435-K435),"",I435-K435)</f>
        <v>0</v>
      </c>
      <c r="N435" s="152">
        <f t="shared" ref="N435:N450" si="200">SUM(O435:U435)</f>
        <v>0</v>
      </c>
      <c r="O435" s="428"/>
      <c r="P435" s="428"/>
      <c r="Q435" s="428"/>
      <c r="R435" s="428"/>
      <c r="S435" s="428"/>
      <c r="T435" s="428"/>
      <c r="U435" s="428"/>
      <c r="V435" s="154">
        <f t="shared" ref="V435:V438" si="201">SUM(X435:AA435)</f>
        <v>0</v>
      </c>
      <c r="W435" s="155" t="str">
        <f t="shared" ref="W435:W442" si="202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698</v>
      </c>
      <c r="C436" s="148" t="s">
        <v>637</v>
      </c>
      <c r="D436" s="130">
        <v>5.03</v>
      </c>
      <c r="E436" s="130"/>
      <c r="F436" s="149"/>
      <c r="G436" s="150"/>
      <c r="H436" s="420">
        <f t="shared" si="195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199"/>
        <v/>
      </c>
      <c r="N436" s="152">
        <f t="shared" si="200"/>
        <v>0</v>
      </c>
      <c r="O436" s="428"/>
      <c r="P436" s="428"/>
      <c r="Q436" s="428"/>
      <c r="R436" s="428"/>
      <c r="S436" s="428"/>
      <c r="T436" s="428"/>
      <c r="U436" s="428"/>
      <c r="V436" s="154">
        <f t="shared" si="201"/>
        <v>0</v>
      </c>
      <c r="W436" s="155" t="str">
        <f t="shared" si="202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698</v>
      </c>
      <c r="C437" s="148" t="s">
        <v>583</v>
      </c>
      <c r="D437" s="130">
        <v>5.03</v>
      </c>
      <c r="E437" s="130"/>
      <c r="F437" s="149"/>
      <c r="G437" s="150"/>
      <c r="H437" s="420">
        <f t="shared" si="195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199"/>
        <v/>
      </c>
      <c r="N437" s="152">
        <f t="shared" si="200"/>
        <v>0</v>
      </c>
      <c r="O437" s="428"/>
      <c r="P437" s="428"/>
      <c r="Q437" s="428"/>
      <c r="R437" s="428"/>
      <c r="S437" s="428"/>
      <c r="T437" s="428"/>
      <c r="U437" s="428"/>
      <c r="V437" s="154">
        <f t="shared" si="201"/>
        <v>0</v>
      </c>
      <c r="W437" s="155" t="str">
        <f t="shared" si="202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698</v>
      </c>
      <c r="C438" s="148" t="s">
        <v>594</v>
      </c>
      <c r="D438" s="130">
        <v>5.03</v>
      </c>
      <c r="E438" s="130"/>
      <c r="F438" s="149"/>
      <c r="G438" s="150"/>
      <c r="H438" s="420">
        <f t="shared" si="195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199"/>
        <v/>
      </c>
      <c r="N438" s="152">
        <f t="shared" si="200"/>
        <v>0</v>
      </c>
      <c r="O438" s="428"/>
      <c r="P438" s="428"/>
      <c r="Q438" s="428"/>
      <c r="R438" s="428"/>
      <c r="S438" s="428"/>
      <c r="T438" s="428"/>
      <c r="U438" s="428"/>
      <c r="V438" s="154">
        <f t="shared" si="201"/>
        <v>0</v>
      </c>
      <c r="W438" s="155" t="str">
        <f t="shared" si="202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19" t="s">
        <v>700</v>
      </c>
      <c r="C439" s="148" t="s">
        <v>572</v>
      </c>
      <c r="D439" s="130">
        <v>9.36</v>
      </c>
      <c r="E439" s="130"/>
      <c r="F439" s="149"/>
      <c r="G439" s="150"/>
      <c r="H439" s="420">
        <f t="shared" si="195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199"/>
        <v>0</v>
      </c>
      <c r="N439" s="152">
        <f t="shared" si="200"/>
        <v>0</v>
      </c>
      <c r="O439" s="428"/>
      <c r="P439" s="428"/>
      <c r="Q439" s="428"/>
      <c r="R439" s="428"/>
      <c r="S439" s="428"/>
      <c r="T439" s="428"/>
      <c r="U439" s="428"/>
      <c r="V439" s="154">
        <f t="shared" ref="V439:V442" si="203">SUM(X439:AA439)</f>
        <v>0</v>
      </c>
      <c r="W439" s="155" t="str">
        <f t="shared" si="202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19" t="s">
        <v>700</v>
      </c>
      <c r="C440" s="148" t="s">
        <v>568</v>
      </c>
      <c r="D440" s="130">
        <v>9.36</v>
      </c>
      <c r="E440" s="130"/>
      <c r="F440" s="149"/>
      <c r="G440" s="150"/>
      <c r="H440" s="420">
        <f t="shared" si="195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199"/>
        <v>0</v>
      </c>
      <c r="N440" s="152">
        <f t="shared" si="200"/>
        <v>0</v>
      </c>
      <c r="O440" s="428"/>
      <c r="P440" s="428"/>
      <c r="Q440" s="428"/>
      <c r="R440" s="428"/>
      <c r="S440" s="428"/>
      <c r="T440" s="428"/>
      <c r="U440" s="428"/>
      <c r="V440" s="154">
        <f t="shared" si="203"/>
        <v>0</v>
      </c>
      <c r="W440" s="155" t="str">
        <f t="shared" si="202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19" t="s">
        <v>700</v>
      </c>
      <c r="C441" s="148" t="s">
        <v>702</v>
      </c>
      <c r="D441" s="130">
        <v>9.36</v>
      </c>
      <c r="E441" s="130"/>
      <c r="F441" s="149"/>
      <c r="G441" s="150"/>
      <c r="H441" s="420">
        <f t="shared" si="195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199"/>
        <v>0</v>
      </c>
      <c r="N441" s="152">
        <f t="shared" si="200"/>
        <v>0</v>
      </c>
      <c r="O441" s="428"/>
      <c r="P441" s="428"/>
      <c r="Q441" s="428"/>
      <c r="R441" s="428"/>
      <c r="S441" s="428"/>
      <c r="T441" s="428"/>
      <c r="U441" s="428"/>
      <c r="V441" s="154">
        <f t="shared" si="203"/>
        <v>0</v>
      </c>
      <c r="W441" s="155" t="str">
        <f t="shared" si="202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19" t="s">
        <v>700</v>
      </c>
      <c r="C442" s="148" t="s">
        <v>583</v>
      </c>
      <c r="D442" s="130">
        <v>9.36</v>
      </c>
      <c r="E442" s="130"/>
      <c r="F442" s="149"/>
      <c r="G442" s="150"/>
      <c r="H442" s="420">
        <f t="shared" si="195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199"/>
        <v>0</v>
      </c>
      <c r="N442" s="152">
        <f t="shared" si="200"/>
        <v>0</v>
      </c>
      <c r="O442" s="428"/>
      <c r="P442" s="428"/>
      <c r="Q442" s="428"/>
      <c r="R442" s="428"/>
      <c r="S442" s="428"/>
      <c r="T442" s="428"/>
      <c r="U442" s="428"/>
      <c r="V442" s="154">
        <f t="shared" si="203"/>
        <v>0</v>
      </c>
      <c r="W442" s="155" t="str">
        <f t="shared" si="202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19" t="s">
        <v>843</v>
      </c>
      <c r="C443" s="209" t="s">
        <v>715</v>
      </c>
      <c r="D443" s="130">
        <v>5</v>
      </c>
      <c r="E443" s="130"/>
      <c r="F443" s="149"/>
      <c r="G443" s="150"/>
      <c r="H443" s="420">
        <f t="shared" si="195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199"/>
        <v>0</v>
      </c>
      <c r="N443" s="152">
        <f t="shared" si="200"/>
        <v>0</v>
      </c>
      <c r="O443" s="428"/>
      <c r="P443" s="428"/>
      <c r="Q443" s="428"/>
      <c r="R443" s="428"/>
      <c r="S443" s="428"/>
      <c r="T443" s="428"/>
      <c r="U443" s="428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19" t="s">
        <v>843</v>
      </c>
      <c r="C444" s="209" t="s">
        <v>716</v>
      </c>
      <c r="D444" s="130">
        <v>5</v>
      </c>
      <c r="E444" s="130"/>
      <c r="F444" s="149"/>
      <c r="G444" s="150"/>
      <c r="H444" s="420">
        <f t="shared" si="195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199"/>
        <v>0</v>
      </c>
      <c r="N444" s="152">
        <f t="shared" si="200"/>
        <v>0</v>
      </c>
      <c r="O444" s="428"/>
      <c r="P444" s="428"/>
      <c r="Q444" s="428"/>
      <c r="R444" s="428"/>
      <c r="S444" s="428"/>
      <c r="T444" s="428"/>
      <c r="U444" s="428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19" t="s">
        <v>844</v>
      </c>
      <c r="C445" s="209" t="s">
        <v>845</v>
      </c>
      <c r="D445" s="130">
        <v>5</v>
      </c>
      <c r="E445" s="130"/>
      <c r="F445" s="149"/>
      <c r="G445" s="150"/>
      <c r="H445" s="420">
        <f t="shared" si="195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199"/>
        <v>0</v>
      </c>
      <c r="N445" s="152">
        <f t="shared" si="200"/>
        <v>0</v>
      </c>
      <c r="O445" s="428"/>
      <c r="P445" s="428"/>
      <c r="Q445" s="428"/>
      <c r="R445" s="428"/>
      <c r="S445" s="428"/>
      <c r="T445" s="428"/>
      <c r="U445" s="428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19" t="s">
        <v>846</v>
      </c>
      <c r="C446" s="209" t="s">
        <v>696</v>
      </c>
      <c r="D446" s="130">
        <v>5</v>
      </c>
      <c r="E446" s="130"/>
      <c r="F446" s="149"/>
      <c r="G446" s="150"/>
      <c r="H446" s="420">
        <f t="shared" si="195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199"/>
        <v>0</v>
      </c>
      <c r="N446" s="152">
        <f t="shared" si="200"/>
        <v>0</v>
      </c>
      <c r="O446" s="428"/>
      <c r="P446" s="428"/>
      <c r="Q446" s="428"/>
      <c r="R446" s="428"/>
      <c r="S446" s="428"/>
      <c r="T446" s="428"/>
      <c r="U446" s="428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19" t="s">
        <v>847</v>
      </c>
      <c r="C447" s="148" t="s">
        <v>848</v>
      </c>
      <c r="D447" s="130">
        <v>5</v>
      </c>
      <c r="E447" s="130"/>
      <c r="F447" s="149"/>
      <c r="G447" s="150"/>
      <c r="H447" s="420">
        <f t="shared" si="195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199"/>
        <v>0</v>
      </c>
      <c r="N447" s="152">
        <f t="shared" si="200"/>
        <v>0</v>
      </c>
      <c r="O447" s="428"/>
      <c r="P447" s="428"/>
      <c r="Q447" s="428"/>
      <c r="R447" s="428"/>
      <c r="S447" s="428"/>
      <c r="T447" s="428"/>
      <c r="U447" s="428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19" t="s">
        <v>847</v>
      </c>
      <c r="C448" s="148" t="s">
        <v>849</v>
      </c>
      <c r="D448" s="130">
        <v>5</v>
      </c>
      <c r="E448" s="130"/>
      <c r="F448" s="149"/>
      <c r="G448" s="150"/>
      <c r="H448" s="420">
        <f t="shared" si="195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199"/>
        <v>0</v>
      </c>
      <c r="N448" s="152">
        <f t="shared" si="200"/>
        <v>0</v>
      </c>
      <c r="O448" s="428"/>
      <c r="P448" s="428"/>
      <c r="Q448" s="428"/>
      <c r="R448" s="428"/>
      <c r="S448" s="428"/>
      <c r="T448" s="428"/>
      <c r="U448" s="428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585</v>
      </c>
      <c r="D449" s="130">
        <v>5.0599999999999996</v>
      </c>
      <c r="E449" s="130"/>
      <c r="F449" s="149"/>
      <c r="G449" s="150"/>
      <c r="H449" s="420">
        <f t="shared" si="195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199"/>
        <v>0</v>
      </c>
      <c r="N449" s="152">
        <f t="shared" si="200"/>
        <v>0</v>
      </c>
      <c r="O449" s="428"/>
      <c r="P449" s="428"/>
      <c r="Q449" s="428"/>
      <c r="R449" s="428"/>
      <c r="S449" s="428"/>
      <c r="T449" s="428"/>
      <c r="U449" s="428"/>
      <c r="V449" s="154">
        <f t="shared" ref="V449:V450" si="204">SUM(X449:AA449)</f>
        <v>0</v>
      </c>
      <c r="W449" s="155" t="str">
        <f t="shared" ref="W449:W450" si="205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637</v>
      </c>
      <c r="D450" s="130">
        <v>5.0599999999999996</v>
      </c>
      <c r="E450" s="130"/>
      <c r="F450" s="149"/>
      <c r="G450" s="150"/>
      <c r="H450" s="420">
        <f t="shared" si="195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199"/>
        <v>0</v>
      </c>
      <c r="N450" s="152">
        <f t="shared" si="200"/>
        <v>0</v>
      </c>
      <c r="O450" s="428"/>
      <c r="P450" s="428"/>
      <c r="Q450" s="428"/>
      <c r="R450" s="428"/>
      <c r="S450" s="428"/>
      <c r="T450" s="428"/>
      <c r="U450" s="428"/>
      <c r="V450" s="154">
        <f t="shared" si="204"/>
        <v>0</v>
      </c>
      <c r="W450" s="155" t="str">
        <f t="shared" si="205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713</v>
      </c>
      <c r="C451" s="209" t="s">
        <v>715</v>
      </c>
      <c r="D451" s="130"/>
      <c r="E451" s="130"/>
      <c r="F451" s="149"/>
      <c r="G451" s="150"/>
      <c r="H451" s="420">
        <f t="shared" si="195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199"/>
        <v>0</v>
      </c>
      <c r="N451" s="152"/>
      <c r="O451" s="428"/>
      <c r="P451" s="428"/>
      <c r="Q451" s="428"/>
      <c r="R451" s="428"/>
      <c r="S451" s="428"/>
      <c r="T451" s="428"/>
      <c r="U451" s="428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713</v>
      </c>
      <c r="C452" s="209" t="s">
        <v>60</v>
      </c>
      <c r="D452" s="130"/>
      <c r="E452" s="130"/>
      <c r="F452" s="149"/>
      <c r="G452" s="150"/>
      <c r="H452" s="420">
        <f t="shared" si="195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199"/>
        <v>0</v>
      </c>
      <c r="N452" s="152"/>
      <c r="O452" s="428"/>
      <c r="P452" s="428"/>
      <c r="Q452" s="428"/>
      <c r="R452" s="428"/>
      <c r="S452" s="428"/>
      <c r="T452" s="428"/>
      <c r="U452" s="428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713</v>
      </c>
      <c r="C453" s="209" t="s">
        <v>716</v>
      </c>
      <c r="D453" s="130"/>
      <c r="E453" s="130"/>
      <c r="F453" s="149"/>
      <c r="G453" s="150"/>
      <c r="H453" s="420">
        <f t="shared" si="195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199"/>
        <v>0</v>
      </c>
      <c r="N453" s="152"/>
      <c r="O453" s="428"/>
      <c r="P453" s="428"/>
      <c r="Q453" s="428"/>
      <c r="R453" s="428"/>
      <c r="S453" s="428"/>
      <c r="T453" s="428"/>
      <c r="U453" s="428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717</v>
      </c>
      <c r="C454" s="148" t="s">
        <v>632</v>
      </c>
      <c r="D454" s="130">
        <v>5.07</v>
      </c>
      <c r="E454" s="130"/>
      <c r="F454" s="149"/>
      <c r="G454" s="150"/>
      <c r="H454" s="420">
        <f t="shared" si="195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199"/>
        <v>0</v>
      </c>
      <c r="N454" s="152">
        <f t="shared" ref="N454:N456" si="206">SUM(O454:U454)</f>
        <v>0</v>
      </c>
      <c r="O454" s="428"/>
      <c r="P454" s="428"/>
      <c r="Q454" s="428"/>
      <c r="R454" s="428"/>
      <c r="S454" s="428"/>
      <c r="T454" s="428"/>
      <c r="U454" s="428"/>
      <c r="V454" s="154">
        <f t="shared" ref="V454:V456" si="207">SUM(X454:AA454)</f>
        <v>0</v>
      </c>
      <c r="W454" s="155" t="str">
        <f t="shared" ref="W454:W478" si="208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717</v>
      </c>
      <c r="C455" s="148" t="s">
        <v>568</v>
      </c>
      <c r="D455" s="130">
        <v>5.07</v>
      </c>
      <c r="E455" s="130"/>
      <c r="F455" s="149"/>
      <c r="G455" s="150"/>
      <c r="H455" s="420">
        <f t="shared" si="195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199"/>
        <v>0</v>
      </c>
      <c r="N455" s="152">
        <f t="shared" si="206"/>
        <v>0</v>
      </c>
      <c r="O455" s="428"/>
      <c r="P455" s="428"/>
      <c r="Q455" s="428"/>
      <c r="R455" s="428"/>
      <c r="S455" s="428"/>
      <c r="T455" s="428"/>
      <c r="U455" s="428"/>
      <c r="V455" s="154">
        <f t="shared" si="207"/>
        <v>0</v>
      </c>
      <c r="W455" s="155" t="str">
        <f t="shared" si="208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717</v>
      </c>
      <c r="C456" s="148" t="s">
        <v>583</v>
      </c>
      <c r="D456" s="130">
        <v>5.0599999999999996</v>
      </c>
      <c r="E456" s="130"/>
      <c r="F456" s="175"/>
      <c r="G456" s="150"/>
      <c r="H456" s="420">
        <f t="shared" si="195"/>
        <v>0</v>
      </c>
      <c r="I456" s="151"/>
      <c r="J456" s="152" t="str">
        <f t="array" ref="J456">IF(ISERROR(G456/I456),"",G456/I456)</f>
        <v/>
      </c>
      <c r="K456" s="420">
        <f t="array" ref="K456">IF(ISERROR(G456/L456),"",G456/L456)</f>
        <v>0</v>
      </c>
      <c r="L456" s="151">
        <v>9</v>
      </c>
      <c r="M456" s="131">
        <f t="shared" si="199"/>
        <v>0</v>
      </c>
      <c r="N456" s="152">
        <f t="shared" si="206"/>
        <v>0</v>
      </c>
      <c r="O456" s="428"/>
      <c r="P456" s="428"/>
      <c r="Q456" s="428"/>
      <c r="R456" s="428"/>
      <c r="S456" s="428"/>
      <c r="T456" s="428"/>
      <c r="U456" s="428"/>
      <c r="V456" s="154">
        <f t="shared" si="207"/>
        <v>0</v>
      </c>
      <c r="W456" s="155" t="str">
        <f t="shared" si="208"/>
        <v/>
      </c>
      <c r="X456" s="154"/>
      <c r="Y456" s="154"/>
      <c r="Z456" s="154"/>
      <c r="AA456" s="154"/>
    </row>
    <row r="457" spans="1:27" ht="20.100000000000001" hidden="1" customHeight="1">
      <c r="A457" s="559" t="s">
        <v>719</v>
      </c>
      <c r="B457" s="560"/>
      <c r="C457" s="429" t="s">
        <v>611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09">SUM(M423:M456)</f>
        <v>0</v>
      </c>
      <c r="N457" s="168">
        <f t="shared" si="209"/>
        <v>0</v>
      </c>
      <c r="O457" s="170">
        <f t="shared" si="209"/>
        <v>0</v>
      </c>
      <c r="P457" s="170">
        <f t="shared" si="209"/>
        <v>0</v>
      </c>
      <c r="Q457" s="170">
        <f t="shared" si="209"/>
        <v>0</v>
      </c>
      <c r="R457" s="170">
        <f t="shared" si="209"/>
        <v>0</v>
      </c>
      <c r="S457" s="170">
        <f t="shared" si="209"/>
        <v>0</v>
      </c>
      <c r="T457" s="170">
        <f t="shared" si="209"/>
        <v>0</v>
      </c>
      <c r="U457" s="170">
        <f t="shared" si="209"/>
        <v>0</v>
      </c>
      <c r="V457" s="171">
        <f t="shared" si="209"/>
        <v>0</v>
      </c>
      <c r="W457" s="155" t="str">
        <f t="shared" si="208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721</v>
      </c>
      <c r="C458" s="148" t="s">
        <v>722</v>
      </c>
      <c r="D458" s="130">
        <v>5.03</v>
      </c>
      <c r="E458" s="130"/>
      <c r="F458" s="149"/>
      <c r="G458" s="150"/>
      <c r="H458" s="420">
        <f t="shared" ref="H458:H472" si="210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1">IF(ISERROR(I458-K458),"",I458-K458)</f>
        <v>0</v>
      </c>
      <c r="N458" s="152">
        <f t="shared" ref="N458:N472" si="212">SUM(O458:U458)</f>
        <v>0</v>
      </c>
      <c r="O458" s="428"/>
      <c r="P458" s="428"/>
      <c r="Q458" s="428"/>
      <c r="R458" s="428"/>
      <c r="S458" s="428"/>
      <c r="T458" s="428"/>
      <c r="U458" s="428"/>
      <c r="V458" s="154">
        <f t="shared" ref="V458:V472" si="213">SUM(X458:AA458)</f>
        <v>0</v>
      </c>
      <c r="W458" s="155" t="str">
        <f t="shared" si="208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721</v>
      </c>
      <c r="C459" s="148" t="s">
        <v>632</v>
      </c>
      <c r="D459" s="130">
        <v>5.03</v>
      </c>
      <c r="E459" s="130"/>
      <c r="F459" s="149"/>
      <c r="G459" s="150"/>
      <c r="H459" s="420">
        <f t="shared" si="210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1"/>
        <v>0</v>
      </c>
      <c r="N459" s="152">
        <f t="shared" si="212"/>
        <v>0</v>
      </c>
      <c r="O459" s="428"/>
      <c r="P459" s="428"/>
      <c r="Q459" s="428"/>
      <c r="R459" s="428"/>
      <c r="S459" s="428"/>
      <c r="T459" s="428"/>
      <c r="U459" s="428"/>
      <c r="V459" s="154">
        <f t="shared" si="213"/>
        <v>0</v>
      </c>
      <c r="W459" s="155" t="str">
        <f t="shared" si="208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579</v>
      </c>
      <c r="C460" s="148" t="s">
        <v>644</v>
      </c>
      <c r="D460" s="130">
        <v>5.04</v>
      </c>
      <c r="E460" s="130"/>
      <c r="F460" s="149"/>
      <c r="G460" s="150"/>
      <c r="H460" s="420">
        <f t="shared" si="210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1"/>
        <v>0</v>
      </c>
      <c r="N460" s="152">
        <f t="shared" si="212"/>
        <v>0</v>
      </c>
      <c r="O460" s="428"/>
      <c r="P460" s="428"/>
      <c r="Q460" s="428"/>
      <c r="R460" s="428"/>
      <c r="S460" s="428"/>
      <c r="T460" s="428"/>
      <c r="U460" s="428"/>
      <c r="V460" s="154">
        <f t="shared" si="213"/>
        <v>0</v>
      </c>
      <c r="W460" s="155" t="str">
        <f t="shared" si="208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723</v>
      </c>
      <c r="C461" s="148" t="s">
        <v>661</v>
      </c>
      <c r="D461" s="130">
        <v>5.03</v>
      </c>
      <c r="E461" s="130"/>
      <c r="F461" s="149"/>
      <c r="G461" s="150"/>
      <c r="H461" s="420">
        <f t="shared" si="210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1"/>
        <v>0</v>
      </c>
      <c r="N461" s="152">
        <f t="shared" si="212"/>
        <v>0</v>
      </c>
      <c r="O461" s="428"/>
      <c r="P461" s="428"/>
      <c r="Q461" s="428"/>
      <c r="R461" s="428"/>
      <c r="S461" s="428"/>
      <c r="T461" s="428"/>
      <c r="U461" s="428"/>
      <c r="V461" s="154">
        <f t="shared" si="213"/>
        <v>0</v>
      </c>
      <c r="W461" s="155" t="str">
        <f t="shared" si="208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723</v>
      </c>
      <c r="C462" s="425" t="s">
        <v>637</v>
      </c>
      <c r="D462" s="130">
        <v>5.03</v>
      </c>
      <c r="E462" s="130"/>
      <c r="F462" s="149"/>
      <c r="G462" s="150"/>
      <c r="H462" s="420">
        <f t="shared" si="210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1"/>
        <v>0</v>
      </c>
      <c r="N462" s="152">
        <f t="shared" si="212"/>
        <v>0</v>
      </c>
      <c r="O462" s="428"/>
      <c r="P462" s="428"/>
      <c r="Q462" s="428"/>
      <c r="R462" s="428"/>
      <c r="S462" s="428"/>
      <c r="T462" s="428"/>
      <c r="U462" s="428"/>
      <c r="V462" s="154">
        <f t="shared" si="213"/>
        <v>0</v>
      </c>
      <c r="W462" s="155" t="str">
        <f t="shared" si="208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723</v>
      </c>
      <c r="C463" s="148" t="s">
        <v>605</v>
      </c>
      <c r="D463" s="130">
        <v>5.03</v>
      </c>
      <c r="E463" s="130"/>
      <c r="F463" s="149"/>
      <c r="G463" s="150"/>
      <c r="H463" s="420">
        <f t="shared" si="210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1"/>
        <v>0</v>
      </c>
      <c r="N463" s="152">
        <f t="shared" si="212"/>
        <v>0</v>
      </c>
      <c r="O463" s="428"/>
      <c r="P463" s="428"/>
      <c r="Q463" s="428"/>
      <c r="R463" s="428"/>
      <c r="S463" s="428"/>
      <c r="T463" s="428"/>
      <c r="U463" s="428"/>
      <c r="V463" s="154">
        <f t="shared" si="213"/>
        <v>0</v>
      </c>
      <c r="W463" s="155" t="str">
        <f t="shared" si="208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723</v>
      </c>
      <c r="C464" s="148" t="s">
        <v>583</v>
      </c>
      <c r="D464" s="130">
        <v>5.03</v>
      </c>
      <c r="E464" s="130"/>
      <c r="F464" s="149"/>
      <c r="G464" s="150"/>
      <c r="H464" s="420">
        <f t="shared" si="210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1"/>
        <v>0</v>
      </c>
      <c r="N464" s="152">
        <f t="shared" si="212"/>
        <v>0</v>
      </c>
      <c r="O464" s="428"/>
      <c r="P464" s="428"/>
      <c r="Q464" s="428"/>
      <c r="R464" s="428"/>
      <c r="S464" s="428"/>
      <c r="T464" s="428"/>
      <c r="U464" s="428"/>
      <c r="V464" s="154">
        <f t="shared" si="213"/>
        <v>0</v>
      </c>
      <c r="W464" s="155" t="str">
        <f t="shared" si="208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723</v>
      </c>
      <c r="C465" s="425" t="s">
        <v>724</v>
      </c>
      <c r="D465" s="130">
        <v>5.03</v>
      </c>
      <c r="E465" s="130"/>
      <c r="F465" s="149"/>
      <c r="G465" s="150"/>
      <c r="H465" s="420">
        <f t="shared" si="210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1"/>
        <v>0</v>
      </c>
      <c r="N465" s="152">
        <f t="shared" si="212"/>
        <v>0</v>
      </c>
      <c r="O465" s="428"/>
      <c r="P465" s="428"/>
      <c r="Q465" s="428"/>
      <c r="R465" s="428"/>
      <c r="S465" s="428"/>
      <c r="T465" s="428"/>
      <c r="U465" s="428"/>
      <c r="V465" s="154">
        <f t="shared" si="213"/>
        <v>0</v>
      </c>
      <c r="W465" s="155" t="str">
        <f t="shared" si="208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725</v>
      </c>
      <c r="C466" s="425" t="s">
        <v>661</v>
      </c>
      <c r="D466" s="130">
        <v>5.03</v>
      </c>
      <c r="E466" s="130"/>
      <c r="F466" s="149"/>
      <c r="G466" s="150"/>
      <c r="H466" s="420">
        <f t="shared" si="210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1"/>
        <v/>
      </c>
      <c r="N466" s="152">
        <f t="shared" si="212"/>
        <v>0</v>
      </c>
      <c r="O466" s="428"/>
      <c r="P466" s="428"/>
      <c r="Q466" s="428"/>
      <c r="R466" s="428"/>
      <c r="S466" s="428"/>
      <c r="T466" s="428"/>
      <c r="U466" s="428"/>
      <c r="V466" s="154">
        <f t="shared" si="213"/>
        <v>0</v>
      </c>
      <c r="W466" s="155" t="str">
        <f t="shared" si="208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725</v>
      </c>
      <c r="C467" s="425" t="s">
        <v>637</v>
      </c>
      <c r="D467" s="130">
        <v>5.03</v>
      </c>
      <c r="E467" s="130"/>
      <c r="F467" s="149"/>
      <c r="G467" s="150"/>
      <c r="H467" s="420">
        <f t="shared" si="210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1"/>
        <v/>
      </c>
      <c r="N467" s="152">
        <f t="shared" si="212"/>
        <v>0</v>
      </c>
      <c r="O467" s="428"/>
      <c r="P467" s="428"/>
      <c r="Q467" s="428"/>
      <c r="R467" s="428"/>
      <c r="S467" s="428"/>
      <c r="T467" s="428"/>
      <c r="U467" s="428"/>
      <c r="V467" s="154">
        <f t="shared" si="213"/>
        <v>0</v>
      </c>
      <c r="W467" s="155" t="str">
        <f t="shared" si="208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725</v>
      </c>
      <c r="C468" s="425" t="s">
        <v>583</v>
      </c>
      <c r="D468" s="130">
        <v>5.03</v>
      </c>
      <c r="E468" s="130"/>
      <c r="F468" s="149"/>
      <c r="G468" s="150"/>
      <c r="H468" s="420">
        <f t="shared" si="210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1"/>
        <v/>
      </c>
      <c r="N468" s="152">
        <f t="shared" si="212"/>
        <v>0</v>
      </c>
      <c r="O468" s="428"/>
      <c r="P468" s="428"/>
      <c r="Q468" s="428"/>
      <c r="R468" s="428"/>
      <c r="S468" s="428"/>
      <c r="T468" s="428"/>
      <c r="U468" s="428"/>
      <c r="V468" s="154">
        <f t="shared" si="213"/>
        <v>0</v>
      </c>
      <c r="W468" s="155" t="str">
        <f t="shared" si="208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725</v>
      </c>
      <c r="C469" s="425" t="s">
        <v>724</v>
      </c>
      <c r="D469" s="130">
        <v>5.03</v>
      </c>
      <c r="E469" s="130"/>
      <c r="F469" s="149"/>
      <c r="G469" s="150"/>
      <c r="H469" s="420">
        <f t="shared" si="210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1"/>
        <v/>
      </c>
      <c r="N469" s="152">
        <f t="shared" si="212"/>
        <v>0</v>
      </c>
      <c r="O469" s="428"/>
      <c r="P469" s="428"/>
      <c r="Q469" s="428"/>
      <c r="R469" s="428"/>
      <c r="S469" s="428"/>
      <c r="T469" s="428"/>
      <c r="U469" s="428"/>
      <c r="V469" s="154">
        <f t="shared" si="213"/>
        <v>0</v>
      </c>
      <c r="W469" s="155" t="str">
        <f t="shared" si="208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725</v>
      </c>
      <c r="C470" s="425" t="s">
        <v>605</v>
      </c>
      <c r="D470" s="130">
        <v>5.03</v>
      </c>
      <c r="E470" s="130"/>
      <c r="F470" s="149"/>
      <c r="G470" s="150"/>
      <c r="H470" s="420">
        <f t="shared" si="210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1"/>
        <v/>
      </c>
      <c r="N470" s="152">
        <f t="shared" si="212"/>
        <v>0</v>
      </c>
      <c r="O470" s="428"/>
      <c r="P470" s="428"/>
      <c r="Q470" s="428"/>
      <c r="R470" s="428"/>
      <c r="S470" s="428"/>
      <c r="T470" s="428"/>
      <c r="U470" s="428"/>
      <c r="V470" s="154">
        <f t="shared" si="213"/>
        <v>0</v>
      </c>
      <c r="W470" s="155" t="str">
        <f t="shared" si="208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726</v>
      </c>
      <c r="C471" s="148" t="s">
        <v>632</v>
      </c>
      <c r="D471" s="130">
        <v>5.0599999999999996</v>
      </c>
      <c r="E471" s="130"/>
      <c r="F471" s="149"/>
      <c r="G471" s="150"/>
      <c r="H471" s="420">
        <f t="shared" si="210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1"/>
        <v>0</v>
      </c>
      <c r="N471" s="152">
        <f t="shared" si="212"/>
        <v>0</v>
      </c>
      <c r="O471" s="428"/>
      <c r="P471" s="428"/>
      <c r="Q471" s="428"/>
      <c r="R471" s="428"/>
      <c r="S471" s="428"/>
      <c r="T471" s="428"/>
      <c r="U471" s="428"/>
      <c r="V471" s="154">
        <f t="shared" si="213"/>
        <v>0</v>
      </c>
      <c r="W471" s="155" t="str">
        <f t="shared" si="208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726</v>
      </c>
      <c r="C472" s="148" t="s">
        <v>722</v>
      </c>
      <c r="D472" s="130">
        <v>5.0599999999999996</v>
      </c>
      <c r="E472" s="130"/>
      <c r="F472" s="149"/>
      <c r="G472" s="150"/>
      <c r="H472" s="420">
        <f t="shared" si="210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1"/>
        <v>0</v>
      </c>
      <c r="N472" s="152">
        <f t="shared" si="212"/>
        <v>0</v>
      </c>
      <c r="O472" s="428"/>
      <c r="P472" s="428"/>
      <c r="Q472" s="428"/>
      <c r="R472" s="428"/>
      <c r="S472" s="428"/>
      <c r="T472" s="428"/>
      <c r="U472" s="428"/>
      <c r="V472" s="154">
        <f t="shared" si="213"/>
        <v>0</v>
      </c>
      <c r="W472" s="155" t="str">
        <f t="shared" si="208"/>
        <v/>
      </c>
      <c r="X472" s="154"/>
      <c r="Y472" s="154"/>
      <c r="Z472" s="154"/>
      <c r="AA472" s="154"/>
    </row>
    <row r="473" spans="1:27" ht="20.100000000000001" hidden="1" customHeight="1">
      <c r="A473" s="559" t="s">
        <v>727</v>
      </c>
      <c r="B473" s="560"/>
      <c r="C473" s="429" t="s">
        <v>611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8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730</v>
      </c>
      <c r="C474" s="148" t="s">
        <v>568</v>
      </c>
      <c r="D474" s="130">
        <v>5.04</v>
      </c>
      <c r="E474" s="130"/>
      <c r="F474" s="149"/>
      <c r="G474" s="150"/>
      <c r="H474" s="420">
        <f t="shared" ref="H474:H480" si="214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5">IF(ISERROR(I474-K474),"",I474-K474)</f>
        <v>0</v>
      </c>
      <c r="N474" s="152">
        <f t="shared" ref="N474:N478" si="216">SUM(O474:U474)</f>
        <v>0</v>
      </c>
      <c r="O474" s="428"/>
      <c r="P474" s="428"/>
      <c r="Q474" s="428"/>
      <c r="R474" s="428"/>
      <c r="S474" s="428"/>
      <c r="T474" s="428"/>
      <c r="U474" s="428"/>
      <c r="V474" s="154">
        <f t="shared" ref="V474:V478" si="217">SUM(X474:AA474)</f>
        <v>0</v>
      </c>
      <c r="W474" s="155" t="str">
        <f t="shared" si="208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730</v>
      </c>
      <c r="C475" s="148" t="s">
        <v>583</v>
      </c>
      <c r="D475" s="130">
        <v>5.04</v>
      </c>
      <c r="E475" s="130"/>
      <c r="F475" s="149"/>
      <c r="G475" s="150"/>
      <c r="H475" s="420">
        <f t="shared" si="214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5"/>
        <v>0</v>
      </c>
      <c r="N475" s="152">
        <f t="shared" si="216"/>
        <v>0</v>
      </c>
      <c r="O475" s="428"/>
      <c r="P475" s="428"/>
      <c r="Q475" s="428"/>
      <c r="R475" s="428"/>
      <c r="S475" s="428"/>
      <c r="T475" s="428"/>
      <c r="U475" s="428"/>
      <c r="V475" s="154">
        <f t="shared" si="217"/>
        <v>0</v>
      </c>
      <c r="W475" s="155" t="str">
        <f t="shared" si="208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730</v>
      </c>
      <c r="C476" s="148" t="s">
        <v>632</v>
      </c>
      <c r="D476" s="130">
        <v>5.04</v>
      </c>
      <c r="E476" s="130"/>
      <c r="F476" s="149"/>
      <c r="G476" s="150"/>
      <c r="H476" s="420">
        <f t="shared" si="214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5"/>
        <v>0</v>
      </c>
      <c r="N476" s="152">
        <f t="shared" si="216"/>
        <v>0</v>
      </c>
      <c r="O476" s="428"/>
      <c r="P476" s="428"/>
      <c r="Q476" s="428"/>
      <c r="R476" s="428"/>
      <c r="S476" s="428"/>
      <c r="T476" s="428"/>
      <c r="U476" s="428"/>
      <c r="V476" s="154">
        <f t="shared" si="217"/>
        <v>0</v>
      </c>
      <c r="W476" s="155" t="str">
        <f t="shared" si="208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730</v>
      </c>
      <c r="C477" s="148" t="s">
        <v>594</v>
      </c>
      <c r="D477" s="130">
        <v>5.04</v>
      </c>
      <c r="E477" s="130"/>
      <c r="F477" s="149"/>
      <c r="G477" s="150"/>
      <c r="H477" s="420">
        <f t="shared" si="214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5"/>
        <v>0</v>
      </c>
      <c r="N477" s="152">
        <f t="shared" si="216"/>
        <v>0</v>
      </c>
      <c r="O477" s="428"/>
      <c r="P477" s="428"/>
      <c r="Q477" s="428"/>
      <c r="R477" s="428"/>
      <c r="S477" s="428"/>
      <c r="T477" s="428"/>
      <c r="U477" s="428"/>
      <c r="V477" s="154">
        <f t="shared" si="217"/>
        <v>0</v>
      </c>
      <c r="W477" s="155" t="str">
        <f t="shared" si="208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730</v>
      </c>
      <c r="C478" s="148" t="s">
        <v>731</v>
      </c>
      <c r="D478" s="130">
        <v>5.04</v>
      </c>
      <c r="E478" s="130"/>
      <c r="F478" s="149"/>
      <c r="G478" s="150"/>
      <c r="H478" s="420">
        <f t="shared" si="214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5"/>
        <v>0</v>
      </c>
      <c r="N478" s="152">
        <f t="shared" si="216"/>
        <v>0</v>
      </c>
      <c r="O478" s="428"/>
      <c r="P478" s="428"/>
      <c r="Q478" s="428"/>
      <c r="R478" s="428"/>
      <c r="S478" s="428"/>
      <c r="T478" s="428"/>
      <c r="U478" s="428"/>
      <c r="V478" s="154">
        <f t="shared" si="217"/>
        <v>0</v>
      </c>
      <c r="W478" s="155" t="str">
        <f t="shared" si="208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858</v>
      </c>
      <c r="C479" s="209" t="s">
        <v>60</v>
      </c>
      <c r="D479" s="130">
        <v>5.04</v>
      </c>
      <c r="E479" s="130"/>
      <c r="F479" s="149"/>
      <c r="G479" s="150"/>
      <c r="H479" s="420">
        <f t="shared" si="214"/>
        <v>0</v>
      </c>
      <c r="I479" s="151"/>
      <c r="J479" s="152"/>
      <c r="K479" s="153"/>
      <c r="L479" s="151"/>
      <c r="M479" s="131"/>
      <c r="N479" s="152"/>
      <c r="O479" s="428"/>
      <c r="P479" s="428"/>
      <c r="Q479" s="428"/>
      <c r="R479" s="428"/>
      <c r="S479" s="428"/>
      <c r="T479" s="428"/>
      <c r="U479" s="428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730</v>
      </c>
      <c r="C480" s="148" t="s">
        <v>572</v>
      </c>
      <c r="D480" s="130">
        <v>5.04</v>
      </c>
      <c r="E480" s="130"/>
      <c r="F480" s="149"/>
      <c r="G480" s="150"/>
      <c r="H480" s="420">
        <f t="shared" si="214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8">IF(ISERROR(I480-K480),"",I480-K480)</f>
        <v>0</v>
      </c>
      <c r="N480" s="152">
        <f t="shared" ref="N480" si="219">SUM(O480:U480)</f>
        <v>0</v>
      </c>
      <c r="O480" s="428"/>
      <c r="P480" s="428"/>
      <c r="Q480" s="428"/>
      <c r="R480" s="428"/>
      <c r="S480" s="428"/>
      <c r="T480" s="428"/>
      <c r="U480" s="428"/>
      <c r="V480" s="154">
        <f t="shared" ref="V480" si="220">SUM(X480:AA480)</f>
        <v>0</v>
      </c>
      <c r="W480" s="155" t="str">
        <f t="shared" ref="W480:W485" si="221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59" t="s">
        <v>734</v>
      </c>
      <c r="B481" s="560"/>
      <c r="C481" s="429" t="s">
        <v>611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1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852</v>
      </c>
      <c r="C482" s="426"/>
      <c r="D482" s="130">
        <v>3.65</v>
      </c>
      <c r="E482" s="130"/>
      <c r="F482" s="175"/>
      <c r="G482" s="150"/>
      <c r="H482" s="420">
        <f t="shared" ref="H482:H496" si="222">D482*G482</f>
        <v>0</v>
      </c>
      <c r="I482" s="151"/>
      <c r="J482" s="152" t="str">
        <f t="array" ref="J482">IF(ISERROR(G482/I482),"",G482/I482)</f>
        <v/>
      </c>
      <c r="K482" s="420">
        <f t="array" ref="K482">IF(ISERROR(G482/L482),"",G482/L482)</f>
        <v>0</v>
      </c>
      <c r="L482" s="151">
        <v>5</v>
      </c>
      <c r="M482" s="131">
        <f t="shared" ref="M482:M485" si="223">IF(ISERROR(I482-K482),"",I482-K482)</f>
        <v>0</v>
      </c>
      <c r="N482" s="152">
        <f t="shared" ref="N482:N485" si="224">SUM(O482:U482)</f>
        <v>0</v>
      </c>
      <c r="O482" s="428"/>
      <c r="P482" s="428"/>
      <c r="Q482" s="428"/>
      <c r="R482" s="428"/>
      <c r="S482" s="428"/>
      <c r="T482" s="428"/>
      <c r="U482" s="428"/>
      <c r="V482" s="154">
        <f t="shared" ref="V482:V485" si="225">SUM(X482:AA482)</f>
        <v>0</v>
      </c>
      <c r="W482" s="155" t="str">
        <f t="shared" si="221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26"/>
      <c r="D483" s="130">
        <v>6.58</v>
      </c>
      <c r="E483" s="130"/>
      <c r="F483" s="149"/>
      <c r="G483" s="150"/>
      <c r="H483" s="420">
        <f t="shared" si="222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3"/>
        <v>0</v>
      </c>
      <c r="N483" s="152">
        <f t="shared" si="224"/>
        <v>0</v>
      </c>
      <c r="O483" s="428"/>
      <c r="P483" s="428"/>
      <c r="Q483" s="428"/>
      <c r="R483" s="428"/>
      <c r="S483" s="428"/>
      <c r="T483" s="428"/>
      <c r="U483" s="428"/>
      <c r="V483" s="154">
        <f t="shared" si="225"/>
        <v>0</v>
      </c>
      <c r="W483" s="155" t="str">
        <f t="shared" si="221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26"/>
      <c r="D484" s="130">
        <v>7.8</v>
      </c>
      <c r="E484" s="130"/>
      <c r="F484" s="149"/>
      <c r="G484" s="150"/>
      <c r="H484" s="420">
        <f t="shared" si="222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3"/>
        <v>0</v>
      </c>
      <c r="N484" s="152">
        <f t="shared" si="224"/>
        <v>0</v>
      </c>
      <c r="O484" s="428"/>
      <c r="P484" s="428"/>
      <c r="Q484" s="428"/>
      <c r="R484" s="428"/>
      <c r="S484" s="428"/>
      <c r="T484" s="428"/>
      <c r="U484" s="428"/>
      <c r="V484" s="154">
        <f t="shared" si="225"/>
        <v>0</v>
      </c>
      <c r="W484" s="155" t="str">
        <f t="shared" si="221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26"/>
      <c r="D485" s="130">
        <v>4.4000000000000004</v>
      </c>
      <c r="E485" s="130"/>
      <c r="F485" s="149"/>
      <c r="G485" s="150"/>
      <c r="H485" s="420">
        <f t="shared" si="222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3"/>
        <v>0</v>
      </c>
      <c r="N485" s="152">
        <f t="shared" si="224"/>
        <v>0</v>
      </c>
      <c r="O485" s="428"/>
      <c r="P485" s="428"/>
      <c r="Q485" s="428"/>
      <c r="R485" s="428"/>
      <c r="S485" s="428"/>
      <c r="T485" s="428"/>
      <c r="U485" s="428"/>
      <c r="V485" s="154">
        <f t="shared" si="225"/>
        <v>0</v>
      </c>
      <c r="W485" s="155" t="str">
        <f t="shared" si="221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859</v>
      </c>
      <c r="C486" s="210" t="s">
        <v>696</v>
      </c>
      <c r="D486" s="130"/>
      <c r="E486" s="130"/>
      <c r="F486" s="149"/>
      <c r="G486" s="150"/>
      <c r="H486" s="420">
        <f t="shared" si="222"/>
        <v>0</v>
      </c>
      <c r="I486" s="151"/>
      <c r="J486" s="152"/>
      <c r="K486" s="153"/>
      <c r="L486" s="151"/>
      <c r="M486" s="131"/>
      <c r="N486" s="152"/>
      <c r="O486" s="428"/>
      <c r="P486" s="428"/>
      <c r="Q486" s="428"/>
      <c r="R486" s="428"/>
      <c r="S486" s="428"/>
      <c r="T486" s="428"/>
      <c r="U486" s="428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737</v>
      </c>
      <c r="C487" s="426"/>
      <c r="D487" s="130"/>
      <c r="E487" s="130"/>
      <c r="F487" s="149"/>
      <c r="G487" s="150"/>
      <c r="H487" s="420">
        <f t="shared" si="222"/>
        <v>0</v>
      </c>
      <c r="I487" s="151"/>
      <c r="J487" s="152"/>
      <c r="K487" s="153"/>
      <c r="L487" s="151">
        <v>6</v>
      </c>
      <c r="M487" s="131"/>
      <c r="N487" s="152"/>
      <c r="O487" s="428"/>
      <c r="P487" s="428"/>
      <c r="Q487" s="428"/>
      <c r="R487" s="428"/>
      <c r="S487" s="428"/>
      <c r="T487" s="428"/>
      <c r="U487" s="428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26" t="s">
        <v>738</v>
      </c>
      <c r="C488" s="426" t="s">
        <v>568</v>
      </c>
      <c r="D488" s="130">
        <v>6.04</v>
      </c>
      <c r="E488" s="130"/>
      <c r="F488" s="149"/>
      <c r="G488" s="150"/>
      <c r="H488" s="420">
        <f t="shared" si="222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6">IF(ISERROR(I488-K488),"",I488-K488)</f>
        <v>0</v>
      </c>
      <c r="N488" s="152">
        <f t="shared" ref="N488:N489" si="227">SUM(O488:U488)</f>
        <v>0</v>
      </c>
      <c r="O488" s="428"/>
      <c r="P488" s="428"/>
      <c r="Q488" s="428"/>
      <c r="R488" s="428"/>
      <c r="S488" s="428"/>
      <c r="T488" s="428"/>
      <c r="U488" s="428"/>
      <c r="V488" s="154">
        <f t="shared" ref="V488:V489" si="228">SUM(X488:AA488)</f>
        <v>0</v>
      </c>
      <c r="W488" s="155" t="str">
        <f t="shared" ref="W488:W489" si="229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26" t="s">
        <v>738</v>
      </c>
      <c r="C489" s="426" t="s">
        <v>583</v>
      </c>
      <c r="D489" s="130">
        <v>6.04</v>
      </c>
      <c r="E489" s="130"/>
      <c r="F489" s="149"/>
      <c r="G489" s="150"/>
      <c r="H489" s="420">
        <f t="shared" si="222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6"/>
        <v>0</v>
      </c>
      <c r="N489" s="152">
        <f t="shared" si="227"/>
        <v>0</v>
      </c>
      <c r="O489" s="428"/>
      <c r="P489" s="428"/>
      <c r="Q489" s="428"/>
      <c r="R489" s="428"/>
      <c r="S489" s="428"/>
      <c r="T489" s="428"/>
      <c r="U489" s="428"/>
      <c r="V489" s="154">
        <f t="shared" si="228"/>
        <v>0</v>
      </c>
      <c r="W489" s="155" t="str">
        <f t="shared" si="229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26" t="s">
        <v>739</v>
      </c>
      <c r="C490" s="426" t="s">
        <v>568</v>
      </c>
      <c r="D490" s="130"/>
      <c r="E490" s="130"/>
      <c r="F490" s="149"/>
      <c r="G490" s="150"/>
      <c r="H490" s="420">
        <f t="shared" si="222"/>
        <v>0</v>
      </c>
      <c r="I490" s="151"/>
      <c r="J490" s="152"/>
      <c r="K490" s="153"/>
      <c r="L490" s="151"/>
      <c r="M490" s="131"/>
      <c r="N490" s="152"/>
      <c r="O490" s="428"/>
      <c r="P490" s="428"/>
      <c r="Q490" s="428"/>
      <c r="R490" s="428"/>
      <c r="S490" s="428"/>
      <c r="T490" s="428"/>
      <c r="U490" s="428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26" t="s">
        <v>739</v>
      </c>
      <c r="C491" s="426" t="s">
        <v>583</v>
      </c>
      <c r="D491" s="130"/>
      <c r="E491" s="130"/>
      <c r="F491" s="149"/>
      <c r="G491" s="150"/>
      <c r="H491" s="420">
        <f t="shared" si="222"/>
        <v>0</v>
      </c>
      <c r="I491" s="151"/>
      <c r="J491" s="152"/>
      <c r="K491" s="153"/>
      <c r="L491" s="151"/>
      <c r="M491" s="131"/>
      <c r="N491" s="152"/>
      <c r="O491" s="428"/>
      <c r="P491" s="428"/>
      <c r="Q491" s="428"/>
      <c r="R491" s="428"/>
      <c r="S491" s="428"/>
      <c r="T491" s="428"/>
      <c r="U491" s="428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19" t="s">
        <v>740</v>
      </c>
      <c r="C492" s="148"/>
      <c r="D492" s="130">
        <v>7.3</v>
      </c>
      <c r="E492" s="130"/>
      <c r="F492" s="149"/>
      <c r="G492" s="150"/>
      <c r="H492" s="420">
        <f t="shared" si="222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0">IF(ISERROR(I492-K492),"",I492-K492)</f>
        <v>0</v>
      </c>
      <c r="N492" s="152">
        <f t="shared" ref="N492" si="231">SUM(O492:U492)</f>
        <v>0</v>
      </c>
      <c r="O492" s="428"/>
      <c r="P492" s="428"/>
      <c r="Q492" s="428"/>
      <c r="R492" s="428"/>
      <c r="S492" s="428"/>
      <c r="T492" s="428"/>
      <c r="U492" s="428"/>
      <c r="V492" s="154">
        <f t="shared" ref="V492" si="232">SUM(X492:AA492)</f>
        <v>0</v>
      </c>
      <c r="W492" s="155" t="str">
        <f t="shared" ref="W492" si="233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19" t="s">
        <v>741</v>
      </c>
      <c r="C493" s="148"/>
      <c r="D493" s="130">
        <f>78*120/1000</f>
        <v>9.36</v>
      </c>
      <c r="E493" s="130"/>
      <c r="F493" s="149"/>
      <c r="G493" s="150"/>
      <c r="H493" s="420">
        <f t="shared" si="222"/>
        <v>0</v>
      </c>
      <c r="I493" s="151"/>
      <c r="J493" s="152"/>
      <c r="K493" s="153"/>
      <c r="L493" s="151"/>
      <c r="M493" s="131"/>
      <c r="N493" s="152"/>
      <c r="O493" s="428"/>
      <c r="P493" s="428"/>
      <c r="Q493" s="428"/>
      <c r="R493" s="428"/>
      <c r="S493" s="428"/>
      <c r="T493" s="428"/>
      <c r="U493" s="428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19" t="s">
        <v>860</v>
      </c>
      <c r="C494" s="148"/>
      <c r="D494" s="130">
        <v>4.5</v>
      </c>
      <c r="E494" s="130"/>
      <c r="F494" s="149"/>
      <c r="G494" s="150"/>
      <c r="H494" s="420">
        <f t="shared" si="222"/>
        <v>0</v>
      </c>
      <c r="I494" s="151"/>
      <c r="J494" s="152"/>
      <c r="K494" s="153"/>
      <c r="L494" s="151"/>
      <c r="M494" s="131"/>
      <c r="N494" s="152"/>
      <c r="O494" s="428"/>
      <c r="P494" s="428"/>
      <c r="Q494" s="428"/>
      <c r="R494" s="428"/>
      <c r="S494" s="428"/>
      <c r="T494" s="428"/>
      <c r="U494" s="428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19" t="s">
        <v>744</v>
      </c>
      <c r="C495" s="148"/>
      <c r="D495" s="130">
        <v>4.5</v>
      </c>
      <c r="E495" s="130"/>
      <c r="F495" s="149"/>
      <c r="G495" s="150"/>
      <c r="H495" s="420">
        <f t="shared" si="222"/>
        <v>0</v>
      </c>
      <c r="I495" s="151"/>
      <c r="J495" s="152"/>
      <c r="K495" s="153"/>
      <c r="L495" s="151"/>
      <c r="M495" s="131"/>
      <c r="N495" s="152"/>
      <c r="O495" s="428"/>
      <c r="P495" s="428"/>
      <c r="Q495" s="428"/>
      <c r="R495" s="428"/>
      <c r="S495" s="428"/>
      <c r="T495" s="428"/>
      <c r="U495" s="428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19"/>
      <c r="C496" s="148"/>
      <c r="D496" s="130"/>
      <c r="E496" s="130"/>
      <c r="F496" s="149"/>
      <c r="G496" s="150"/>
      <c r="H496" s="420">
        <f t="shared" si="222"/>
        <v>0</v>
      </c>
      <c r="I496" s="151"/>
      <c r="J496" s="152"/>
      <c r="K496" s="153"/>
      <c r="L496" s="151"/>
      <c r="M496" s="131"/>
      <c r="N496" s="152"/>
      <c r="O496" s="428"/>
      <c r="P496" s="428"/>
      <c r="Q496" s="428"/>
      <c r="R496" s="428"/>
      <c r="S496" s="428"/>
      <c r="T496" s="428"/>
      <c r="U496" s="428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59" t="s">
        <v>747</v>
      </c>
      <c r="B497" s="560"/>
      <c r="C497" s="429" t="s">
        <v>688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4">SUM(M482:M492)</f>
        <v>0</v>
      </c>
      <c r="N497" s="168">
        <f t="shared" si="234"/>
        <v>0</v>
      </c>
      <c r="O497" s="170">
        <f t="shared" si="234"/>
        <v>0</v>
      </c>
      <c r="P497" s="170">
        <f t="shared" si="234"/>
        <v>0</v>
      </c>
      <c r="Q497" s="170">
        <f t="shared" si="234"/>
        <v>0</v>
      </c>
      <c r="R497" s="170">
        <f t="shared" si="234"/>
        <v>0</v>
      </c>
      <c r="S497" s="170">
        <f t="shared" si="234"/>
        <v>0</v>
      </c>
      <c r="T497" s="170">
        <f t="shared" si="234"/>
        <v>0</v>
      </c>
      <c r="U497" s="170">
        <f t="shared" si="234"/>
        <v>0</v>
      </c>
      <c r="V497" s="171">
        <f t="shared" si="234"/>
        <v>0</v>
      </c>
      <c r="W497" s="155">
        <f t="shared" si="234"/>
        <v>0</v>
      </c>
      <c r="X497" s="171">
        <f t="shared" si="234"/>
        <v>0</v>
      </c>
      <c r="Y497" s="171">
        <f t="shared" si="234"/>
        <v>0</v>
      </c>
      <c r="Z497" s="171">
        <f t="shared" si="234"/>
        <v>0</v>
      </c>
      <c r="AA497" s="171">
        <f t="shared" si="234"/>
        <v>0</v>
      </c>
    </row>
    <row r="498" spans="1:27" ht="20.100000000000001" customHeight="1">
      <c r="A498" s="561" t="s">
        <v>861</v>
      </c>
      <c r="B498" s="562"/>
      <c r="C498" s="562"/>
      <c r="D498" s="562"/>
      <c r="E498" s="562"/>
      <c r="F498" s="563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5">SUM(M364,M422,M457,M473,M481,M497)</f>
        <v>0</v>
      </c>
      <c r="N498" s="176">
        <f t="shared" si="235"/>
        <v>0</v>
      </c>
      <c r="O498" s="176">
        <f t="shared" si="235"/>
        <v>0</v>
      </c>
      <c r="P498" s="176">
        <f t="shared" si="235"/>
        <v>0</v>
      </c>
      <c r="Q498" s="176">
        <f t="shared" si="235"/>
        <v>0</v>
      </c>
      <c r="R498" s="176">
        <f t="shared" si="235"/>
        <v>0</v>
      </c>
      <c r="S498" s="176">
        <f t="shared" si="235"/>
        <v>0</v>
      </c>
      <c r="T498" s="176">
        <f t="shared" si="235"/>
        <v>0</v>
      </c>
      <c r="U498" s="176">
        <f t="shared" si="235"/>
        <v>0</v>
      </c>
      <c r="V498" s="176">
        <f t="shared" si="235"/>
        <v>0</v>
      </c>
      <c r="W498" s="178" t="str">
        <f t="shared" ref="W498" si="236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64" t="s">
        <v>862</v>
      </c>
      <c r="B499" s="422" t="s">
        <v>751</v>
      </c>
      <c r="C499" s="547" t="s">
        <v>753</v>
      </c>
      <c r="D499" s="548"/>
      <c r="E499" s="555" t="s">
        <v>755</v>
      </c>
      <c r="F499" s="555"/>
      <c r="G499" s="525" t="s">
        <v>757</v>
      </c>
      <c r="H499" s="525"/>
      <c r="I499" s="555" t="s">
        <v>759</v>
      </c>
      <c r="J499" s="555"/>
      <c r="K499" s="555" t="s">
        <v>761</v>
      </c>
      <c r="L499" s="555"/>
      <c r="M499" s="555" t="s">
        <v>763</v>
      </c>
      <c r="N499" s="555"/>
      <c r="O499" s="555" t="s">
        <v>765</v>
      </c>
      <c r="P499" s="525" t="s">
        <v>767</v>
      </c>
      <c r="Q499" s="525"/>
      <c r="R499" s="525" t="s">
        <v>761</v>
      </c>
      <c r="S499" s="525"/>
      <c r="T499" s="525" t="s">
        <v>769</v>
      </c>
      <c r="U499" s="525"/>
      <c r="V499" s="525" t="s">
        <v>771</v>
      </c>
      <c r="W499" s="525"/>
      <c r="X499" s="525" t="s">
        <v>761</v>
      </c>
      <c r="Y499" s="525"/>
      <c r="Z499" s="525" t="s">
        <v>769</v>
      </c>
      <c r="AA499" s="525"/>
    </row>
    <row r="500" spans="1:27" ht="20.100000000000001" customHeight="1">
      <c r="A500" s="565"/>
      <c r="B500" s="422" t="s">
        <v>863</v>
      </c>
      <c r="C500" s="547">
        <v>0</v>
      </c>
      <c r="D500" s="548"/>
      <c r="E500" s="558">
        <f>C500*11</f>
        <v>0</v>
      </c>
      <c r="F500" s="558"/>
      <c r="G500" s="525">
        <v>0</v>
      </c>
      <c r="H500" s="525"/>
      <c r="I500" s="558">
        <f>G500*11</f>
        <v>0</v>
      </c>
      <c r="J500" s="558"/>
      <c r="K500" s="558">
        <f>E500-I500</f>
        <v>0</v>
      </c>
      <c r="L500" s="558"/>
      <c r="M500" s="556" t="str">
        <f>IF(ISERROR(K500/E500),"",K500/E500)</f>
        <v/>
      </c>
      <c r="N500" s="556"/>
      <c r="O500" s="555"/>
      <c r="P500" s="525" t="s">
        <v>773</v>
      </c>
      <c r="Q500" s="525"/>
      <c r="R500" s="554">
        <f>SUM(O364:U364)</f>
        <v>0</v>
      </c>
      <c r="S500" s="554"/>
      <c r="T500" s="549" t="str">
        <f t="array" ref="T500">IF(ISERROR(R500/R507),"",R500/R507)</f>
        <v/>
      </c>
      <c r="U500" s="549"/>
      <c r="V500" s="525" t="s">
        <v>775</v>
      </c>
      <c r="W500" s="525"/>
      <c r="X500" s="552">
        <f>SUM(O364,O422,O457,O473,O481,O497)</f>
        <v>0</v>
      </c>
      <c r="Y500" s="552"/>
      <c r="Z500" s="549" t="str">
        <f t="array" ref="Z500">IF(ISERROR(X500/X507),"",X500/X507)</f>
        <v/>
      </c>
      <c r="AA500" s="549"/>
    </row>
    <row r="501" spans="1:27" ht="20.100000000000001" customHeight="1">
      <c r="A501" s="565"/>
      <c r="B501" s="422" t="s">
        <v>776</v>
      </c>
      <c r="C501" s="547">
        <v>0</v>
      </c>
      <c r="D501" s="548"/>
      <c r="E501" s="558">
        <f>C501*11</f>
        <v>0</v>
      </c>
      <c r="F501" s="558"/>
      <c r="G501" s="525">
        <v>0</v>
      </c>
      <c r="H501" s="525"/>
      <c r="I501" s="558">
        <f>G501*11</f>
        <v>0</v>
      </c>
      <c r="J501" s="558"/>
      <c r="K501" s="558">
        <f>E501-I501</f>
        <v>0</v>
      </c>
      <c r="L501" s="558"/>
      <c r="M501" s="556" t="str">
        <f>IF(ISERROR(K501/E501),"",K501/E501)</f>
        <v/>
      </c>
      <c r="N501" s="556"/>
      <c r="O501" s="555"/>
      <c r="P501" s="525" t="s">
        <v>687</v>
      </c>
      <c r="Q501" s="525"/>
      <c r="R501" s="554">
        <f>SUM(O422:U422)</f>
        <v>0</v>
      </c>
      <c r="S501" s="554"/>
      <c r="T501" s="549" t="str">
        <f>IF(ISERROR(R501/R507),"",R501/R507)</f>
        <v/>
      </c>
      <c r="U501" s="549"/>
      <c r="V501" s="525" t="s">
        <v>778</v>
      </c>
      <c r="W501" s="525"/>
      <c r="X501" s="552">
        <f>SUM(O365,O423,O458,O474,O482,O498)</f>
        <v>0</v>
      </c>
      <c r="Y501" s="552"/>
      <c r="Z501" s="549" t="str">
        <f>IF(ISERROR(X501/X507),"",X501/X507)</f>
        <v/>
      </c>
      <c r="AA501" s="549"/>
    </row>
    <row r="502" spans="1:27" ht="20.100000000000001" customHeight="1">
      <c r="A502" s="565"/>
      <c r="B502" s="422" t="s">
        <v>779</v>
      </c>
      <c r="C502" s="547">
        <v>0</v>
      </c>
      <c r="D502" s="548"/>
      <c r="E502" s="558">
        <f>C502*11</f>
        <v>0</v>
      </c>
      <c r="F502" s="558"/>
      <c r="G502" s="525">
        <v>0</v>
      </c>
      <c r="H502" s="525"/>
      <c r="I502" s="558">
        <f>G502*11</f>
        <v>0</v>
      </c>
      <c r="J502" s="558"/>
      <c r="K502" s="558">
        <f>E502-I502</f>
        <v>0</v>
      </c>
      <c r="L502" s="558"/>
      <c r="M502" s="556" t="str">
        <f>IF(ISERROR(K502/E502),"",K502/E502)</f>
        <v/>
      </c>
      <c r="N502" s="556"/>
      <c r="O502" s="555"/>
      <c r="P502" s="525" t="s">
        <v>720</v>
      </c>
      <c r="Q502" s="525"/>
      <c r="R502" s="554">
        <f>SUM(O457:U457)</f>
        <v>0</v>
      </c>
      <c r="S502" s="554"/>
      <c r="T502" s="549" t="str">
        <f>IF(ISERROR(R502/R507),"",R502/R507)</f>
        <v/>
      </c>
      <c r="U502" s="549"/>
      <c r="V502" s="525" t="s">
        <v>781</v>
      </c>
      <c r="W502" s="525"/>
      <c r="X502" s="552">
        <f>SUM(O367,O424,O459,O475,O483,O499)</f>
        <v>0</v>
      </c>
      <c r="Y502" s="552"/>
      <c r="Z502" s="549" t="str">
        <f>IF(ISERROR(X502/X507),"",X502/X507)</f>
        <v/>
      </c>
      <c r="AA502" s="549"/>
    </row>
    <row r="503" spans="1:27" ht="20.100000000000001" customHeight="1">
      <c r="A503" s="565"/>
      <c r="B503" s="422" t="s">
        <v>783</v>
      </c>
      <c r="C503" s="547">
        <v>1</v>
      </c>
      <c r="D503" s="548"/>
      <c r="E503" s="558">
        <f>C503*11</f>
        <v>11</v>
      </c>
      <c r="F503" s="558"/>
      <c r="G503" s="525">
        <v>1</v>
      </c>
      <c r="H503" s="525"/>
      <c r="I503" s="558">
        <f>G503*11</f>
        <v>11</v>
      </c>
      <c r="J503" s="558"/>
      <c r="K503" s="558">
        <f>E503-I503</f>
        <v>0</v>
      </c>
      <c r="L503" s="558"/>
      <c r="M503" s="556">
        <f>IF(ISERROR(K503/E503),"",K503/E503)</f>
        <v>0</v>
      </c>
      <c r="N503" s="556"/>
      <c r="O503" s="555"/>
      <c r="P503" s="525" t="s">
        <v>784</v>
      </c>
      <c r="Q503" s="525"/>
      <c r="R503" s="554">
        <f>SUM(O473:U473)</f>
        <v>0</v>
      </c>
      <c r="S503" s="554"/>
      <c r="T503" s="549" t="str">
        <f>IF(ISERROR(R503/R507),"",R503/R507)</f>
        <v/>
      </c>
      <c r="U503" s="549"/>
      <c r="V503" s="525" t="s">
        <v>786</v>
      </c>
      <c r="W503" s="525"/>
      <c r="X503" s="552">
        <f>SUM(O368,O425,O460,O476,O484,O500)</f>
        <v>0</v>
      </c>
      <c r="Y503" s="552"/>
      <c r="Z503" s="549" t="str">
        <f>IF(ISERROR(X503/X507),"",X503/X507)</f>
        <v/>
      </c>
      <c r="AA503" s="549"/>
    </row>
    <row r="504" spans="1:27" ht="20.100000000000001" customHeight="1">
      <c r="A504" s="566"/>
      <c r="B504" s="422" t="s">
        <v>787</v>
      </c>
      <c r="C504" s="557">
        <f>SUM(C500:D503)</f>
        <v>1</v>
      </c>
      <c r="D504" s="531"/>
      <c r="E504" s="558">
        <f>SUM(E500:F503)</f>
        <v>11</v>
      </c>
      <c r="F504" s="558"/>
      <c r="G504" s="525">
        <f>SUM(G500:H503)</f>
        <v>1</v>
      </c>
      <c r="H504" s="525"/>
      <c r="I504" s="558">
        <f>SUM(I500:J503)</f>
        <v>11</v>
      </c>
      <c r="J504" s="558"/>
      <c r="K504" s="558">
        <f>SUM(K500:L503)</f>
        <v>0</v>
      </c>
      <c r="L504" s="558"/>
      <c r="M504" s="556">
        <f>IF(ISERROR(K504/E504),"",K504/E504)</f>
        <v>0</v>
      </c>
      <c r="N504" s="556"/>
      <c r="O504" s="555"/>
      <c r="P504" s="525" t="s">
        <v>735</v>
      </c>
      <c r="Q504" s="525"/>
      <c r="R504" s="554">
        <f>SUM(O481:U481)</f>
        <v>0</v>
      </c>
      <c r="S504" s="554"/>
      <c r="T504" s="549" t="str">
        <f>IF(ISERROR(R504/R507),"",R504/R507)</f>
        <v/>
      </c>
      <c r="U504" s="549"/>
      <c r="V504" s="525" t="s">
        <v>789</v>
      </c>
      <c r="W504" s="525"/>
      <c r="X504" s="552">
        <f>SUM(O369,O426,O461,O477,O485,O501)</f>
        <v>0</v>
      </c>
      <c r="Y504" s="552"/>
      <c r="Z504" s="549" t="str">
        <f>IF(ISERROR(X504/X507),"",X504/X507)</f>
        <v/>
      </c>
      <c r="AA504" s="549"/>
    </row>
    <row r="505" spans="1:27" ht="20.100000000000001" customHeight="1">
      <c r="A505" s="365" t="s">
        <v>790</v>
      </c>
      <c r="B505" s="422">
        <f>G498</f>
        <v>0</v>
      </c>
      <c r="C505" s="535" t="s">
        <v>792</v>
      </c>
      <c r="D505" s="534"/>
      <c r="E505" s="525">
        <f>H498</f>
        <v>0</v>
      </c>
      <c r="F505" s="525"/>
      <c r="G505" s="525" t="s">
        <v>864</v>
      </c>
      <c r="H505" s="525"/>
      <c r="I505" s="553" t="str">
        <f>L498</f>
        <v/>
      </c>
      <c r="J505" s="553"/>
      <c r="K505" s="555" t="s">
        <v>795</v>
      </c>
      <c r="L505" s="555"/>
      <c r="M505" s="553" t="str">
        <f>J498</f>
        <v/>
      </c>
      <c r="N505" s="553"/>
      <c r="O505" s="555"/>
      <c r="P505" s="525" t="s">
        <v>747</v>
      </c>
      <c r="Q505" s="525"/>
      <c r="R505" s="554">
        <f>SUM(O497:U497)</f>
        <v>0</v>
      </c>
      <c r="S505" s="554"/>
      <c r="T505" s="549" t="str">
        <f>IF(ISERROR(R505/R507),"",R505/R507)</f>
        <v/>
      </c>
      <c r="U505" s="549"/>
      <c r="V505" s="525" t="s">
        <v>797</v>
      </c>
      <c r="W505" s="525"/>
      <c r="X505" s="552">
        <f>SUM(O370,O427,O462,O478,O486,O502)</f>
        <v>0</v>
      </c>
      <c r="Y505" s="552"/>
      <c r="Z505" s="549" t="str">
        <f>IF(ISERROR(X505/X507),"",X505/X507)</f>
        <v/>
      </c>
      <c r="AA505" s="549"/>
    </row>
    <row r="506" spans="1:27" ht="20.100000000000001" customHeight="1">
      <c r="A506" s="366" t="s">
        <v>798</v>
      </c>
      <c r="B506" s="422">
        <f>I498+C504</f>
        <v>1</v>
      </c>
      <c r="C506" s="532" t="s">
        <v>759</v>
      </c>
      <c r="D506" s="533"/>
      <c r="E506" s="550">
        <f>K498+I504</f>
        <v>11</v>
      </c>
      <c r="F506" s="550"/>
      <c r="G506" s="525" t="s">
        <v>854</v>
      </c>
      <c r="H506" s="525"/>
      <c r="I506" s="553">
        <f>B506-E506</f>
        <v>-10</v>
      </c>
      <c r="J506" s="553"/>
      <c r="K506" s="555" t="s">
        <v>800</v>
      </c>
      <c r="L506" s="555"/>
      <c r="M506" s="556">
        <f>IF(ISERROR(I506/E506),"",I506/E506)</f>
        <v>-0.90909090909090906</v>
      </c>
      <c r="N506" s="556"/>
      <c r="O506" s="555"/>
      <c r="P506" s="525" t="s">
        <v>801</v>
      </c>
      <c r="Q506" s="525"/>
      <c r="R506" s="554"/>
      <c r="S506" s="554"/>
      <c r="T506" s="549" t="str">
        <f>IF(ISERROR(R506/R507),"",R506/R507)</f>
        <v/>
      </c>
      <c r="U506" s="549"/>
      <c r="V506" s="525" t="s">
        <v>783</v>
      </c>
      <c r="W506" s="525"/>
      <c r="X506" s="552">
        <f>SUM(O371,O428,O463,O480,O487,O503)</f>
        <v>0</v>
      </c>
      <c r="Y506" s="552"/>
      <c r="Z506" s="549" t="str">
        <f>IF(ISERROR(X506/X507),"",X506/X507)</f>
        <v/>
      </c>
      <c r="AA506" s="549"/>
    </row>
    <row r="507" spans="1:27" ht="20.100000000000001" customHeight="1">
      <c r="A507" s="366" t="s">
        <v>498</v>
      </c>
      <c r="B507" s="422">
        <f>N498</f>
        <v>0</v>
      </c>
      <c r="C507" s="532" t="s">
        <v>277</v>
      </c>
      <c r="D507" s="533"/>
      <c r="E507" s="549">
        <f>IF(ISERROR(B507/B506),"",B507/B506)</f>
        <v>0</v>
      </c>
      <c r="F507" s="549"/>
      <c r="G507" s="525" t="s">
        <v>802</v>
      </c>
      <c r="H507" s="525"/>
      <c r="I507" s="555">
        <f>V498</f>
        <v>0</v>
      </c>
      <c r="J507" s="555"/>
      <c r="K507" s="555" t="s">
        <v>865</v>
      </c>
      <c r="L507" s="555"/>
      <c r="M507" s="556" t="str">
        <f t="array" ref="M507">IF(ISERROR(I507/B505),"",I507/B505)</f>
        <v/>
      </c>
      <c r="N507" s="556"/>
      <c r="O507" s="555"/>
      <c r="P507" s="525" t="s">
        <v>866</v>
      </c>
      <c r="Q507" s="525"/>
      <c r="R507" s="554">
        <f>SUM(R500:S506)</f>
        <v>0</v>
      </c>
      <c r="S507" s="554"/>
      <c r="T507" s="549"/>
      <c r="U507" s="549"/>
      <c r="V507" s="525" t="s">
        <v>866</v>
      </c>
      <c r="W507" s="525"/>
      <c r="X507" s="552">
        <f>SUM(X500:Y506)</f>
        <v>0</v>
      </c>
      <c r="Y507" s="552"/>
      <c r="Z507" s="549"/>
      <c r="AA507" s="549"/>
    </row>
    <row r="508" spans="1:27" ht="34.5" customHeight="1">
      <c r="A508" s="207" t="s">
        <v>867</v>
      </c>
      <c r="B508" s="208"/>
      <c r="C508" s="144"/>
      <c r="D508" s="144"/>
      <c r="E508" s="181"/>
      <c r="F508" s="181"/>
      <c r="G508" s="551" t="str">
        <f>IF(ISERROR(#REF!/#REF!),"",#REF!/#REF!)</f>
        <v/>
      </c>
      <c r="H508" s="551"/>
      <c r="I508" s="551"/>
      <c r="J508" s="147"/>
      <c r="K508" s="182"/>
      <c r="L508" s="144"/>
      <c r="M508" s="144"/>
      <c r="N508" s="551" t="str">
        <f>IF(ISERROR(G508/#REF!),"",G508/#REF!)</f>
        <v/>
      </c>
      <c r="O508" s="551"/>
      <c r="P508" s="551"/>
      <c r="Q508" s="551"/>
      <c r="R508" s="551"/>
      <c r="S508" s="42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868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38" t="s">
        <v>869</v>
      </c>
      <c r="B510" s="538"/>
      <c r="C510" s="547">
        <f>SUM(B168,B336,B505)</f>
        <v>2532</v>
      </c>
      <c r="D510" s="548"/>
      <c r="E510" s="538" t="s">
        <v>870</v>
      </c>
      <c r="F510" s="538"/>
      <c r="G510" s="550">
        <f>SUM(E168,E336,E505)</f>
        <v>12739.439999999999</v>
      </c>
      <c r="H510" s="550"/>
      <c r="I510" s="525" t="s">
        <v>871</v>
      </c>
      <c r="J510" s="538"/>
      <c r="K510" s="547">
        <f>IF(ISERROR(C510/G511),"",C510/G511)</f>
        <v>18.545524991700848</v>
      </c>
      <c r="L510" s="548"/>
      <c r="M510" s="525" t="s">
        <v>872</v>
      </c>
      <c r="N510" s="525"/>
      <c r="O510" s="526">
        <f t="array" ref="O510">IF(ISERROR(C510/C511),"",C510/C511)</f>
        <v>33.098039215686278</v>
      </c>
      <c r="P510" s="527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25" t="s">
        <v>873</v>
      </c>
      <c r="B511" s="525"/>
      <c r="C511" s="547">
        <f>SUM(B169,B337,B506)</f>
        <v>76.5</v>
      </c>
      <c r="D511" s="548"/>
      <c r="E511" s="525" t="s">
        <v>874</v>
      </c>
      <c r="F511" s="525"/>
      <c r="G511" s="550">
        <f>SUM(E169,E337,E506)</f>
        <v>136.52889314986089</v>
      </c>
      <c r="H511" s="550"/>
      <c r="I511" s="532" t="s">
        <v>875</v>
      </c>
      <c r="J511" s="533"/>
      <c r="K511" s="535">
        <f>C511-G511</f>
        <v>-60.028893149860892</v>
      </c>
      <c r="L511" s="534"/>
      <c r="M511" s="535" t="s">
        <v>876</v>
      </c>
      <c r="N511" s="534"/>
      <c r="O511" s="539">
        <f>IF(ISERROR(K511/C511),"",K511/C511)</f>
        <v>-0.78469141372367179</v>
      </c>
      <c r="P511" s="540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32" t="s">
        <v>276</v>
      </c>
      <c r="B512" s="533"/>
      <c r="C512" s="547">
        <f>SUM(B170,B338,B507)</f>
        <v>0</v>
      </c>
      <c r="D512" s="548"/>
      <c r="E512" s="532" t="s">
        <v>277</v>
      </c>
      <c r="F512" s="533"/>
      <c r="G512" s="549">
        <f>IF(ISERROR(C512/C511),"",C512/C511)</f>
        <v>0</v>
      </c>
      <c r="H512" s="549"/>
      <c r="I512" s="525" t="s">
        <v>877</v>
      </c>
      <c r="J512" s="538"/>
      <c r="K512" s="550">
        <f>SUM(I170,I338,I507)</f>
        <v>0</v>
      </c>
      <c r="L512" s="550"/>
      <c r="M512" s="538" t="s">
        <v>865</v>
      </c>
      <c r="N512" s="538"/>
      <c r="O512" s="539">
        <f t="array" ref="O512">IF(ISERROR(K512/C510),"",K512/C510)</f>
        <v>0</v>
      </c>
      <c r="P512" s="540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878</v>
      </c>
      <c r="B513" s="145"/>
      <c r="C513" s="187"/>
      <c r="D513" s="187"/>
      <c r="E513" s="188"/>
      <c r="F513" s="188"/>
      <c r="G513" s="434"/>
      <c r="H513" s="190"/>
      <c r="I513" s="42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32" t="s">
        <v>879</v>
      </c>
      <c r="B514" s="533"/>
      <c r="C514" s="532" t="s">
        <v>880</v>
      </c>
      <c r="D514" s="533"/>
      <c r="E514" s="532" t="s">
        <v>769</v>
      </c>
      <c r="F514" s="533"/>
      <c r="G514" s="541" t="s">
        <v>765</v>
      </c>
      <c r="H514" s="542"/>
      <c r="I514" s="532" t="s">
        <v>767</v>
      </c>
      <c r="J514" s="534"/>
      <c r="K514" s="532" t="s">
        <v>300</v>
      </c>
      <c r="L514" s="533"/>
      <c r="M514" s="532" t="s">
        <v>769</v>
      </c>
      <c r="N514" s="533"/>
      <c r="O514" s="525" t="s">
        <v>771</v>
      </c>
      <c r="P514" s="525"/>
      <c r="Q514" s="532" t="s">
        <v>300</v>
      </c>
      <c r="R514" s="533"/>
      <c r="S514" s="532" t="s">
        <v>769</v>
      </c>
      <c r="T514" s="533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37" t="s">
        <v>773</v>
      </c>
      <c r="B515" s="533"/>
      <c r="C515" s="532">
        <f>SUM(G28,G196,G364)</f>
        <v>0</v>
      </c>
      <c r="D515" s="533"/>
      <c r="E515" s="528">
        <f>IF(ISERROR(C515/C521),"",C515/C521)</f>
        <v>0</v>
      </c>
      <c r="F515" s="529"/>
      <c r="G515" s="543"/>
      <c r="H515" s="544"/>
      <c r="I515" s="530" t="s">
        <v>301</v>
      </c>
      <c r="J515" s="536"/>
      <c r="K515" s="535">
        <f t="shared" ref="K515:K520" si="237">SUM(R163,U331,U500)</f>
        <v>0</v>
      </c>
      <c r="L515" s="534"/>
      <c r="M515" s="528" t="str">
        <f t="array" ref="M515">IF(ISERROR(K515/K521),"",K515/K521)</f>
        <v/>
      </c>
      <c r="N515" s="529"/>
      <c r="O515" s="525" t="s">
        <v>775</v>
      </c>
      <c r="P515" s="525"/>
      <c r="Q515" s="526">
        <f t="shared" ref="Q515:Q520" si="238">SUM(X163,AA331,AA500)</f>
        <v>0</v>
      </c>
      <c r="R515" s="527"/>
      <c r="S515" s="528" t="str">
        <f t="array" ref="S515">IF(ISERROR(Q515/Q521),"",Q515/Q521)</f>
        <v/>
      </c>
      <c r="T515" s="529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37" t="s">
        <v>687</v>
      </c>
      <c r="B516" s="533"/>
      <c r="C516" s="532">
        <f>SUM(G86,G254,G422)</f>
        <v>1953</v>
      </c>
      <c r="D516" s="533"/>
      <c r="E516" s="528">
        <f>IF(ISERROR(C516/C521),"",C516/C521)</f>
        <v>0.77132701421800953</v>
      </c>
      <c r="F516" s="529"/>
      <c r="G516" s="543"/>
      <c r="H516" s="544"/>
      <c r="I516" s="530" t="s">
        <v>302</v>
      </c>
      <c r="J516" s="536"/>
      <c r="K516" s="535">
        <f t="shared" si="237"/>
        <v>0</v>
      </c>
      <c r="L516" s="534"/>
      <c r="M516" s="528" t="str">
        <f>IF(ISERROR(K516/K521),"",K516/K521)</f>
        <v/>
      </c>
      <c r="N516" s="529"/>
      <c r="O516" s="525" t="s">
        <v>778</v>
      </c>
      <c r="P516" s="525"/>
      <c r="Q516" s="526">
        <f t="shared" si="238"/>
        <v>0</v>
      </c>
      <c r="R516" s="527"/>
      <c r="S516" s="528" t="str">
        <f>IF(ISERROR(Q516/Q521),"",Q516/Q521)</f>
        <v/>
      </c>
      <c r="T516" s="529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37" t="s">
        <v>720</v>
      </c>
      <c r="B517" s="533"/>
      <c r="C517" s="532">
        <f>SUM(G121,G289,G457)</f>
        <v>98</v>
      </c>
      <c r="D517" s="533"/>
      <c r="E517" s="528">
        <f>IF(ISERROR(C517/C521),"",C517/C521)</f>
        <v>3.8704581358609796E-2</v>
      </c>
      <c r="F517" s="529"/>
      <c r="G517" s="543"/>
      <c r="H517" s="544"/>
      <c r="I517" s="530" t="s">
        <v>303</v>
      </c>
      <c r="J517" s="536"/>
      <c r="K517" s="535">
        <f t="shared" si="237"/>
        <v>0</v>
      </c>
      <c r="L517" s="534"/>
      <c r="M517" s="528" t="str">
        <f>IF(ISERROR(K517/K521),"",K517/K521)</f>
        <v/>
      </c>
      <c r="N517" s="529"/>
      <c r="O517" s="525" t="s">
        <v>781</v>
      </c>
      <c r="P517" s="525"/>
      <c r="Q517" s="526">
        <f t="shared" si="238"/>
        <v>0</v>
      </c>
      <c r="R517" s="527"/>
      <c r="S517" s="528" t="str">
        <f>IF(ISERROR(Q517/Q521),"",Q517/Q521)</f>
        <v/>
      </c>
      <c r="T517" s="529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37" t="s">
        <v>784</v>
      </c>
      <c r="B518" s="533"/>
      <c r="C518" s="532">
        <f>SUM(G137,G305,G473)</f>
        <v>0</v>
      </c>
      <c r="D518" s="533"/>
      <c r="E518" s="528">
        <f>IF(ISERROR(C518/C521),"",C518/C521)</f>
        <v>0</v>
      </c>
      <c r="F518" s="529"/>
      <c r="G518" s="543"/>
      <c r="H518" s="544"/>
      <c r="I518" s="530" t="s">
        <v>304</v>
      </c>
      <c r="J518" s="536"/>
      <c r="K518" s="535">
        <f t="shared" si="237"/>
        <v>0</v>
      </c>
      <c r="L518" s="534"/>
      <c r="M518" s="528" t="str">
        <f>IF(ISERROR(K518/K521),"",K518/K521)</f>
        <v/>
      </c>
      <c r="N518" s="529"/>
      <c r="O518" s="525" t="s">
        <v>305</v>
      </c>
      <c r="P518" s="525"/>
      <c r="Q518" s="526">
        <f t="shared" si="238"/>
        <v>0</v>
      </c>
      <c r="R518" s="527"/>
      <c r="S518" s="528" t="str">
        <f>IF(ISERROR(Q518/Q521),"",Q518/Q521)</f>
        <v/>
      </c>
      <c r="T518" s="529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37" t="s">
        <v>735</v>
      </c>
      <c r="B519" s="533"/>
      <c r="C519" s="532">
        <f>SUM(G145,G313,G481)</f>
        <v>481</v>
      </c>
      <c r="D519" s="533"/>
      <c r="E519" s="528">
        <f>IF(ISERROR(C519/C521),"",C519/C521)</f>
        <v>0.18996840442338073</v>
      </c>
      <c r="F519" s="529"/>
      <c r="G519" s="543"/>
      <c r="H519" s="544"/>
      <c r="I519" s="530" t="s">
        <v>306</v>
      </c>
      <c r="J519" s="536"/>
      <c r="K519" s="535">
        <f t="shared" si="237"/>
        <v>0</v>
      </c>
      <c r="L519" s="534"/>
      <c r="M519" s="528" t="str">
        <f>IF(ISERROR(K519/K521),"",K519/K521)</f>
        <v/>
      </c>
      <c r="N519" s="529"/>
      <c r="O519" s="525" t="s">
        <v>789</v>
      </c>
      <c r="P519" s="525"/>
      <c r="Q519" s="526">
        <f t="shared" si="238"/>
        <v>0</v>
      </c>
      <c r="R519" s="527"/>
      <c r="S519" s="528" t="str">
        <f>IF(ISERROR(Q519/Q521),"",Q519/Q521)</f>
        <v/>
      </c>
      <c r="T519" s="529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37" t="s">
        <v>747</v>
      </c>
      <c r="B520" s="533"/>
      <c r="C520" s="532">
        <f>SUM(G160,G328,G497)</f>
        <v>0</v>
      </c>
      <c r="D520" s="533"/>
      <c r="E520" s="528">
        <f>IF(ISERROR(C520/C521),"",C520/C521)</f>
        <v>0</v>
      </c>
      <c r="F520" s="529"/>
      <c r="G520" s="543"/>
      <c r="H520" s="544"/>
      <c r="I520" s="530" t="s">
        <v>307</v>
      </c>
      <c r="J520" s="536"/>
      <c r="K520" s="535">
        <f t="shared" si="237"/>
        <v>0</v>
      </c>
      <c r="L520" s="534"/>
      <c r="M520" s="528" t="str">
        <f>IF(ISERROR(K520/K521),"",K520/K521)</f>
        <v/>
      </c>
      <c r="N520" s="529"/>
      <c r="O520" s="525" t="s">
        <v>797</v>
      </c>
      <c r="P520" s="525"/>
      <c r="Q520" s="526">
        <f t="shared" si="238"/>
        <v>0</v>
      </c>
      <c r="R520" s="527"/>
      <c r="S520" s="528" t="str">
        <f>IF(ISERROR(Q520/Q521),"",Q520/Q521)</f>
        <v/>
      </c>
      <c r="T520" s="529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32" t="s">
        <v>787</v>
      </c>
      <c r="B521" s="533"/>
      <c r="C521" s="532">
        <f>SUM(C515:C520)</f>
        <v>2532</v>
      </c>
      <c r="D521" s="533"/>
      <c r="E521" s="528">
        <f>SUM(E515:F520)</f>
        <v>1</v>
      </c>
      <c r="F521" s="529"/>
      <c r="G521" s="545"/>
      <c r="H521" s="546"/>
      <c r="I521" s="532" t="s">
        <v>787</v>
      </c>
      <c r="J521" s="534"/>
      <c r="K521" s="535">
        <f>SUM(R170,U338,U507)</f>
        <v>0</v>
      </c>
      <c r="L521" s="534"/>
      <c r="M521" s="528"/>
      <c r="N521" s="529"/>
      <c r="O521" s="525" t="s">
        <v>787</v>
      </c>
      <c r="P521" s="525"/>
      <c r="Q521" s="526">
        <f>SUM(Q515:R520)</f>
        <v>0</v>
      </c>
      <c r="R521" s="527"/>
      <c r="S521" s="528">
        <f>SUM(S515:T520)</f>
        <v>0</v>
      </c>
      <c r="T521" s="529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881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30" t="s">
        <v>882</v>
      </c>
      <c r="B523" s="531"/>
      <c r="C523" s="426" t="s">
        <v>883</v>
      </c>
      <c r="D523" s="426" t="s">
        <v>884</v>
      </c>
      <c r="E523" s="426" t="s">
        <v>311</v>
      </c>
      <c r="F523" s="426" t="s">
        <v>312</v>
      </c>
      <c r="G523" s="436" t="s">
        <v>313</v>
      </c>
      <c r="H523" s="151" t="s">
        <v>314</v>
      </c>
      <c r="I523" s="151" t="s">
        <v>315</v>
      </c>
      <c r="J523" s="151" t="s">
        <v>885</v>
      </c>
      <c r="K523" s="428" t="s">
        <v>317</v>
      </c>
      <c r="L523" s="151" t="s">
        <v>318</v>
      </c>
      <c r="M523" s="151" t="s">
        <v>886</v>
      </c>
      <c r="N523" s="151" t="s">
        <v>320</v>
      </c>
      <c r="O523" s="151" t="s">
        <v>887</v>
      </c>
      <c r="P523" s="420" t="s">
        <v>888</v>
      </c>
      <c r="Q523" s="151" t="s">
        <v>889</v>
      </c>
      <c r="R523" s="131" t="s">
        <v>890</v>
      </c>
      <c r="S523" s="426" t="s">
        <v>891</v>
      </c>
      <c r="T523" s="426" t="s">
        <v>892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21" t="s">
        <v>893</v>
      </c>
      <c r="B524" s="522"/>
      <c r="C524" s="128">
        <v>13</v>
      </c>
      <c r="D524" s="128">
        <v>13</v>
      </c>
      <c r="E524" s="128"/>
      <c r="F524" s="128"/>
      <c r="G524" s="129"/>
      <c r="H524" s="128"/>
      <c r="I524" s="128">
        <v>3</v>
      </c>
      <c r="J524" s="128">
        <f>C524-H524-I524</f>
        <v>10</v>
      </c>
      <c r="K524" s="128"/>
      <c r="L524" s="128"/>
      <c r="M524" s="128"/>
      <c r="N524" s="128"/>
      <c r="O524" s="128"/>
      <c r="P524" s="130"/>
      <c r="Q524" s="128">
        <f>J524-K524-L524</f>
        <v>10</v>
      </c>
      <c r="R524" s="131">
        <f>Q524*11-M524-N524</f>
        <v>110</v>
      </c>
      <c r="S524" s="427">
        <f t="array" ref="S524">IF(ISERROR(Q524/J524),"",Q524/J524)</f>
        <v>1</v>
      </c>
      <c r="T524" s="42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21" t="s">
        <v>894</v>
      </c>
      <c r="B525" s="522"/>
      <c r="C525" s="128"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27">
        <f t="array" ref="S525">IF(ISERROR(Q525/J525),"",Q525/J525)</f>
        <v>1</v>
      </c>
      <c r="T525" s="42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21" t="s">
        <v>895</v>
      </c>
      <c r="B526" s="522"/>
      <c r="C526" s="128"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/>
      <c r="L526" s="128"/>
      <c r="M526" s="128"/>
      <c r="N526" s="128"/>
      <c r="O526" s="132"/>
      <c r="P526" s="133"/>
      <c r="Q526" s="128">
        <f>J526-K526-L526</f>
        <v>10</v>
      </c>
      <c r="R526" s="131">
        <f>Q526*11-M526-N526</f>
        <v>110</v>
      </c>
      <c r="S526" s="427">
        <f t="array" ref="S526">IF(ISERROR(Q526/J526),"",Q526/J526)</f>
        <v>1</v>
      </c>
      <c r="T526" s="42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23" t="s">
        <v>330</v>
      </c>
      <c r="B527" s="524"/>
      <c r="C527" s="134">
        <f>SUM(C524:C526)</f>
        <v>33</v>
      </c>
      <c r="D527" s="134">
        <f t="shared" ref="D527:N527" si="239">SUM(D524:D526)</f>
        <v>33</v>
      </c>
      <c r="E527" s="134">
        <f t="shared" si="239"/>
        <v>0</v>
      </c>
      <c r="F527" s="134">
        <f t="shared" si="239"/>
        <v>0</v>
      </c>
      <c r="G527" s="135">
        <f t="shared" si="239"/>
        <v>0</v>
      </c>
      <c r="H527" s="134">
        <f t="shared" si="239"/>
        <v>0</v>
      </c>
      <c r="I527" s="134">
        <f t="shared" si="239"/>
        <v>6</v>
      </c>
      <c r="J527" s="134">
        <f t="shared" si="239"/>
        <v>27</v>
      </c>
      <c r="K527" s="134">
        <f t="shared" si="239"/>
        <v>0</v>
      </c>
      <c r="L527" s="134">
        <f t="shared" si="239"/>
        <v>0</v>
      </c>
      <c r="M527" s="134">
        <f t="shared" si="239"/>
        <v>0</v>
      </c>
      <c r="N527" s="134">
        <f t="shared" si="239"/>
        <v>0</v>
      </c>
      <c r="O527" s="134">
        <f>SUM(O524:O526)</f>
        <v>0</v>
      </c>
      <c r="P527" s="134">
        <f>SUM(P524:P526)</f>
        <v>0</v>
      </c>
      <c r="Q527" s="134">
        <f>SUM(Q524:Q526)</f>
        <v>27</v>
      </c>
      <c r="R527" s="136">
        <f>SUM(R524:R526)</f>
        <v>297</v>
      </c>
      <c r="S527" s="137">
        <f t="array" ref="S527">IF(ISERROR(Q527/J527),"",Q527/J527)</f>
        <v>1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896</v>
      </c>
      <c r="C529" s="138"/>
      <c r="D529" s="138"/>
      <c r="E529" s="138"/>
      <c r="F529" s="138"/>
      <c r="G529" s="139"/>
      <c r="H529" s="138"/>
      <c r="I529" s="140" t="s">
        <v>897</v>
      </c>
      <c r="J529" s="227" t="s">
        <v>898</v>
      </c>
      <c r="K529" s="142"/>
      <c r="L529" s="138"/>
      <c r="M529" s="138"/>
      <c r="N529" s="138"/>
      <c r="O529" s="138"/>
      <c r="P529" s="138"/>
      <c r="Q529" s="138"/>
      <c r="R529" s="138" t="s">
        <v>899</v>
      </c>
      <c r="S529" s="231" t="s">
        <v>900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A502" zoomScaleNormal="100" workbookViewId="0">
      <selection activeCell="C515" sqref="C515:D515"/>
    </sheetView>
  </sheetViews>
  <sheetFormatPr defaultRowHeight="15.75"/>
  <cols>
    <col min="1" max="1" width="9.75" style="143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52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86" t="s">
        <v>519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15" t="s">
        <v>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87" t="s">
        <v>520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75" t="s">
        <v>521</v>
      </c>
      <c r="B4" s="616" t="s">
        <v>25</v>
      </c>
      <c r="C4" s="616" t="s">
        <v>26</v>
      </c>
      <c r="D4" s="616" t="s">
        <v>27</v>
      </c>
      <c r="E4" s="619" t="s">
        <v>28</v>
      </c>
      <c r="F4" s="622" t="s">
        <v>29</v>
      </c>
      <c r="G4" s="625" t="s">
        <v>30</v>
      </c>
      <c r="H4" s="625"/>
      <c r="I4" s="616" t="s">
        <v>31</v>
      </c>
      <c r="J4" s="626" t="s">
        <v>32</v>
      </c>
      <c r="K4" s="637" t="s">
        <v>33</v>
      </c>
      <c r="L4" s="616" t="s">
        <v>34</v>
      </c>
      <c r="M4" s="640" t="s">
        <v>35</v>
      </c>
      <c r="N4" s="634" t="s">
        <v>36</v>
      </c>
      <c r="O4" s="625" t="s">
        <v>37</v>
      </c>
      <c r="P4" s="625"/>
      <c r="Q4" s="625"/>
      <c r="R4" s="625"/>
      <c r="S4" s="625"/>
      <c r="T4" s="625"/>
      <c r="U4" s="625"/>
      <c r="V4" s="642" t="s">
        <v>38</v>
      </c>
      <c r="W4" s="634" t="s">
        <v>39</v>
      </c>
      <c r="X4" s="625" t="s">
        <v>40</v>
      </c>
      <c r="Y4" s="625"/>
      <c r="Z4" s="625"/>
      <c r="AA4" s="62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76"/>
      <c r="B5" s="617"/>
      <c r="C5" s="617"/>
      <c r="D5" s="617"/>
      <c r="E5" s="620"/>
      <c r="F5" s="623"/>
      <c r="G5" s="625"/>
      <c r="H5" s="625"/>
      <c r="I5" s="617"/>
      <c r="J5" s="627"/>
      <c r="K5" s="638"/>
      <c r="L5" s="617"/>
      <c r="M5" s="641"/>
      <c r="N5" s="634"/>
      <c r="O5" s="625" t="s">
        <v>41</v>
      </c>
      <c r="P5" s="625" t="s">
        <v>42</v>
      </c>
      <c r="Q5" s="625" t="s">
        <v>43</v>
      </c>
      <c r="R5" s="635" t="s">
        <v>44</v>
      </c>
      <c r="S5" s="636" t="s">
        <v>45</v>
      </c>
      <c r="T5" s="625" t="s">
        <v>46</v>
      </c>
      <c r="U5" s="625" t="s">
        <v>47</v>
      </c>
      <c r="V5" s="642"/>
      <c r="W5" s="634"/>
      <c r="X5" s="625" t="s">
        <v>13</v>
      </c>
      <c r="Y5" s="625" t="s">
        <v>48</v>
      </c>
      <c r="Z5" s="625" t="s">
        <v>49</v>
      </c>
      <c r="AA5" s="62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77"/>
      <c r="B6" s="618"/>
      <c r="C6" s="618"/>
      <c r="D6" s="618"/>
      <c r="E6" s="621"/>
      <c r="F6" s="624"/>
      <c r="G6" s="88" t="s">
        <v>50</v>
      </c>
      <c r="H6" s="88" t="s">
        <v>51</v>
      </c>
      <c r="I6" s="618"/>
      <c r="J6" s="628"/>
      <c r="K6" s="639"/>
      <c r="L6" s="618"/>
      <c r="M6" s="641"/>
      <c r="N6" s="634"/>
      <c r="O6" s="625"/>
      <c r="P6" s="625"/>
      <c r="Q6" s="625"/>
      <c r="R6" s="635"/>
      <c r="S6" s="636"/>
      <c r="T6" s="625"/>
      <c r="U6" s="625"/>
      <c r="V6" s="642"/>
      <c r="W6" s="634"/>
      <c r="X6" s="625"/>
      <c r="Y6" s="625"/>
      <c r="Z6" s="625"/>
      <c r="AA6" s="62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SUM('10:14'!G7)</f>
        <v>0</v>
      </c>
      <c r="H7" s="111">
        <f t="shared" ref="H7:H27" si="0">D7*G7</f>
        <v>0</v>
      </c>
      <c r="I7" s="109">
        <f>SUM('10:14'!I7)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27" si="1">IF(ISERROR(I7-K7),"",I7-K7)</f>
        <v>0</v>
      </c>
      <c r="N7" s="109">
        <f>SUM('10:14'!N7)</f>
        <v>0</v>
      </c>
      <c r="O7" s="109">
        <f>SUM('10:14'!O7)</f>
        <v>0</v>
      </c>
      <c r="P7" s="109">
        <f>SUM('10:14'!P7)</f>
        <v>0</v>
      </c>
      <c r="Q7" s="109">
        <f>SUM('10:14'!Q7)</f>
        <v>0</v>
      </c>
      <c r="R7" s="109">
        <f>SUM('10:14'!R7)</f>
        <v>0</v>
      </c>
      <c r="S7" s="109">
        <f>SUM('10:14'!S7)</f>
        <v>0</v>
      </c>
      <c r="T7" s="109">
        <f>SUM('10:14'!T7)</f>
        <v>0</v>
      </c>
      <c r="U7" s="109">
        <f>SUM('10:14'!U7)</f>
        <v>0</v>
      </c>
      <c r="V7" s="243">
        <f t="shared" ref="V7:V27" si="2">SUM(X7:AA7)</f>
        <v>0</v>
      </c>
      <c r="W7" s="33" t="str">
        <f t="shared" ref="W7:W27" si="3">IF(ISERROR(V7/G7),"",V7/G7)</f>
        <v/>
      </c>
      <c r="X7" s="109">
        <f>SUM('10:14'!X7)</f>
        <v>0</v>
      </c>
      <c r="Y7" s="109">
        <f>SUM('10:14'!Y7)</f>
        <v>0</v>
      </c>
      <c r="Z7" s="109">
        <f>SUM('10:14'!Z7)</f>
        <v>0</v>
      </c>
      <c r="AA7" s="109">
        <f>SUM('10:14'!AA7)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58"/>
      <c r="B8" s="62" t="s">
        <v>54</v>
      </c>
      <c r="C8" s="16" t="s">
        <v>53</v>
      </c>
      <c r="D8" s="17">
        <v>5.03</v>
      </c>
      <c r="E8" s="17"/>
      <c r="F8" s="6"/>
      <c r="G8" s="109">
        <f>SUM('10:14'!G8)</f>
        <v>0</v>
      </c>
      <c r="H8" s="111">
        <f t="shared" si="0"/>
        <v>0</v>
      </c>
      <c r="I8" s="109">
        <f>SUM('10:14'!I8)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SUM('10:14'!N8)</f>
        <v>0</v>
      </c>
      <c r="O8" s="109">
        <f>SUM('10:14'!O8)</f>
        <v>0</v>
      </c>
      <c r="P8" s="109">
        <f>SUM('10:14'!P8)</f>
        <v>0</v>
      </c>
      <c r="Q8" s="109">
        <f>SUM('10:14'!Q8)</f>
        <v>0</v>
      </c>
      <c r="R8" s="109">
        <f>SUM('10:14'!R8)</f>
        <v>0</v>
      </c>
      <c r="S8" s="109">
        <f>SUM('10:14'!S8)</f>
        <v>0</v>
      </c>
      <c r="T8" s="109">
        <f>SUM('10:14'!T8)</f>
        <v>0</v>
      </c>
      <c r="U8" s="109">
        <f>SUM('10:14'!U8)</f>
        <v>0</v>
      </c>
      <c r="V8" s="243">
        <f t="shared" si="2"/>
        <v>0</v>
      </c>
      <c r="W8" s="33" t="str">
        <f t="shared" si="3"/>
        <v/>
      </c>
      <c r="X8" s="109">
        <f>SUM('10:14'!X8)</f>
        <v>0</v>
      </c>
      <c r="Y8" s="109">
        <f>SUM('10:14'!Y8)</f>
        <v>0</v>
      </c>
      <c r="Z8" s="109">
        <f>SUM('10:14'!Z8)</f>
        <v>0</v>
      </c>
      <c r="AA8" s="109">
        <f>SUM('10:14'!AA8)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59"/>
      <c r="B9" s="62" t="s">
        <v>54</v>
      </c>
      <c r="C9" s="16" t="s">
        <v>55</v>
      </c>
      <c r="D9" s="17">
        <v>5.03</v>
      </c>
      <c r="E9" s="17"/>
      <c r="F9" s="6"/>
      <c r="G9" s="109">
        <f>SUM('10:14'!G9)</f>
        <v>0</v>
      </c>
      <c r="H9" s="111">
        <f t="shared" si="0"/>
        <v>0</v>
      </c>
      <c r="I9" s="109">
        <f>SUM('10:14'!I9)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SUM('10:14'!N9)</f>
        <v>0</v>
      </c>
      <c r="O9" s="109">
        <f>SUM('10:14'!O9)</f>
        <v>0</v>
      </c>
      <c r="P9" s="109">
        <f>SUM('10:14'!P9)</f>
        <v>0</v>
      </c>
      <c r="Q9" s="109">
        <f>SUM('10:14'!Q9)</f>
        <v>0</v>
      </c>
      <c r="R9" s="109">
        <f>SUM('10:14'!R9)</f>
        <v>0</v>
      </c>
      <c r="S9" s="109">
        <f>SUM('10:14'!S9)</f>
        <v>0</v>
      </c>
      <c r="T9" s="109">
        <f>SUM('10:14'!T9)</f>
        <v>0</v>
      </c>
      <c r="U9" s="109">
        <f>SUM('10:14'!U9)</f>
        <v>0</v>
      </c>
      <c r="V9" s="243">
        <f t="shared" si="2"/>
        <v>0</v>
      </c>
      <c r="W9" s="33" t="str">
        <f t="shared" si="3"/>
        <v/>
      </c>
      <c r="X9" s="109">
        <f>SUM('10:14'!X9)</f>
        <v>0</v>
      </c>
      <c r="Y9" s="109">
        <f>SUM('10:14'!Y9)</f>
        <v>0</v>
      </c>
      <c r="Z9" s="109">
        <f>SUM('10:14'!Z9)</f>
        <v>0</v>
      </c>
      <c r="AA9" s="109">
        <f>SUM('10:14'!AA9)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SUM('10:14'!G10)</f>
        <v>0</v>
      </c>
      <c r="H10" s="111">
        <f t="shared" si="0"/>
        <v>0</v>
      </c>
      <c r="I10" s="109">
        <f>SUM('10:14'!I10)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98">
        <v>19</v>
      </c>
      <c r="M10" s="36">
        <f t="shared" si="1"/>
        <v>0</v>
      </c>
      <c r="N10" s="109">
        <f>SUM('10:14'!N10)</f>
        <v>0</v>
      </c>
      <c r="O10" s="109">
        <f>SUM('10:14'!O10)</f>
        <v>0</v>
      </c>
      <c r="P10" s="109">
        <f>SUM('10:14'!P10)</f>
        <v>0</v>
      </c>
      <c r="Q10" s="109">
        <f>SUM('10:14'!Q10)</f>
        <v>0</v>
      </c>
      <c r="R10" s="109">
        <f>SUM('10:14'!R10)</f>
        <v>0</v>
      </c>
      <c r="S10" s="109">
        <f>SUM('10:14'!S10)</f>
        <v>0</v>
      </c>
      <c r="T10" s="109">
        <f>SUM('10:14'!T10)</f>
        <v>0</v>
      </c>
      <c r="U10" s="109">
        <f>SUM('10:14'!U10)</f>
        <v>0</v>
      </c>
      <c r="V10" s="243">
        <f t="shared" si="2"/>
        <v>0</v>
      </c>
      <c r="W10" s="33" t="str">
        <f t="shared" si="3"/>
        <v/>
      </c>
      <c r="X10" s="109">
        <f>SUM('10:14'!X10)</f>
        <v>0</v>
      </c>
      <c r="Y10" s="109">
        <f>SUM('10:14'!Y10)</f>
        <v>0</v>
      </c>
      <c r="Z10" s="109">
        <f>SUM('10:14'!Z10)</f>
        <v>0</v>
      </c>
      <c r="AA10" s="109">
        <f>SUM('10:14'!AA10)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SUM('10:14'!G11)</f>
        <v>0</v>
      </c>
      <c r="H11" s="111">
        <f t="shared" si="0"/>
        <v>0</v>
      </c>
      <c r="I11" s="109">
        <f>SUM('10:14'!I11)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98">
        <v>20</v>
      </c>
      <c r="M11" s="36">
        <f t="shared" si="1"/>
        <v>0</v>
      </c>
      <c r="N11" s="109">
        <f>SUM('10:14'!N11)</f>
        <v>0</v>
      </c>
      <c r="O11" s="109">
        <f>SUM('10:14'!O11)</f>
        <v>0</v>
      </c>
      <c r="P11" s="109">
        <f>SUM('10:14'!P11)</f>
        <v>0</v>
      </c>
      <c r="Q11" s="109">
        <f>SUM('10:14'!Q11)</f>
        <v>0</v>
      </c>
      <c r="R11" s="109">
        <f>SUM('10:14'!R11)</f>
        <v>0</v>
      </c>
      <c r="S11" s="109">
        <f>SUM('10:14'!S11)</f>
        <v>0</v>
      </c>
      <c r="T11" s="109">
        <f>SUM('10:14'!T11)</f>
        <v>0</v>
      </c>
      <c r="U11" s="109">
        <f>SUM('10:14'!U11)</f>
        <v>0</v>
      </c>
      <c r="V11" s="243">
        <f t="shared" si="2"/>
        <v>0</v>
      </c>
      <c r="W11" s="33" t="str">
        <f t="shared" si="3"/>
        <v/>
      </c>
      <c r="X11" s="109">
        <f>SUM('10:14'!X11)</f>
        <v>0</v>
      </c>
      <c r="Y11" s="109">
        <f>SUM('10:14'!Y11)</f>
        <v>0</v>
      </c>
      <c r="Z11" s="109">
        <f>SUM('10:14'!Z11)</f>
        <v>0</v>
      </c>
      <c r="AA11" s="109">
        <f>SUM('10:14'!AA11)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SUM('10:14'!G12)</f>
        <v>0</v>
      </c>
      <c r="H12" s="111">
        <f t="shared" si="0"/>
        <v>0</v>
      </c>
      <c r="I12" s="109">
        <f>SUM('10:14'!I12)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SUM('10:14'!N12)</f>
        <v>0</v>
      </c>
      <c r="O12" s="109">
        <f>SUM('10:14'!O12)</f>
        <v>0</v>
      </c>
      <c r="P12" s="109">
        <f>SUM('10:14'!P12)</f>
        <v>0</v>
      </c>
      <c r="Q12" s="109">
        <f>SUM('10:14'!Q12)</f>
        <v>0</v>
      </c>
      <c r="R12" s="109">
        <f>SUM('10:14'!R12)</f>
        <v>0</v>
      </c>
      <c r="S12" s="109">
        <f>SUM('10:14'!S12)</f>
        <v>0</v>
      </c>
      <c r="T12" s="109">
        <f>SUM('10:14'!T12)</f>
        <v>0</v>
      </c>
      <c r="U12" s="109">
        <f>SUM('10:14'!U12)</f>
        <v>0</v>
      </c>
      <c r="V12" s="243">
        <f t="shared" si="2"/>
        <v>0</v>
      </c>
      <c r="W12" s="33" t="str">
        <f t="shared" si="3"/>
        <v/>
      </c>
      <c r="X12" s="109">
        <f>SUM('10:14'!X12)</f>
        <v>0</v>
      </c>
      <c r="Y12" s="109">
        <f>SUM('10:14'!Y12)</f>
        <v>0</v>
      </c>
      <c r="Z12" s="109">
        <f>SUM('10:14'!Z12)</f>
        <v>0</v>
      </c>
      <c r="AA12" s="109">
        <f>SUM('10:14'!AA12)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SUM('10:14'!G13)</f>
        <v>0</v>
      </c>
      <c r="H13" s="111">
        <f t="shared" si="0"/>
        <v>0</v>
      </c>
      <c r="I13" s="109">
        <f>SUM('10:14'!I13)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SUM('10:14'!N13)</f>
        <v>0</v>
      </c>
      <c r="O13" s="109">
        <f>SUM('10:14'!O13)</f>
        <v>0</v>
      </c>
      <c r="P13" s="109">
        <f>SUM('10:14'!P13)</f>
        <v>0</v>
      </c>
      <c r="Q13" s="109">
        <f>SUM('10:14'!Q13)</f>
        <v>0</v>
      </c>
      <c r="R13" s="109">
        <f>SUM('10:14'!R13)</f>
        <v>0</v>
      </c>
      <c r="S13" s="109">
        <f>SUM('10:14'!S13)</f>
        <v>0</v>
      </c>
      <c r="T13" s="109">
        <f>SUM('10:14'!T13)</f>
        <v>0</v>
      </c>
      <c r="U13" s="109">
        <f>SUM('10:14'!U13)</f>
        <v>0</v>
      </c>
      <c r="V13" s="243">
        <f t="shared" si="2"/>
        <v>0</v>
      </c>
      <c r="W13" s="33" t="str">
        <f t="shared" si="3"/>
        <v/>
      </c>
      <c r="X13" s="109">
        <f>SUM('10:14'!X13)</f>
        <v>0</v>
      </c>
      <c r="Y13" s="109">
        <f>SUM('10:14'!Y13)</f>
        <v>0</v>
      </c>
      <c r="Z13" s="109">
        <f>SUM('10:14'!Z13)</f>
        <v>0</v>
      </c>
      <c r="AA13" s="109">
        <f>SUM('10:14'!AA13)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SUM('10:14'!G14)</f>
        <v>0</v>
      </c>
      <c r="H14" s="111">
        <f t="shared" si="0"/>
        <v>0</v>
      </c>
      <c r="I14" s="109">
        <f>SUM('10:14'!I14)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SUM('10:14'!N14)</f>
        <v>0</v>
      </c>
      <c r="O14" s="109">
        <f>SUM('10:14'!O14)</f>
        <v>0</v>
      </c>
      <c r="P14" s="109">
        <f>SUM('10:14'!P14)</f>
        <v>0</v>
      </c>
      <c r="Q14" s="109">
        <f>SUM('10:14'!Q14)</f>
        <v>0</v>
      </c>
      <c r="R14" s="109">
        <f>SUM('10:14'!R14)</f>
        <v>0</v>
      </c>
      <c r="S14" s="109">
        <f>SUM('10:14'!S14)</f>
        <v>0</v>
      </c>
      <c r="T14" s="109">
        <f>SUM('10:14'!T14)</f>
        <v>0</v>
      </c>
      <c r="U14" s="109">
        <f>SUM('10:14'!U14)</f>
        <v>0</v>
      </c>
      <c r="V14" s="243">
        <f t="shared" si="2"/>
        <v>0</v>
      </c>
      <c r="W14" s="33" t="str">
        <f t="shared" si="3"/>
        <v/>
      </c>
      <c r="X14" s="109">
        <f>SUM('10:14'!X14)</f>
        <v>0</v>
      </c>
      <c r="Y14" s="109">
        <f>SUM('10:14'!Y14)</f>
        <v>0</v>
      </c>
      <c r="Z14" s="109">
        <f>SUM('10:14'!Z14)</f>
        <v>0</v>
      </c>
      <c r="AA14" s="109">
        <f>SUM('10:14'!AA14)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58">
        <v>30200006</v>
      </c>
      <c r="B15" s="322" t="s">
        <v>62</v>
      </c>
      <c r="C15" s="16" t="s">
        <v>63</v>
      </c>
      <c r="D15" s="17">
        <v>5.04</v>
      </c>
      <c r="E15" s="17"/>
      <c r="F15" s="79"/>
      <c r="G15" s="109">
        <f>SUM('10:14'!G15)</f>
        <v>0</v>
      </c>
      <c r="H15" s="111">
        <f t="shared" si="0"/>
        <v>0</v>
      </c>
      <c r="I15" s="109">
        <f>SUM('10:14'!I15)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SUM('10:14'!N15)</f>
        <v>0</v>
      </c>
      <c r="O15" s="109">
        <f>SUM('10:14'!O15)</f>
        <v>0</v>
      </c>
      <c r="P15" s="109">
        <f>SUM('10:14'!P15)</f>
        <v>0</v>
      </c>
      <c r="Q15" s="109">
        <f>SUM('10:14'!Q15)</f>
        <v>0</v>
      </c>
      <c r="R15" s="109">
        <f>SUM('10:14'!R15)</f>
        <v>0</v>
      </c>
      <c r="S15" s="109">
        <f>SUM('10:14'!S15)</f>
        <v>0</v>
      </c>
      <c r="T15" s="109">
        <f>SUM('10:14'!T15)</f>
        <v>0</v>
      </c>
      <c r="U15" s="109">
        <f>SUM('10:14'!U15)</f>
        <v>0</v>
      </c>
      <c r="V15" s="243">
        <f t="shared" si="2"/>
        <v>0</v>
      </c>
      <c r="W15" s="33" t="str">
        <f t="shared" si="3"/>
        <v/>
      </c>
      <c r="X15" s="109">
        <f>SUM('10:14'!X15)</f>
        <v>0</v>
      </c>
      <c r="Y15" s="109">
        <f>SUM('10:14'!Y15)</f>
        <v>0</v>
      </c>
      <c r="Z15" s="109">
        <f>SUM('10:14'!Z15)</f>
        <v>0</v>
      </c>
      <c r="AA15" s="109">
        <f>SUM('10:14'!AA15)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5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SUM('10:14'!G16)</f>
        <v>0</v>
      </c>
      <c r="H16" s="111">
        <f t="shared" si="0"/>
        <v>0</v>
      </c>
      <c r="I16" s="109">
        <f>SUM('10:14'!I16)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SUM('10:14'!N16)</f>
        <v>0</v>
      </c>
      <c r="O16" s="109">
        <f>SUM('10:14'!O16)</f>
        <v>0</v>
      </c>
      <c r="P16" s="109">
        <f>SUM('10:14'!P16)</f>
        <v>0</v>
      </c>
      <c r="Q16" s="109">
        <f>SUM('10:14'!Q16)</f>
        <v>0</v>
      </c>
      <c r="R16" s="109">
        <f>SUM('10:14'!R16)</f>
        <v>0</v>
      </c>
      <c r="S16" s="109">
        <f>SUM('10:14'!S16)</f>
        <v>0</v>
      </c>
      <c r="T16" s="109">
        <f>SUM('10:14'!T16)</f>
        <v>0</v>
      </c>
      <c r="U16" s="109">
        <f>SUM('10:14'!U16)</f>
        <v>0</v>
      </c>
      <c r="V16" s="243">
        <f t="shared" si="2"/>
        <v>0</v>
      </c>
      <c r="W16" s="33" t="str">
        <f t="shared" si="3"/>
        <v/>
      </c>
      <c r="X16" s="109">
        <f>SUM('10:14'!X16)</f>
        <v>0</v>
      </c>
      <c r="Y16" s="109">
        <f>SUM('10:14'!Y16)</f>
        <v>0</v>
      </c>
      <c r="Z16" s="109">
        <f>SUM('10:14'!Z16)</f>
        <v>0</v>
      </c>
      <c r="AA16" s="109">
        <f>SUM('10:14'!AA16)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60">
        <v>30100063</v>
      </c>
      <c r="B17" s="218" t="s">
        <v>504</v>
      </c>
      <c r="C17" s="16" t="s">
        <v>172</v>
      </c>
      <c r="D17" s="17"/>
      <c r="E17" s="17"/>
      <c r="F17" s="6"/>
      <c r="G17" s="109">
        <f>SUM('10:14'!G17)</f>
        <v>0</v>
      </c>
      <c r="H17" s="111">
        <f t="shared" si="0"/>
        <v>0</v>
      </c>
      <c r="I17" s="109">
        <f>SUM('10:14'!I17)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SUM('10:14'!N17)</f>
        <v>0</v>
      </c>
      <c r="O17" s="109">
        <f>SUM('10:14'!O17)</f>
        <v>0</v>
      </c>
      <c r="P17" s="109">
        <f>SUM('10:14'!P17)</f>
        <v>0</v>
      </c>
      <c r="Q17" s="109">
        <f>SUM('10:14'!Q17)</f>
        <v>0</v>
      </c>
      <c r="R17" s="109">
        <f>SUM('10:14'!R17)</f>
        <v>0</v>
      </c>
      <c r="S17" s="109">
        <f>SUM('10:14'!S17)</f>
        <v>0</v>
      </c>
      <c r="T17" s="109">
        <f>SUM('10:14'!T17)</f>
        <v>0</v>
      </c>
      <c r="U17" s="109">
        <f>SUM('10:14'!U17)</f>
        <v>0</v>
      </c>
      <c r="V17" s="243">
        <f t="shared" si="2"/>
        <v>0</v>
      </c>
      <c r="W17" s="33" t="str">
        <f>IF(ISERROR(V17/G17),"",V17/G17)</f>
        <v/>
      </c>
      <c r="X17" s="109">
        <f>SUM('10:14'!X17)</f>
        <v>0</v>
      </c>
      <c r="Y17" s="109">
        <f>SUM('10:14'!Y17)</f>
        <v>0</v>
      </c>
      <c r="Z17" s="109">
        <f>SUM('10:14'!Z17)</f>
        <v>0</v>
      </c>
      <c r="AA17" s="109">
        <f>SUM('10:14'!AA17)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60">
        <v>30100061</v>
      </c>
      <c r="B18" s="62" t="s">
        <v>171</v>
      </c>
      <c r="C18" s="16" t="s">
        <v>173</v>
      </c>
      <c r="D18" s="17"/>
      <c r="E18" s="17"/>
      <c r="F18" s="6"/>
      <c r="G18" s="109">
        <f>SUM('10:14'!G18)</f>
        <v>0</v>
      </c>
      <c r="H18" s="111">
        <f t="shared" si="0"/>
        <v>0</v>
      </c>
      <c r="I18" s="109">
        <f>SUM('10:14'!I18)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SUM('10:14'!N18)</f>
        <v>0</v>
      </c>
      <c r="O18" s="109">
        <f>SUM('10:14'!O18)</f>
        <v>0</v>
      </c>
      <c r="P18" s="109">
        <f>SUM('10:14'!P18)</f>
        <v>0</v>
      </c>
      <c r="Q18" s="109">
        <f>SUM('10:14'!Q18)</f>
        <v>0</v>
      </c>
      <c r="R18" s="109">
        <f>SUM('10:14'!R18)</f>
        <v>0</v>
      </c>
      <c r="S18" s="109">
        <f>SUM('10:14'!S18)</f>
        <v>0</v>
      </c>
      <c r="T18" s="109">
        <f>SUM('10:14'!T18)</f>
        <v>0</v>
      </c>
      <c r="U18" s="109">
        <f>SUM('10:14'!U18)</f>
        <v>0</v>
      </c>
      <c r="V18" s="243">
        <f t="shared" si="2"/>
        <v>0</v>
      </c>
      <c r="W18" s="33" t="str">
        <f>IF(ISERROR(V18/G18),"",V18/G18)</f>
        <v/>
      </c>
      <c r="X18" s="109">
        <f>SUM('10:14'!X18)</f>
        <v>0</v>
      </c>
      <c r="Y18" s="109">
        <f>SUM('10:14'!Y18)</f>
        <v>0</v>
      </c>
      <c r="Z18" s="109">
        <f>SUM('10:14'!Z18)</f>
        <v>0</v>
      </c>
      <c r="AA18" s="109">
        <f>SUM('10:14'!AA18)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5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SUM('10:14'!G19)</f>
        <v>0</v>
      </c>
      <c r="H19" s="111">
        <f t="shared" si="0"/>
        <v>0</v>
      </c>
      <c r="I19" s="109">
        <f>SUM('10:14'!I19)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98">
        <v>19</v>
      </c>
      <c r="M19" s="36">
        <f t="shared" si="1"/>
        <v>0</v>
      </c>
      <c r="N19" s="109">
        <f>SUM('10:14'!N19)</f>
        <v>0</v>
      </c>
      <c r="O19" s="109">
        <f>SUM('10:14'!O19)</f>
        <v>0</v>
      </c>
      <c r="P19" s="109">
        <f>SUM('10:14'!P19)</f>
        <v>0</v>
      </c>
      <c r="Q19" s="109">
        <f>SUM('10:14'!Q19)</f>
        <v>0</v>
      </c>
      <c r="R19" s="109">
        <f>SUM('10:14'!R19)</f>
        <v>0</v>
      </c>
      <c r="S19" s="109">
        <f>SUM('10:14'!S19)</f>
        <v>0</v>
      </c>
      <c r="T19" s="109">
        <f>SUM('10:14'!T19)</f>
        <v>0</v>
      </c>
      <c r="U19" s="109">
        <f>SUM('10:14'!U19)</f>
        <v>0</v>
      </c>
      <c r="V19" s="243">
        <f t="shared" si="2"/>
        <v>0</v>
      </c>
      <c r="W19" s="33" t="str">
        <f t="shared" si="3"/>
        <v/>
      </c>
      <c r="X19" s="109">
        <f>SUM('10:14'!X19)</f>
        <v>0</v>
      </c>
      <c r="Y19" s="109">
        <f>SUM('10:14'!Y19)</f>
        <v>0</v>
      </c>
      <c r="Z19" s="109">
        <f>SUM('10:14'!Z19)</f>
        <v>0</v>
      </c>
      <c r="AA19" s="109">
        <f>SUM('10:14'!AA19)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5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SUM('10:14'!G20)</f>
        <v>0</v>
      </c>
      <c r="H20" s="111">
        <f t="shared" si="0"/>
        <v>0</v>
      </c>
      <c r="I20" s="109">
        <f>SUM('10:14'!I20)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98">
        <v>23</v>
      </c>
      <c r="M20" s="36">
        <f t="shared" si="1"/>
        <v>0</v>
      </c>
      <c r="N20" s="109">
        <f>SUM('10:14'!N20)</f>
        <v>0</v>
      </c>
      <c r="O20" s="109">
        <f>SUM('10:14'!O20)</f>
        <v>0</v>
      </c>
      <c r="P20" s="109">
        <f>SUM('10:14'!P20)</f>
        <v>0</v>
      </c>
      <c r="Q20" s="109">
        <f>SUM('10:14'!Q20)</f>
        <v>0</v>
      </c>
      <c r="R20" s="109">
        <f>SUM('10:14'!R20)</f>
        <v>0</v>
      </c>
      <c r="S20" s="109">
        <f>SUM('10:14'!S20)</f>
        <v>0</v>
      </c>
      <c r="T20" s="109">
        <f>SUM('10:14'!T20)</f>
        <v>0</v>
      </c>
      <c r="U20" s="109">
        <f>SUM('10:14'!U20)</f>
        <v>0</v>
      </c>
      <c r="V20" s="243">
        <f t="shared" si="2"/>
        <v>0</v>
      </c>
      <c r="W20" s="33" t="str">
        <f t="shared" si="3"/>
        <v/>
      </c>
      <c r="X20" s="109">
        <f>SUM('10:14'!X20)</f>
        <v>0</v>
      </c>
      <c r="Y20" s="109">
        <f>SUM('10:14'!Y20)</f>
        <v>0</v>
      </c>
      <c r="Z20" s="109">
        <f>SUM('10:14'!Z20)</f>
        <v>0</v>
      </c>
      <c r="AA20" s="109">
        <f>SUM('10:14'!AA20)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5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SUM('10:14'!G21)</f>
        <v>0</v>
      </c>
      <c r="H21" s="111">
        <f t="shared" si="0"/>
        <v>0</v>
      </c>
      <c r="I21" s="109">
        <f>SUM('10:14'!I21)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98">
        <v>23</v>
      </c>
      <c r="M21" s="36">
        <f t="shared" si="1"/>
        <v>0</v>
      </c>
      <c r="N21" s="109">
        <f>SUM('10:14'!N21)</f>
        <v>0</v>
      </c>
      <c r="O21" s="109">
        <f>SUM('10:14'!O21)</f>
        <v>0</v>
      </c>
      <c r="P21" s="109">
        <f>SUM('10:14'!P21)</f>
        <v>0</v>
      </c>
      <c r="Q21" s="109">
        <f>SUM('10:14'!Q21)</f>
        <v>0</v>
      </c>
      <c r="R21" s="109">
        <f>SUM('10:14'!R21)</f>
        <v>0</v>
      </c>
      <c r="S21" s="109">
        <f>SUM('10:14'!S21)</f>
        <v>0</v>
      </c>
      <c r="T21" s="109">
        <f>SUM('10:14'!T21)</f>
        <v>0</v>
      </c>
      <c r="U21" s="109">
        <f>SUM('10:14'!U21)</f>
        <v>0</v>
      </c>
      <c r="V21" s="243">
        <f t="shared" si="2"/>
        <v>0</v>
      </c>
      <c r="W21" s="33" t="str">
        <f t="shared" si="3"/>
        <v/>
      </c>
      <c r="X21" s="109">
        <f>SUM('10:14'!X21)</f>
        <v>0</v>
      </c>
      <c r="Y21" s="109">
        <f>SUM('10:14'!Y21)</f>
        <v>0</v>
      </c>
      <c r="Z21" s="109">
        <f>SUM('10:14'!Z21)</f>
        <v>0</v>
      </c>
      <c r="AA21" s="109">
        <f>SUM('10:14'!AA21)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58">
        <v>30100003</v>
      </c>
      <c r="B22" s="64" t="s">
        <v>161</v>
      </c>
      <c r="C22" s="115" t="s">
        <v>64</v>
      </c>
      <c r="D22" s="17">
        <v>4.8</v>
      </c>
      <c r="E22" s="17"/>
      <c r="F22" s="6"/>
      <c r="G22" s="109">
        <f>SUM('10:14'!G22)</f>
        <v>0</v>
      </c>
      <c r="H22" s="111">
        <f t="shared" si="0"/>
        <v>0</v>
      </c>
      <c r="I22" s="109">
        <f>SUM('10:14'!I22)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SUM('10:14'!N22)</f>
        <v>0</v>
      </c>
      <c r="O22" s="109">
        <f>SUM('10:14'!O22)</f>
        <v>0</v>
      </c>
      <c r="P22" s="109">
        <f>SUM('10:14'!P22)</f>
        <v>0</v>
      </c>
      <c r="Q22" s="109">
        <f>SUM('10:14'!Q22)</f>
        <v>0</v>
      </c>
      <c r="R22" s="109">
        <f>SUM('10:14'!R22)</f>
        <v>0</v>
      </c>
      <c r="S22" s="109">
        <f>SUM('10:14'!S22)</f>
        <v>0</v>
      </c>
      <c r="T22" s="109">
        <f>SUM('10:14'!T22)</f>
        <v>0</v>
      </c>
      <c r="U22" s="109">
        <f>SUM('10:14'!U22)</f>
        <v>0</v>
      </c>
      <c r="V22" s="243">
        <f t="shared" si="2"/>
        <v>0</v>
      </c>
      <c r="W22" s="33"/>
      <c r="X22" s="109">
        <f>SUM('10:14'!X22)</f>
        <v>0</v>
      </c>
      <c r="Y22" s="109">
        <f>SUM('10:14'!Y22)</f>
        <v>0</v>
      </c>
      <c r="Z22" s="109">
        <f>SUM('10:14'!Z22)</f>
        <v>0</v>
      </c>
      <c r="AA22" s="109">
        <f>SUM('10:14'!AA22)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58">
        <v>30100004</v>
      </c>
      <c r="B23" s="64" t="s">
        <v>161</v>
      </c>
      <c r="C23" s="115" t="s">
        <v>61</v>
      </c>
      <c r="D23" s="17">
        <v>4.8</v>
      </c>
      <c r="E23" s="17"/>
      <c r="F23" s="6"/>
      <c r="G23" s="109">
        <f>SUM('10:14'!G23)</f>
        <v>0</v>
      </c>
      <c r="H23" s="111">
        <f t="shared" si="0"/>
        <v>0</v>
      </c>
      <c r="I23" s="109">
        <f>SUM('10:14'!I23)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SUM('10:14'!N23)</f>
        <v>0</v>
      </c>
      <c r="O23" s="109">
        <f>SUM('10:14'!O23)</f>
        <v>0</v>
      </c>
      <c r="P23" s="109">
        <f>SUM('10:14'!P23)</f>
        <v>0</v>
      </c>
      <c r="Q23" s="109">
        <f>SUM('10:14'!Q23)</f>
        <v>0</v>
      </c>
      <c r="R23" s="109">
        <f>SUM('10:14'!R23)</f>
        <v>0</v>
      </c>
      <c r="S23" s="109">
        <f>SUM('10:14'!S23)</f>
        <v>0</v>
      </c>
      <c r="T23" s="109">
        <f>SUM('10:14'!T23)</f>
        <v>0</v>
      </c>
      <c r="U23" s="109">
        <f>SUM('10:14'!U23)</f>
        <v>0</v>
      </c>
      <c r="V23" s="243">
        <f t="shared" si="2"/>
        <v>0</v>
      </c>
      <c r="W23" s="33"/>
      <c r="X23" s="109">
        <f>SUM('10:14'!X23)</f>
        <v>0</v>
      </c>
      <c r="Y23" s="109">
        <f>SUM('10:14'!Y23)</f>
        <v>0</v>
      </c>
      <c r="Z23" s="109">
        <f>SUM('10:14'!Z23)</f>
        <v>0</v>
      </c>
      <c r="AA23" s="109">
        <f>SUM('10:14'!AA23)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58">
        <v>30100006</v>
      </c>
      <c r="B24" s="64" t="s">
        <v>161</v>
      </c>
      <c r="C24" s="115" t="s">
        <v>53</v>
      </c>
      <c r="D24" s="17">
        <v>4.8</v>
      </c>
      <c r="E24" s="17"/>
      <c r="F24" s="6"/>
      <c r="G24" s="109">
        <f>SUM('10:14'!G24)</f>
        <v>0</v>
      </c>
      <c r="H24" s="111">
        <f t="shared" si="0"/>
        <v>0</v>
      </c>
      <c r="I24" s="109">
        <f>SUM('10:14'!I24)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SUM('10:14'!N24)</f>
        <v>0</v>
      </c>
      <c r="O24" s="109">
        <f>SUM('10:14'!O24)</f>
        <v>0</v>
      </c>
      <c r="P24" s="109">
        <f>SUM('10:14'!P24)</f>
        <v>0</v>
      </c>
      <c r="Q24" s="109">
        <f>SUM('10:14'!Q24)</f>
        <v>0</v>
      </c>
      <c r="R24" s="109">
        <f>SUM('10:14'!R24)</f>
        <v>0</v>
      </c>
      <c r="S24" s="109">
        <f>SUM('10:14'!S24)</f>
        <v>0</v>
      </c>
      <c r="T24" s="109">
        <f>SUM('10:14'!T24)</f>
        <v>0</v>
      </c>
      <c r="U24" s="109">
        <f>SUM('10:14'!U24)</f>
        <v>0</v>
      </c>
      <c r="V24" s="243">
        <f t="shared" si="2"/>
        <v>0</v>
      </c>
      <c r="W24" s="33"/>
      <c r="X24" s="109">
        <f>SUM('10:14'!X24)</f>
        <v>0</v>
      </c>
      <c r="Y24" s="109">
        <f>SUM('10:14'!Y24)</f>
        <v>0</v>
      </c>
      <c r="Z24" s="109">
        <f>SUM('10:14'!Z24)</f>
        <v>0</v>
      </c>
      <c r="AA24" s="109">
        <f>SUM('10:14'!AA24)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58">
        <v>30100005</v>
      </c>
      <c r="B25" s="64" t="s">
        <v>161</v>
      </c>
      <c r="C25" s="115" t="s">
        <v>73</v>
      </c>
      <c r="D25" s="17">
        <v>4.8</v>
      </c>
      <c r="E25" s="17"/>
      <c r="F25" s="6"/>
      <c r="G25" s="109">
        <f>SUM('10:14'!G25)</f>
        <v>0</v>
      </c>
      <c r="H25" s="111">
        <f>D25*G25</f>
        <v>0</v>
      </c>
      <c r="I25" s="109">
        <f>SUM('10:14'!I25)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SUM('10:14'!N25)</f>
        <v>0</v>
      </c>
      <c r="O25" s="109">
        <f>SUM('10:14'!O25)</f>
        <v>0</v>
      </c>
      <c r="P25" s="109">
        <f>SUM('10:14'!P25)</f>
        <v>0</v>
      </c>
      <c r="Q25" s="109">
        <f>SUM('10:14'!Q25)</f>
        <v>0</v>
      </c>
      <c r="R25" s="109">
        <f>SUM('10:14'!R25)</f>
        <v>0</v>
      </c>
      <c r="S25" s="109">
        <f>SUM('10:14'!S25)</f>
        <v>0</v>
      </c>
      <c r="T25" s="109">
        <f>SUM('10:14'!T25)</f>
        <v>0</v>
      </c>
      <c r="U25" s="109">
        <f>SUM('10:14'!U25)</f>
        <v>0</v>
      </c>
      <c r="V25" s="243">
        <f t="shared" si="2"/>
        <v>0</v>
      </c>
      <c r="W25" s="33"/>
      <c r="X25" s="109">
        <f>SUM('10:14'!X25)</f>
        <v>0</v>
      </c>
      <c r="Y25" s="109">
        <f>SUM('10:14'!Y25)</f>
        <v>0</v>
      </c>
      <c r="Z25" s="109">
        <f>SUM('10:14'!Z25)</f>
        <v>0</v>
      </c>
      <c r="AA25" s="109">
        <f>SUM('10:14'!AA25)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5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SUM('10:14'!G26)</f>
        <v>0</v>
      </c>
      <c r="H26" s="111">
        <f t="shared" si="0"/>
        <v>0</v>
      </c>
      <c r="I26" s="109">
        <f>SUM('10:14'!I26)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si="1"/>
        <v>0</v>
      </c>
      <c r="N26" s="109">
        <f>SUM('10:14'!N26)</f>
        <v>0</v>
      </c>
      <c r="O26" s="109">
        <f>SUM('10:14'!O26)</f>
        <v>0</v>
      </c>
      <c r="P26" s="109">
        <f>SUM('10:14'!P26)</f>
        <v>0</v>
      </c>
      <c r="Q26" s="109">
        <f>SUM('10:14'!Q26)</f>
        <v>0</v>
      </c>
      <c r="R26" s="109">
        <f>SUM('10:14'!R26)</f>
        <v>0</v>
      </c>
      <c r="S26" s="109">
        <f>SUM('10:14'!S26)</f>
        <v>0</v>
      </c>
      <c r="T26" s="109">
        <f>SUM('10:14'!T26)</f>
        <v>0</v>
      </c>
      <c r="U26" s="109">
        <f>SUM('10:14'!U26)</f>
        <v>0</v>
      </c>
      <c r="V26" s="243">
        <f t="shared" si="2"/>
        <v>0</v>
      </c>
      <c r="W26" s="33" t="str">
        <f t="shared" si="3"/>
        <v/>
      </c>
      <c r="X26" s="109">
        <f>SUM('10:14'!X26)</f>
        <v>0</v>
      </c>
      <c r="Y26" s="109">
        <f>SUM('10:14'!Y26)</f>
        <v>0</v>
      </c>
      <c r="Z26" s="109">
        <f>SUM('10:14'!Z26)</f>
        <v>0</v>
      </c>
      <c r="AA26" s="109">
        <f>SUM('10:14'!AA26)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SUM('10:14'!G27)</f>
        <v>0</v>
      </c>
      <c r="H27" s="111">
        <f t="shared" si="0"/>
        <v>0</v>
      </c>
      <c r="I27" s="109">
        <f>SUM('10:14'!I27)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1"/>
        <v>0</v>
      </c>
      <c r="N27" s="109">
        <f>SUM('10:14'!N27)</f>
        <v>0</v>
      </c>
      <c r="O27" s="109">
        <f>SUM('10:14'!O27)</f>
        <v>0</v>
      </c>
      <c r="P27" s="109">
        <f>SUM('10:14'!P27)</f>
        <v>0</v>
      </c>
      <c r="Q27" s="109">
        <f>SUM('10:14'!Q27)</f>
        <v>0</v>
      </c>
      <c r="R27" s="109">
        <f>SUM('10:14'!R27)</f>
        <v>0</v>
      </c>
      <c r="S27" s="109">
        <f>SUM('10:14'!S27)</f>
        <v>0</v>
      </c>
      <c r="T27" s="109">
        <f>SUM('10:14'!T27)</f>
        <v>0</v>
      </c>
      <c r="U27" s="109">
        <f>SUM('10:14'!U27)</f>
        <v>0</v>
      </c>
      <c r="V27" s="243">
        <f t="shared" si="2"/>
        <v>0</v>
      </c>
      <c r="W27" s="33" t="str">
        <f t="shared" si="3"/>
        <v/>
      </c>
      <c r="X27" s="109">
        <f>SUM('10:14'!X27)</f>
        <v>0</v>
      </c>
      <c r="Y27" s="109">
        <f>SUM('10:14'!Y27)</f>
        <v>0</v>
      </c>
      <c r="Z27" s="109">
        <f>SUM('10:14'!Z27)</f>
        <v>0</v>
      </c>
      <c r="AA27" s="109">
        <f>SUM('10:14'!AA27)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29" t="s">
        <v>70</v>
      </c>
      <c r="B28" s="630"/>
      <c r="C28" s="31" t="s">
        <v>71</v>
      </c>
      <c r="D28" s="30"/>
      <c r="E28" s="30"/>
      <c r="F28" s="30"/>
      <c r="G28" s="110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114"/>
      <c r="M28" s="105">
        <f t="shared" ref="M28:AA28" si="4">SUM(M7:M27)</f>
        <v>0</v>
      </c>
      <c r="N28" s="30">
        <f t="shared" si="4"/>
        <v>0</v>
      </c>
      <c r="O28" s="34">
        <f t="shared" si="4"/>
        <v>0</v>
      </c>
      <c r="P28" s="34">
        <f t="shared" si="4"/>
        <v>0</v>
      </c>
      <c r="Q28" s="34">
        <f t="shared" si="4"/>
        <v>0</v>
      </c>
      <c r="R28" s="34">
        <f t="shared" si="4"/>
        <v>0</v>
      </c>
      <c r="S28" s="34">
        <f t="shared" si="4"/>
        <v>0</v>
      </c>
      <c r="T28" s="34">
        <f t="shared" si="4"/>
        <v>0</v>
      </c>
      <c r="U28" s="34">
        <f t="shared" si="4"/>
        <v>0</v>
      </c>
      <c r="V28" s="244">
        <f t="shared" si="4"/>
        <v>0</v>
      </c>
      <c r="W28" s="33">
        <f t="shared" si="4"/>
        <v>0</v>
      </c>
      <c r="X28" s="108">
        <f t="shared" si="4"/>
        <v>0</v>
      </c>
      <c r="Y28" s="108">
        <f t="shared" si="4"/>
        <v>0</v>
      </c>
      <c r="Z28" s="108">
        <f t="shared" si="4"/>
        <v>0</v>
      </c>
      <c r="AA28" s="108">
        <f t="shared" si="4"/>
        <v>0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5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SUM('10:14'!G29)</f>
        <v>783</v>
      </c>
      <c r="H29" s="123">
        <f t="shared" ref="H29:H85" si="5">D29*G29</f>
        <v>3938.4900000000002</v>
      </c>
      <c r="I29" s="109">
        <f>SUM('10:14'!I29)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:M79" si="6">IF(ISERROR(I29-K29),"",I29-K29)</f>
        <v>-7.0576923076923084</v>
      </c>
      <c r="N29" s="109">
        <f>SUM('10:14'!N29)</f>
        <v>0</v>
      </c>
      <c r="O29" s="109">
        <f>SUM('10:14'!O29)</f>
        <v>0</v>
      </c>
      <c r="P29" s="109">
        <f>SUM('10:14'!P29)</f>
        <v>0</v>
      </c>
      <c r="Q29" s="109">
        <f>SUM('10:14'!Q29)</f>
        <v>0</v>
      </c>
      <c r="R29" s="109">
        <f>SUM('10:14'!R29)</f>
        <v>0</v>
      </c>
      <c r="S29" s="109">
        <f>SUM('10:14'!S29)</f>
        <v>0</v>
      </c>
      <c r="T29" s="109">
        <f>SUM('10:14'!T29)</f>
        <v>0</v>
      </c>
      <c r="U29" s="109">
        <f>SUM('10:14'!U29)</f>
        <v>0</v>
      </c>
      <c r="V29" s="244">
        <f t="shared" ref="V29:V75" si="7">SUM(X29:AA29)</f>
        <v>0</v>
      </c>
      <c r="W29" s="33">
        <f t="shared" ref="W29:W75" si="8">IF(ISERROR(V29/G29),"",V29/G29)</f>
        <v>0</v>
      </c>
      <c r="X29" s="109">
        <f>SUM('10:14'!X29)</f>
        <v>0</v>
      </c>
      <c r="Y29" s="109">
        <f>SUM('10:14'!Y29)</f>
        <v>0</v>
      </c>
      <c r="Z29" s="109">
        <f>SUM('10:14'!Z29)</f>
        <v>0</v>
      </c>
      <c r="AA29" s="109">
        <f>SUM('10:14'!AA29)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58">
        <v>30100011</v>
      </c>
      <c r="B30" s="213" t="s">
        <v>474</v>
      </c>
      <c r="C30" s="209" t="s">
        <v>435</v>
      </c>
      <c r="D30" s="17">
        <v>5.03</v>
      </c>
      <c r="E30" s="17"/>
      <c r="F30" s="6"/>
      <c r="G30" s="109">
        <f>SUM('10:14'!G30)</f>
        <v>0</v>
      </c>
      <c r="H30" s="290">
        <f t="shared" si="5"/>
        <v>0</v>
      </c>
      <c r="I30" s="109">
        <f>SUM('10:14'!I30)</f>
        <v>0</v>
      </c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5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SUM('10:14'!G31)</f>
        <v>0</v>
      </c>
      <c r="H31" s="290">
        <f t="shared" si="5"/>
        <v>0</v>
      </c>
      <c r="I31" s="109">
        <f>SUM('10:14'!I31)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si="6"/>
        <v>0</v>
      </c>
      <c r="N31" s="109">
        <f>SUM('10:14'!N31)</f>
        <v>0</v>
      </c>
      <c r="O31" s="109">
        <f>SUM('10:14'!O31)</f>
        <v>0</v>
      </c>
      <c r="P31" s="109">
        <f>SUM('10:14'!P31)</f>
        <v>0</v>
      </c>
      <c r="Q31" s="109">
        <f>SUM('10:14'!Q31)</f>
        <v>0</v>
      </c>
      <c r="R31" s="109">
        <f>SUM('10:14'!R31)</f>
        <v>0</v>
      </c>
      <c r="S31" s="109">
        <f>SUM('10:14'!S31)</f>
        <v>0</v>
      </c>
      <c r="T31" s="109">
        <f>SUM('10:14'!T31)</f>
        <v>0</v>
      </c>
      <c r="U31" s="109">
        <f>SUM('10:14'!U31)</f>
        <v>0</v>
      </c>
      <c r="V31" s="244">
        <f t="shared" si="7"/>
        <v>0</v>
      </c>
      <c r="W31" s="33" t="str">
        <f t="shared" si="8"/>
        <v/>
      </c>
      <c r="X31" s="109">
        <f>SUM('10:14'!X31)</f>
        <v>0</v>
      </c>
      <c r="Y31" s="109">
        <f>SUM('10:14'!Y31)</f>
        <v>0</v>
      </c>
      <c r="Z31" s="109">
        <f>SUM('10:14'!Z31)</f>
        <v>0</v>
      </c>
      <c r="AA31" s="109">
        <f>SUM('10:14'!AA31)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5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SUM('10:14'!G32)</f>
        <v>864</v>
      </c>
      <c r="H32" s="123">
        <f t="shared" si="5"/>
        <v>4345.92</v>
      </c>
      <c r="I32" s="109">
        <f>SUM('10:14'!I32)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6"/>
        <v>-7.6153846153846168</v>
      </c>
      <c r="N32" s="109">
        <f>SUM('10:14'!N32)</f>
        <v>0</v>
      </c>
      <c r="O32" s="109">
        <f>SUM('10:14'!O32)</f>
        <v>0</v>
      </c>
      <c r="P32" s="109">
        <f>SUM('10:14'!P32)</f>
        <v>0</v>
      </c>
      <c r="Q32" s="109">
        <f>SUM('10:14'!Q32)</f>
        <v>0</v>
      </c>
      <c r="R32" s="109">
        <f>SUM('10:14'!R32)</f>
        <v>0</v>
      </c>
      <c r="S32" s="109">
        <f>SUM('10:14'!S32)</f>
        <v>0</v>
      </c>
      <c r="T32" s="109">
        <f>SUM('10:14'!T32)</f>
        <v>0</v>
      </c>
      <c r="U32" s="109">
        <f>SUM('10:14'!U32)</f>
        <v>0</v>
      </c>
      <c r="V32" s="244">
        <f t="shared" si="7"/>
        <v>0</v>
      </c>
      <c r="W32" s="33">
        <f t="shared" si="8"/>
        <v>0</v>
      </c>
      <c r="X32" s="109">
        <f>SUM('10:14'!X32)</f>
        <v>0</v>
      </c>
      <c r="Y32" s="109">
        <f>SUM('10:14'!Y32)</f>
        <v>0</v>
      </c>
      <c r="Z32" s="109">
        <f>SUM('10:14'!Z32)</f>
        <v>0</v>
      </c>
      <c r="AA32" s="109">
        <f>SUM('10:14'!AA32)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5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SUM('10:14'!G33)</f>
        <v>250</v>
      </c>
      <c r="H33" s="123">
        <f t="shared" si="5"/>
        <v>1257.5</v>
      </c>
      <c r="I33" s="109">
        <f>SUM('10:14'!I33)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6"/>
        <v>0.19230769230769251</v>
      </c>
      <c r="N33" s="109">
        <f>SUM('10:14'!N33)</f>
        <v>0</v>
      </c>
      <c r="O33" s="109">
        <f>SUM('10:14'!O33)</f>
        <v>0</v>
      </c>
      <c r="P33" s="109">
        <f>SUM('10:14'!P33)</f>
        <v>0</v>
      </c>
      <c r="Q33" s="109">
        <f>SUM('10:14'!Q33)</f>
        <v>0</v>
      </c>
      <c r="R33" s="109">
        <f>SUM('10:14'!R33)</f>
        <v>0</v>
      </c>
      <c r="S33" s="109">
        <f>SUM('10:14'!S33)</f>
        <v>0</v>
      </c>
      <c r="T33" s="109">
        <f>SUM('10:14'!T33)</f>
        <v>0</v>
      </c>
      <c r="U33" s="109">
        <f>SUM('10:14'!U33)</f>
        <v>0</v>
      </c>
      <c r="V33" s="244">
        <f t="shared" si="7"/>
        <v>0</v>
      </c>
      <c r="W33" s="33">
        <f t="shared" si="8"/>
        <v>0</v>
      </c>
      <c r="X33" s="109">
        <f>SUM('10:14'!X33)</f>
        <v>0</v>
      </c>
      <c r="Y33" s="109">
        <f>SUM('10:14'!Y33)</f>
        <v>0</v>
      </c>
      <c r="Z33" s="109">
        <f>SUM('10:14'!Z33)</f>
        <v>0</v>
      </c>
      <c r="AA33" s="109">
        <f>SUM('10:14'!AA33)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58">
        <v>30100016</v>
      </c>
      <c r="B34" s="349" t="s">
        <v>475</v>
      </c>
      <c r="C34" s="209" t="s">
        <v>418</v>
      </c>
      <c r="D34" s="17"/>
      <c r="E34" s="17"/>
      <c r="F34" s="6"/>
      <c r="G34" s="109">
        <f>SUM('10:14'!G34)</f>
        <v>308</v>
      </c>
      <c r="H34" s="254">
        <f t="shared" si="5"/>
        <v>0</v>
      </c>
      <c r="I34" s="109">
        <f>SUM('10:14'!I34)</f>
        <v>3.5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58">
        <v>30100017</v>
      </c>
      <c r="B35" s="349" t="s">
        <v>475</v>
      </c>
      <c r="C35" s="209" t="s">
        <v>419</v>
      </c>
      <c r="D35" s="17"/>
      <c r="E35" s="17"/>
      <c r="F35" s="6"/>
      <c r="G35" s="109">
        <f>SUM('10:14'!G35)</f>
        <v>216</v>
      </c>
      <c r="H35" s="254">
        <f t="shared" si="5"/>
        <v>0</v>
      </c>
      <c r="I35" s="109">
        <f>SUM('10:14'!I35)</f>
        <v>4.5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58">
        <v>30100015</v>
      </c>
      <c r="B36" s="349" t="s">
        <v>475</v>
      </c>
      <c r="C36" s="209" t="s">
        <v>420</v>
      </c>
      <c r="D36" s="17"/>
      <c r="E36" s="17"/>
      <c r="F36" s="6"/>
      <c r="G36" s="109">
        <f>SUM('10:14'!G36)</f>
        <v>158</v>
      </c>
      <c r="H36" s="254">
        <f t="shared" si="5"/>
        <v>0</v>
      </c>
      <c r="I36" s="109">
        <f>SUM('10:14'!I36)</f>
        <v>2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58">
        <v>30100027</v>
      </c>
      <c r="B37" s="320" t="s">
        <v>78</v>
      </c>
      <c r="C37" s="16" t="s">
        <v>53</v>
      </c>
      <c r="D37" s="17">
        <v>5.08</v>
      </c>
      <c r="E37" s="17"/>
      <c r="F37" s="6"/>
      <c r="G37" s="109">
        <f>SUM('10:14'!G37)</f>
        <v>108</v>
      </c>
      <c r="H37" s="254">
        <f t="shared" si="5"/>
        <v>548.64</v>
      </c>
      <c r="I37" s="109">
        <f>SUM('10:14'!I37)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si="6"/>
        <v>-0.14285714285714324</v>
      </c>
      <c r="N37" s="109">
        <f>SUM('10:14'!N37)</f>
        <v>0</v>
      </c>
      <c r="O37" s="109">
        <f>SUM('10:14'!O37)</f>
        <v>0</v>
      </c>
      <c r="P37" s="109">
        <f>SUM('10:14'!P37)</f>
        <v>0</v>
      </c>
      <c r="Q37" s="109">
        <f>SUM('10:14'!Q37)</f>
        <v>0</v>
      </c>
      <c r="R37" s="109">
        <f>SUM('10:14'!R37)</f>
        <v>0</v>
      </c>
      <c r="S37" s="109">
        <f>SUM('10:14'!S37)</f>
        <v>0</v>
      </c>
      <c r="T37" s="109">
        <f>SUM('10:14'!T37)</f>
        <v>0</v>
      </c>
      <c r="U37" s="109">
        <f>SUM('10:14'!U37)</f>
        <v>0</v>
      </c>
      <c r="V37" s="244">
        <f t="shared" si="7"/>
        <v>0</v>
      </c>
      <c r="W37" s="33">
        <f t="shared" si="8"/>
        <v>0</v>
      </c>
      <c r="X37" s="109">
        <f>SUM('10:14'!X37)</f>
        <v>0</v>
      </c>
      <c r="Y37" s="109">
        <f>SUM('10:14'!Y37)</f>
        <v>0</v>
      </c>
      <c r="Z37" s="109">
        <f>SUM('10:14'!Z37)</f>
        <v>0</v>
      </c>
      <c r="AA37" s="109">
        <f>SUM('10:14'!AA37)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58">
        <v>30100023</v>
      </c>
      <c r="B38" s="320" t="s">
        <v>78</v>
      </c>
      <c r="C38" s="16" t="s">
        <v>74</v>
      </c>
      <c r="D38" s="17">
        <v>5.08</v>
      </c>
      <c r="E38" s="17"/>
      <c r="F38" s="6"/>
      <c r="G38" s="109">
        <f>SUM('10:14'!G38)</f>
        <v>454</v>
      </c>
      <c r="H38" s="123">
        <f t="shared" si="5"/>
        <v>2306.3200000000002</v>
      </c>
      <c r="I38" s="109">
        <f>SUM('10:14'!I38)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6"/>
        <v>-6.6190476190476204</v>
      </c>
      <c r="N38" s="109">
        <f>SUM('10:14'!N38)</f>
        <v>0</v>
      </c>
      <c r="O38" s="109">
        <f>SUM('10:14'!O38)</f>
        <v>0</v>
      </c>
      <c r="P38" s="109">
        <f>SUM('10:14'!P38)</f>
        <v>0</v>
      </c>
      <c r="Q38" s="109">
        <f>SUM('10:14'!Q38)</f>
        <v>0</v>
      </c>
      <c r="R38" s="109">
        <f>SUM('10:14'!R38)</f>
        <v>0</v>
      </c>
      <c r="S38" s="109">
        <f>SUM('10:14'!S38)</f>
        <v>0</v>
      </c>
      <c r="T38" s="109">
        <f>SUM('10:14'!T38)</f>
        <v>0</v>
      </c>
      <c r="U38" s="109">
        <f>SUM('10:14'!U38)</f>
        <v>0</v>
      </c>
      <c r="V38" s="244">
        <f t="shared" si="7"/>
        <v>0</v>
      </c>
      <c r="W38" s="33">
        <f t="shared" si="8"/>
        <v>0</v>
      </c>
      <c r="X38" s="109">
        <f>SUM('10:14'!X38)</f>
        <v>0</v>
      </c>
      <c r="Y38" s="109">
        <f>SUM('10:14'!Y38)</f>
        <v>0</v>
      </c>
      <c r="Z38" s="109">
        <f>SUM('10:14'!Z38)</f>
        <v>0</v>
      </c>
      <c r="AA38" s="109">
        <f>SUM('10:14'!AA38)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5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SUM('10:14'!G39)</f>
        <v>0</v>
      </c>
      <c r="H39" s="123">
        <f t="shared" si="5"/>
        <v>0</v>
      </c>
      <c r="I39" s="109">
        <f>SUM('10:14'!I39)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6"/>
        <v>0</v>
      </c>
      <c r="N39" s="109">
        <f>SUM('10:14'!N39)</f>
        <v>0</v>
      </c>
      <c r="O39" s="109">
        <f>SUM('10:14'!O39)</f>
        <v>0</v>
      </c>
      <c r="P39" s="109">
        <f>SUM('10:14'!P39)</f>
        <v>0</v>
      </c>
      <c r="Q39" s="109">
        <f>SUM('10:14'!Q39)</f>
        <v>0</v>
      </c>
      <c r="R39" s="109">
        <f>SUM('10:14'!R39)</f>
        <v>0</v>
      </c>
      <c r="S39" s="109">
        <f>SUM('10:14'!S39)</f>
        <v>0</v>
      </c>
      <c r="T39" s="109">
        <f>SUM('10:14'!T39)</f>
        <v>0</v>
      </c>
      <c r="U39" s="109">
        <f>SUM('10:14'!U39)</f>
        <v>0</v>
      </c>
      <c r="V39" s="244">
        <f t="shared" si="7"/>
        <v>0</v>
      </c>
      <c r="W39" s="33" t="str">
        <f t="shared" si="8"/>
        <v/>
      </c>
      <c r="X39" s="109">
        <f>SUM('10:14'!X39)</f>
        <v>0</v>
      </c>
      <c r="Y39" s="109">
        <f>SUM('10:14'!Y39)</f>
        <v>0</v>
      </c>
      <c r="Z39" s="109">
        <f>SUM('10:14'!Z39)</f>
        <v>0</v>
      </c>
      <c r="AA39" s="109">
        <f>SUM('10:14'!AA39)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58">
        <v>30100022</v>
      </c>
      <c r="B40" s="320" t="s">
        <v>78</v>
      </c>
      <c r="C40" s="16" t="s">
        <v>60</v>
      </c>
      <c r="D40" s="17">
        <v>5.08</v>
      </c>
      <c r="E40" s="17"/>
      <c r="F40" s="6"/>
      <c r="G40" s="109">
        <f>SUM('10:14'!G40)</f>
        <v>324</v>
      </c>
      <c r="H40" s="123">
        <f t="shared" si="5"/>
        <v>1645.92</v>
      </c>
      <c r="I40" s="109">
        <f>SUM('10:14'!I40)</f>
        <v>13</v>
      </c>
      <c r="J40" s="31">
        <f t="array" ref="J40">IF(ISERROR(G40/I40),"",G40/I40)</f>
        <v>24.923076923076923</v>
      </c>
      <c r="K40" s="35">
        <f t="array" ref="K40">IF(ISERROR(G40/L40),"",G40/L40)</f>
        <v>15.428571428571429</v>
      </c>
      <c r="L40" s="98">
        <v>21</v>
      </c>
      <c r="M40" s="36">
        <f t="shared" si="6"/>
        <v>-2.4285714285714288</v>
      </c>
      <c r="N40" s="109">
        <f>SUM('10:14'!N40)</f>
        <v>0</v>
      </c>
      <c r="O40" s="109">
        <f>SUM('10:14'!O40)</f>
        <v>0</v>
      </c>
      <c r="P40" s="109">
        <f>SUM('10:14'!P40)</f>
        <v>0</v>
      </c>
      <c r="Q40" s="109">
        <f>SUM('10:14'!Q40)</f>
        <v>0</v>
      </c>
      <c r="R40" s="109">
        <f>SUM('10:14'!R40)</f>
        <v>0</v>
      </c>
      <c r="S40" s="109">
        <f>SUM('10:14'!S40)</f>
        <v>0</v>
      </c>
      <c r="T40" s="109">
        <f>SUM('10:14'!T40)</f>
        <v>0</v>
      </c>
      <c r="U40" s="109">
        <f>SUM('10:14'!U40)</f>
        <v>0</v>
      </c>
      <c r="V40" s="244">
        <f t="shared" si="7"/>
        <v>0</v>
      </c>
      <c r="W40" s="33">
        <f t="shared" si="8"/>
        <v>0</v>
      </c>
      <c r="X40" s="109">
        <f>SUM('10:14'!X40)</f>
        <v>0</v>
      </c>
      <c r="Y40" s="109">
        <f>SUM('10:14'!Y40)</f>
        <v>0</v>
      </c>
      <c r="Z40" s="109">
        <f>SUM('10:14'!Z40)</f>
        <v>0</v>
      </c>
      <c r="AA40" s="109">
        <f>SUM('10:14'!AA40)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5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SUM('10:14'!G41)</f>
        <v>29</v>
      </c>
      <c r="H41" s="123">
        <f t="shared" si="5"/>
        <v>147.32</v>
      </c>
      <c r="I41" s="109">
        <f>SUM('10:14'!I41)</f>
        <v>0.5</v>
      </c>
      <c r="J41" s="31">
        <f t="array" ref="J41">IF(ISERROR(G41/I41),"",G41/I41)</f>
        <v>58</v>
      </c>
      <c r="K41" s="35">
        <f t="array" ref="K41">IF(ISERROR(G41/L41),"",G41/L41)</f>
        <v>1.3809523809523809</v>
      </c>
      <c r="L41" s="98">
        <v>21</v>
      </c>
      <c r="M41" s="36">
        <f t="shared" si="6"/>
        <v>-0.88095238095238093</v>
      </c>
      <c r="N41" s="109">
        <f>SUM('10:14'!N41)</f>
        <v>0</v>
      </c>
      <c r="O41" s="109">
        <f>SUM('10:14'!O41)</f>
        <v>0</v>
      </c>
      <c r="P41" s="109">
        <f>SUM('10:14'!P41)</f>
        <v>0</v>
      </c>
      <c r="Q41" s="109">
        <f>SUM('10:14'!Q41)</f>
        <v>0</v>
      </c>
      <c r="R41" s="109">
        <f>SUM('10:14'!R41)</f>
        <v>0</v>
      </c>
      <c r="S41" s="109">
        <f>SUM('10:14'!S41)</f>
        <v>0</v>
      </c>
      <c r="T41" s="109">
        <f>SUM('10:14'!T41)</f>
        <v>0</v>
      </c>
      <c r="U41" s="109">
        <f>SUM('10:14'!U41)</f>
        <v>0</v>
      </c>
      <c r="V41" s="244">
        <f t="shared" si="7"/>
        <v>0</v>
      </c>
      <c r="W41" s="33">
        <f t="shared" si="8"/>
        <v>0</v>
      </c>
      <c r="X41" s="109">
        <f>SUM('10:14'!X41)</f>
        <v>0</v>
      </c>
      <c r="Y41" s="109">
        <f>SUM('10:14'!Y41)</f>
        <v>0</v>
      </c>
      <c r="Z41" s="109">
        <f>SUM('10:14'!Z41)</f>
        <v>0</v>
      </c>
      <c r="AA41" s="109">
        <f>SUM('10:14'!AA41)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5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SUM('10:14'!G42)</f>
        <v>265</v>
      </c>
      <c r="H42" s="123">
        <f t="shared" si="5"/>
        <v>1346.2</v>
      </c>
      <c r="I42" s="109">
        <f>SUM('10:14'!I42)</f>
        <v>9</v>
      </c>
      <c r="J42" s="31">
        <f t="array" ref="J42">IF(ISERROR(G42/I42),"",G42/I42)</f>
        <v>29.444444444444443</v>
      </c>
      <c r="K42" s="35">
        <f t="array" ref="K42">IF(ISERROR(G42/L42),"",G42/L42)</f>
        <v>12.619047619047619</v>
      </c>
      <c r="L42" s="98">
        <v>21</v>
      </c>
      <c r="M42" s="36">
        <f t="shared" si="6"/>
        <v>-3.6190476190476186</v>
      </c>
      <c r="N42" s="109">
        <f>SUM('10:14'!N42)</f>
        <v>0</v>
      </c>
      <c r="O42" s="109">
        <f>SUM('10:14'!O42)</f>
        <v>0</v>
      </c>
      <c r="P42" s="109">
        <f>SUM('10:14'!P42)</f>
        <v>0</v>
      </c>
      <c r="Q42" s="109">
        <f>SUM('10:14'!Q42)</f>
        <v>0</v>
      </c>
      <c r="R42" s="109">
        <f>SUM('10:14'!R42)</f>
        <v>0</v>
      </c>
      <c r="S42" s="109">
        <f>SUM('10:14'!S42)</f>
        <v>0</v>
      </c>
      <c r="T42" s="109">
        <f>SUM('10:14'!T42)</f>
        <v>0</v>
      </c>
      <c r="U42" s="109">
        <f>SUM('10:14'!U42)</f>
        <v>0</v>
      </c>
      <c r="V42" s="244">
        <f t="shared" si="7"/>
        <v>0</v>
      </c>
      <c r="W42" s="33">
        <f t="shared" si="8"/>
        <v>0</v>
      </c>
      <c r="X42" s="109">
        <f>SUM('10:14'!X42)</f>
        <v>0</v>
      </c>
      <c r="Y42" s="109">
        <f>SUM('10:14'!Y42)</f>
        <v>0</v>
      </c>
      <c r="Z42" s="109">
        <f>SUM('10:14'!Z42)</f>
        <v>0</v>
      </c>
      <c r="AA42" s="109">
        <f>SUM('10:14'!AA42)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5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SUM('10:14'!G43)</f>
        <v>0</v>
      </c>
      <c r="H43" s="123">
        <f t="shared" si="5"/>
        <v>0</v>
      </c>
      <c r="I43" s="109">
        <f>SUM('10:14'!I43)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6"/>
        <v>0</v>
      </c>
      <c r="N43" s="109">
        <f>SUM('10:14'!N43)</f>
        <v>0</v>
      </c>
      <c r="O43" s="109">
        <f>SUM('10:14'!O43)</f>
        <v>0</v>
      </c>
      <c r="P43" s="109">
        <f>SUM('10:14'!P43)</f>
        <v>0</v>
      </c>
      <c r="Q43" s="109">
        <f>SUM('10:14'!Q43)</f>
        <v>0</v>
      </c>
      <c r="R43" s="109">
        <f>SUM('10:14'!R43)</f>
        <v>0</v>
      </c>
      <c r="S43" s="109">
        <f>SUM('10:14'!S43)</f>
        <v>0</v>
      </c>
      <c r="T43" s="109">
        <f>SUM('10:14'!T43)</f>
        <v>0</v>
      </c>
      <c r="U43" s="109">
        <f>SUM('10:14'!U43)</f>
        <v>0</v>
      </c>
      <c r="V43" s="244">
        <f t="shared" si="7"/>
        <v>0</v>
      </c>
      <c r="W43" s="33" t="str">
        <f t="shared" si="8"/>
        <v/>
      </c>
      <c r="X43" s="109">
        <f>SUM('10:14'!X43)</f>
        <v>0</v>
      </c>
      <c r="Y43" s="109">
        <f>SUM('10:14'!Y43)</f>
        <v>0</v>
      </c>
      <c r="Z43" s="109">
        <f>SUM('10:14'!Z43)</f>
        <v>0</v>
      </c>
      <c r="AA43" s="109">
        <f>SUM('10:14'!AA43)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5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SUM('10:14'!G44)</f>
        <v>0</v>
      </c>
      <c r="H44" s="123">
        <f t="shared" si="5"/>
        <v>0</v>
      </c>
      <c r="I44" s="109">
        <f>SUM('10:14'!I44)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6"/>
        <v>0</v>
      </c>
      <c r="N44" s="109">
        <f>SUM('10:14'!N44)</f>
        <v>0</v>
      </c>
      <c r="O44" s="109">
        <f>SUM('10:14'!O44)</f>
        <v>0</v>
      </c>
      <c r="P44" s="109">
        <f>SUM('10:14'!P44)</f>
        <v>0</v>
      </c>
      <c r="Q44" s="109">
        <f>SUM('10:14'!Q44)</f>
        <v>0</v>
      </c>
      <c r="R44" s="109">
        <f>SUM('10:14'!R44)</f>
        <v>0</v>
      </c>
      <c r="S44" s="109">
        <f>SUM('10:14'!S44)</f>
        <v>0</v>
      </c>
      <c r="T44" s="109">
        <f>SUM('10:14'!T44)</f>
        <v>0</v>
      </c>
      <c r="U44" s="109">
        <f>SUM('10:14'!U44)</f>
        <v>0</v>
      </c>
      <c r="V44" s="244">
        <f t="shared" si="7"/>
        <v>0</v>
      </c>
      <c r="W44" s="33" t="str">
        <f t="shared" si="8"/>
        <v/>
      </c>
      <c r="X44" s="109">
        <f>SUM('10:14'!X44)</f>
        <v>0</v>
      </c>
      <c r="Y44" s="109">
        <f>SUM('10:14'!Y44)</f>
        <v>0</v>
      </c>
      <c r="Z44" s="109">
        <f>SUM('10:14'!Z44)</f>
        <v>0</v>
      </c>
      <c r="AA44" s="109">
        <f>SUM('10:14'!AA44)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5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SUM('10:14'!G45)</f>
        <v>0</v>
      </c>
      <c r="H45" s="123">
        <f t="shared" si="5"/>
        <v>0</v>
      </c>
      <c r="I45" s="109">
        <f>SUM('10:14'!I45)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6"/>
        <v>0</v>
      </c>
      <c r="N45" s="109">
        <f>SUM('10:14'!N45)</f>
        <v>0</v>
      </c>
      <c r="O45" s="109">
        <f>SUM('10:14'!O45)</f>
        <v>0</v>
      </c>
      <c r="P45" s="109">
        <f>SUM('10:14'!P45)</f>
        <v>0</v>
      </c>
      <c r="Q45" s="109">
        <f>SUM('10:14'!Q45)</f>
        <v>0</v>
      </c>
      <c r="R45" s="109">
        <f>SUM('10:14'!R45)</f>
        <v>0</v>
      </c>
      <c r="S45" s="109">
        <f>SUM('10:14'!S45)</f>
        <v>0</v>
      </c>
      <c r="T45" s="109">
        <f>SUM('10:14'!T45)</f>
        <v>0</v>
      </c>
      <c r="U45" s="109">
        <f>SUM('10:14'!U45)</f>
        <v>0</v>
      </c>
      <c r="V45" s="244">
        <f t="shared" si="7"/>
        <v>0</v>
      </c>
      <c r="W45" s="33" t="str">
        <f t="shared" si="8"/>
        <v/>
      </c>
      <c r="X45" s="109">
        <f>SUM('10:14'!X45)</f>
        <v>0</v>
      </c>
      <c r="Y45" s="109">
        <f>SUM('10:14'!Y45)</f>
        <v>0</v>
      </c>
      <c r="Z45" s="109">
        <f>SUM('10:14'!Z45)</f>
        <v>0</v>
      </c>
      <c r="AA45" s="109">
        <f>SUM('10:14'!AA45)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5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SUM('10:14'!G46)</f>
        <v>519</v>
      </c>
      <c r="H46" s="123">
        <f t="shared" si="5"/>
        <v>2610.5700000000002</v>
      </c>
      <c r="I46" s="109">
        <f>SUM('10:14'!I46)</f>
        <v>5</v>
      </c>
      <c r="J46" s="31">
        <f t="array" ref="J46">IF(ISERROR(G46/I46),"",G46/I46)</f>
        <v>103.8</v>
      </c>
      <c r="K46" s="35">
        <f t="array" ref="K46">IF(ISERROR(G46/L46),"",G46/L46)</f>
        <v>9.2678571428571423</v>
      </c>
      <c r="L46" s="98">
        <v>56</v>
      </c>
      <c r="M46" s="36">
        <f t="shared" si="6"/>
        <v>-4.2678571428571423</v>
      </c>
      <c r="N46" s="109">
        <f>SUM('10:14'!N46)</f>
        <v>0</v>
      </c>
      <c r="O46" s="109">
        <f>SUM('10:14'!O46)</f>
        <v>0</v>
      </c>
      <c r="P46" s="109">
        <f>SUM('10:14'!P46)</f>
        <v>0</v>
      </c>
      <c r="Q46" s="109">
        <f>SUM('10:14'!Q46)</f>
        <v>0</v>
      </c>
      <c r="R46" s="109">
        <f>SUM('10:14'!R46)</f>
        <v>0</v>
      </c>
      <c r="S46" s="109">
        <f>SUM('10:14'!S46)</f>
        <v>0</v>
      </c>
      <c r="T46" s="109">
        <f>SUM('10:14'!T46)</f>
        <v>0</v>
      </c>
      <c r="U46" s="109">
        <f>SUM('10:14'!U46)</f>
        <v>0</v>
      </c>
      <c r="V46" s="244">
        <f t="shared" si="7"/>
        <v>0</v>
      </c>
      <c r="W46" s="33">
        <f t="shared" si="8"/>
        <v>0</v>
      </c>
      <c r="X46" s="109">
        <f>SUM('10:14'!X46)</f>
        <v>0</v>
      </c>
      <c r="Y46" s="109">
        <f>SUM('10:14'!Y46)</f>
        <v>0</v>
      </c>
      <c r="Z46" s="109">
        <f>SUM('10:14'!Z46)</f>
        <v>0</v>
      </c>
      <c r="AA46" s="109">
        <f>SUM('10:14'!AA46)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5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SUM('10:14'!G47)</f>
        <v>0</v>
      </c>
      <c r="H47" s="123">
        <f t="shared" si="5"/>
        <v>0</v>
      </c>
      <c r="I47" s="109">
        <f>SUM('10:14'!I47)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6"/>
        <v>0</v>
      </c>
      <c r="N47" s="109">
        <f>SUM('10:14'!N47)</f>
        <v>0</v>
      </c>
      <c r="O47" s="109">
        <f>SUM('10:14'!O47)</f>
        <v>0</v>
      </c>
      <c r="P47" s="109">
        <f>SUM('10:14'!P47)</f>
        <v>0</v>
      </c>
      <c r="Q47" s="109">
        <f>SUM('10:14'!Q47)</f>
        <v>0</v>
      </c>
      <c r="R47" s="109">
        <f>SUM('10:14'!R47)</f>
        <v>0</v>
      </c>
      <c r="S47" s="109">
        <f>SUM('10:14'!S47)</f>
        <v>0</v>
      </c>
      <c r="T47" s="109">
        <f>SUM('10:14'!T47)</f>
        <v>0</v>
      </c>
      <c r="U47" s="109">
        <f>SUM('10:14'!U47)</f>
        <v>0</v>
      </c>
      <c r="V47" s="244">
        <f t="shared" si="7"/>
        <v>0</v>
      </c>
      <c r="W47" s="33" t="str">
        <f t="shared" si="8"/>
        <v/>
      </c>
      <c r="X47" s="109">
        <f>SUM('10:14'!X47)</f>
        <v>0</v>
      </c>
      <c r="Y47" s="109">
        <f>SUM('10:14'!Y47)</f>
        <v>0</v>
      </c>
      <c r="Z47" s="109">
        <f>SUM('10:14'!Z47)</f>
        <v>0</v>
      </c>
      <c r="AA47" s="109">
        <f>SUM('10:14'!AA47)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5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SUM('10:14'!G48)</f>
        <v>149</v>
      </c>
      <c r="H48" s="123">
        <f t="shared" si="5"/>
        <v>749.47</v>
      </c>
      <c r="I48" s="109">
        <f>SUM('10:14'!I48)</f>
        <v>2</v>
      </c>
      <c r="J48" s="31">
        <f t="array" ref="J48">IF(ISERROR(G48/I48),"",G48/I48)</f>
        <v>74.5</v>
      </c>
      <c r="K48" s="35">
        <f t="array" ref="K48">IF(ISERROR(G48/L48),"",G48/L48)</f>
        <v>2.6607142857142856</v>
      </c>
      <c r="L48" s="98">
        <v>56</v>
      </c>
      <c r="M48" s="36">
        <f t="shared" si="6"/>
        <v>-0.66071428571428559</v>
      </c>
      <c r="N48" s="109">
        <f>SUM('10:14'!N48)</f>
        <v>0</v>
      </c>
      <c r="O48" s="109">
        <f>SUM('10:14'!O48)</f>
        <v>0</v>
      </c>
      <c r="P48" s="109">
        <f>SUM('10:14'!P48)</f>
        <v>0</v>
      </c>
      <c r="Q48" s="109">
        <f>SUM('10:14'!Q48)</f>
        <v>0</v>
      </c>
      <c r="R48" s="109">
        <f>SUM('10:14'!R48)</f>
        <v>0</v>
      </c>
      <c r="S48" s="109">
        <f>SUM('10:14'!S48)</f>
        <v>0</v>
      </c>
      <c r="T48" s="109">
        <f>SUM('10:14'!T48)</f>
        <v>0</v>
      </c>
      <c r="U48" s="109">
        <f>SUM('10:14'!U48)</f>
        <v>0</v>
      </c>
      <c r="V48" s="244">
        <f t="shared" si="7"/>
        <v>0</v>
      </c>
      <c r="W48" s="33">
        <f t="shared" si="8"/>
        <v>0</v>
      </c>
      <c r="X48" s="109">
        <f>SUM('10:14'!X48)</f>
        <v>0</v>
      </c>
      <c r="Y48" s="109">
        <f>SUM('10:14'!Y48)</f>
        <v>0</v>
      </c>
      <c r="Z48" s="109">
        <f>SUM('10:14'!Z48)</f>
        <v>0</v>
      </c>
      <c r="AA48" s="109">
        <f>SUM('10:14'!AA48)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58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109">
        <f>SUM('10:14'!G49)</f>
        <v>342</v>
      </c>
      <c r="H49" s="239">
        <f t="shared" si="5"/>
        <v>1720.26</v>
      </c>
      <c r="I49" s="109">
        <f>SUM('10:14'!I49)</f>
        <v>6</v>
      </c>
      <c r="J49" s="31"/>
      <c r="K49" s="35">
        <f t="array" ref="K49">IF(ISERROR(G49/L49),"",G49/L49)</f>
        <v>6.333333333333333</v>
      </c>
      <c r="L49" s="98">
        <v>54</v>
      </c>
      <c r="M49" s="36">
        <f t="shared" si="6"/>
        <v>-0.33333333333333304</v>
      </c>
      <c r="N49" s="109">
        <f>SUM('10:14'!N49)</f>
        <v>0</v>
      </c>
      <c r="O49" s="109">
        <f>SUM('10:14'!O49)</f>
        <v>0</v>
      </c>
      <c r="P49" s="109">
        <f>SUM('10:14'!P49)</f>
        <v>0</v>
      </c>
      <c r="Q49" s="109">
        <f>SUM('10:14'!Q49)</f>
        <v>0</v>
      </c>
      <c r="R49" s="109">
        <f>SUM('10:14'!R49)</f>
        <v>0</v>
      </c>
      <c r="S49" s="109">
        <f>SUM('10:14'!S49)</f>
        <v>0</v>
      </c>
      <c r="T49" s="109">
        <f>SUM('10:14'!T49)</f>
        <v>0</v>
      </c>
      <c r="U49" s="109">
        <f>SUM('10:14'!U49)</f>
        <v>0</v>
      </c>
      <c r="V49" s="244"/>
      <c r="W49" s="33"/>
      <c r="X49" s="109">
        <f>SUM('10:14'!X49)</f>
        <v>0</v>
      </c>
      <c r="Y49" s="109">
        <f>SUM('10:14'!Y49)</f>
        <v>0</v>
      </c>
      <c r="Z49" s="109">
        <f>SUM('10:14'!Z49)</f>
        <v>0</v>
      </c>
      <c r="AA49" s="109">
        <f>SUM('10:14'!AA49)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58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109">
        <f>SUM('10:14'!G50)</f>
        <v>0</v>
      </c>
      <c r="H50" s="239">
        <f t="shared" si="5"/>
        <v>0</v>
      </c>
      <c r="I50" s="109">
        <f>SUM('10:14'!I50)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6"/>
        <v>0</v>
      </c>
      <c r="N50" s="109">
        <f>SUM('10:14'!N50)</f>
        <v>0</v>
      </c>
      <c r="O50" s="109">
        <f>SUM('10:14'!O50)</f>
        <v>0</v>
      </c>
      <c r="P50" s="109">
        <f>SUM('10:14'!P50)</f>
        <v>0</v>
      </c>
      <c r="Q50" s="109">
        <f>SUM('10:14'!Q50)</f>
        <v>0</v>
      </c>
      <c r="R50" s="109">
        <f>SUM('10:14'!R50)</f>
        <v>0</v>
      </c>
      <c r="S50" s="109">
        <f>SUM('10:14'!S50)</f>
        <v>0</v>
      </c>
      <c r="T50" s="109">
        <f>SUM('10:14'!T50)</f>
        <v>0</v>
      </c>
      <c r="U50" s="109">
        <f>SUM('10:14'!U50)</f>
        <v>0</v>
      </c>
      <c r="V50" s="244"/>
      <c r="W50" s="33"/>
      <c r="X50" s="109">
        <f>SUM('10:14'!X50)</f>
        <v>0</v>
      </c>
      <c r="Y50" s="109">
        <f>SUM('10:14'!Y50)</f>
        <v>0</v>
      </c>
      <c r="Z50" s="109">
        <f>SUM('10:14'!Z50)</f>
        <v>0</v>
      </c>
      <c r="AA50" s="109">
        <f>SUM('10:14'!AA50)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58">
        <v>30100021</v>
      </c>
      <c r="B51" s="213" t="s">
        <v>476</v>
      </c>
      <c r="C51" s="16" t="s">
        <v>390</v>
      </c>
      <c r="D51" s="17">
        <v>5.03</v>
      </c>
      <c r="E51" s="17"/>
      <c r="F51" s="6"/>
      <c r="G51" s="109">
        <f>SUM('10:14'!G51)</f>
        <v>363</v>
      </c>
      <c r="H51" s="239">
        <f t="shared" si="5"/>
        <v>1825.89</v>
      </c>
      <c r="I51" s="109">
        <f>SUM('10:14'!I51)</f>
        <v>6.5</v>
      </c>
      <c r="J51" s="31"/>
      <c r="K51" s="35">
        <f t="array" ref="K51">IF(ISERROR(G51/L51),"",G51/L51)</f>
        <v>6.7222222222222223</v>
      </c>
      <c r="L51" s="98">
        <v>54</v>
      </c>
      <c r="M51" s="36">
        <f t="shared" si="6"/>
        <v>-0.22222222222222232</v>
      </c>
      <c r="N51" s="109">
        <f>SUM('10:14'!N51)</f>
        <v>0</v>
      </c>
      <c r="O51" s="109">
        <f>SUM('10:14'!O51)</f>
        <v>0</v>
      </c>
      <c r="P51" s="109">
        <f>SUM('10:14'!P51)</f>
        <v>0</v>
      </c>
      <c r="Q51" s="109">
        <f>SUM('10:14'!Q51)</f>
        <v>0</v>
      </c>
      <c r="R51" s="109">
        <f>SUM('10:14'!R51)</f>
        <v>0</v>
      </c>
      <c r="S51" s="109">
        <f>SUM('10:14'!S51)</f>
        <v>0</v>
      </c>
      <c r="T51" s="109">
        <f>SUM('10:14'!T51)</f>
        <v>0</v>
      </c>
      <c r="U51" s="109">
        <f>SUM('10:14'!U51)</f>
        <v>0</v>
      </c>
      <c r="V51" s="244"/>
      <c r="W51" s="33"/>
      <c r="X51" s="109">
        <f>SUM('10:14'!X51)</f>
        <v>0</v>
      </c>
      <c r="Y51" s="109">
        <f>SUM('10:14'!Y51)</f>
        <v>0</v>
      </c>
      <c r="Z51" s="109">
        <f>SUM('10:14'!Z51)</f>
        <v>0</v>
      </c>
      <c r="AA51" s="109">
        <f>SUM('10:14'!AA51)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58">
        <v>30100018</v>
      </c>
      <c r="B52" s="213" t="s">
        <v>476</v>
      </c>
      <c r="C52" s="16" t="s">
        <v>392</v>
      </c>
      <c r="D52" s="17">
        <v>5.03</v>
      </c>
      <c r="E52" s="17"/>
      <c r="F52" s="6"/>
      <c r="G52" s="109">
        <f>SUM('10:14'!G52)</f>
        <v>183</v>
      </c>
      <c r="H52" s="239">
        <f t="shared" si="5"/>
        <v>920.49</v>
      </c>
      <c r="I52" s="109">
        <f>SUM('10:14'!I52)</f>
        <v>3.5</v>
      </c>
      <c r="J52" s="31"/>
      <c r="K52" s="35">
        <f t="array" ref="K52">IF(ISERROR(G52/L52),"",G52/L52)</f>
        <v>3.3888888888888888</v>
      </c>
      <c r="L52" s="98">
        <v>54</v>
      </c>
      <c r="M52" s="36">
        <f t="shared" si="6"/>
        <v>0.11111111111111116</v>
      </c>
      <c r="N52" s="109">
        <f>SUM('10:14'!N52)</f>
        <v>0</v>
      </c>
      <c r="O52" s="109">
        <f>SUM('10:14'!O52)</f>
        <v>0</v>
      </c>
      <c r="P52" s="109">
        <f>SUM('10:14'!P52)</f>
        <v>0</v>
      </c>
      <c r="Q52" s="109">
        <f>SUM('10:14'!Q52)</f>
        <v>0</v>
      </c>
      <c r="R52" s="109">
        <f>SUM('10:14'!R52)</f>
        <v>0</v>
      </c>
      <c r="S52" s="109">
        <f>SUM('10:14'!S52)</f>
        <v>0</v>
      </c>
      <c r="T52" s="109">
        <f>SUM('10:14'!T52)</f>
        <v>0</v>
      </c>
      <c r="U52" s="109">
        <f>SUM('10:14'!U52)</f>
        <v>0</v>
      </c>
      <c r="V52" s="244"/>
      <c r="W52" s="33"/>
      <c r="X52" s="109">
        <f>SUM('10:14'!X52)</f>
        <v>0</v>
      </c>
      <c r="Y52" s="109">
        <f>SUM('10:14'!Y52)</f>
        <v>0</v>
      </c>
      <c r="Z52" s="109">
        <f>SUM('10:14'!Z52)</f>
        <v>0</v>
      </c>
      <c r="AA52" s="109">
        <f>SUM('10:14'!AA52)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61">
        <v>30700007</v>
      </c>
      <c r="B53" s="213" t="s">
        <v>477</v>
      </c>
      <c r="C53" s="209" t="s">
        <v>364</v>
      </c>
      <c r="D53" s="17"/>
      <c r="E53" s="17"/>
      <c r="F53" s="6"/>
      <c r="G53" s="109">
        <f>SUM('10:14'!G53)</f>
        <v>0</v>
      </c>
      <c r="H53" s="256">
        <f t="shared" si="5"/>
        <v>0</v>
      </c>
      <c r="I53" s="109">
        <f>SUM('10:14'!I53)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6"/>
        <v>0</v>
      </c>
      <c r="N53" s="109">
        <f>SUM('10:14'!N53)</f>
        <v>0</v>
      </c>
      <c r="O53" s="109">
        <f>SUM('10:14'!O53)</f>
        <v>0</v>
      </c>
      <c r="P53" s="109">
        <f>SUM('10:14'!P53)</f>
        <v>0</v>
      </c>
      <c r="Q53" s="109">
        <f>SUM('10:14'!Q53)</f>
        <v>0</v>
      </c>
      <c r="R53" s="109">
        <f>SUM('10:14'!R53)</f>
        <v>0</v>
      </c>
      <c r="S53" s="109">
        <f>SUM('10:14'!S53)</f>
        <v>0</v>
      </c>
      <c r="T53" s="109">
        <f>SUM('10:14'!T53)</f>
        <v>0</v>
      </c>
      <c r="U53" s="109">
        <f>SUM('10:14'!U53)</f>
        <v>0</v>
      </c>
      <c r="V53" s="244"/>
      <c r="W53" s="33"/>
      <c r="X53" s="109">
        <f>SUM('10:14'!X53)</f>
        <v>0</v>
      </c>
      <c r="Y53" s="109">
        <f>SUM('10:14'!Y53)</f>
        <v>0</v>
      </c>
      <c r="Z53" s="109">
        <f>SUM('10:14'!Z53)</f>
        <v>0</v>
      </c>
      <c r="AA53" s="109">
        <f>SUM('10:14'!AA53)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61">
        <v>30700006</v>
      </c>
      <c r="B54" s="213" t="s">
        <v>477</v>
      </c>
      <c r="C54" s="209" t="s">
        <v>365</v>
      </c>
      <c r="D54" s="17"/>
      <c r="E54" s="17"/>
      <c r="F54" s="6"/>
      <c r="G54" s="109">
        <f>SUM('10:14'!G54)</f>
        <v>0</v>
      </c>
      <c r="H54" s="256">
        <f t="shared" si="5"/>
        <v>0</v>
      </c>
      <c r="I54" s="109">
        <f>SUM('10:14'!I54)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6"/>
        <v>0</v>
      </c>
      <c r="N54" s="109">
        <f>SUM('10:14'!N54)</f>
        <v>0</v>
      </c>
      <c r="O54" s="109">
        <f>SUM('10:14'!O54)</f>
        <v>0</v>
      </c>
      <c r="P54" s="109">
        <f>SUM('10:14'!P54)</f>
        <v>0</v>
      </c>
      <c r="Q54" s="109">
        <f>SUM('10:14'!Q54)</f>
        <v>0</v>
      </c>
      <c r="R54" s="109">
        <f>SUM('10:14'!R54)</f>
        <v>0</v>
      </c>
      <c r="S54" s="109">
        <f>SUM('10:14'!S54)</f>
        <v>0</v>
      </c>
      <c r="T54" s="109">
        <f>SUM('10:14'!T54)</f>
        <v>0</v>
      </c>
      <c r="U54" s="109">
        <f>SUM('10:14'!U54)</f>
        <v>0</v>
      </c>
      <c r="V54" s="244"/>
      <c r="W54" s="33"/>
      <c r="X54" s="109">
        <f>SUM('10:14'!X54)</f>
        <v>0</v>
      </c>
      <c r="Y54" s="109">
        <f>SUM('10:14'!Y54)</f>
        <v>0</v>
      </c>
      <c r="Z54" s="109">
        <f>SUM('10:14'!Z54)</f>
        <v>0</v>
      </c>
      <c r="AA54" s="109">
        <f>SUM('10:14'!AA54)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61">
        <v>30700008</v>
      </c>
      <c r="B55" s="213" t="s">
        <v>477</v>
      </c>
      <c r="C55" s="209" t="s">
        <v>366</v>
      </c>
      <c r="D55" s="17"/>
      <c r="E55" s="17"/>
      <c r="F55" s="6"/>
      <c r="G55" s="109">
        <f>SUM('10:14'!G55)</f>
        <v>0</v>
      </c>
      <c r="H55" s="256">
        <f t="shared" si="5"/>
        <v>0</v>
      </c>
      <c r="I55" s="109">
        <f>SUM('10:14'!I55)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6"/>
        <v>0</v>
      </c>
      <c r="N55" s="109">
        <f>SUM('10:14'!N55)</f>
        <v>0</v>
      </c>
      <c r="O55" s="109">
        <f>SUM('10:14'!O55)</f>
        <v>0</v>
      </c>
      <c r="P55" s="109">
        <f>SUM('10:14'!P55)</f>
        <v>0</v>
      </c>
      <c r="Q55" s="109">
        <f>SUM('10:14'!Q55)</f>
        <v>0</v>
      </c>
      <c r="R55" s="109">
        <f>SUM('10:14'!R55)</f>
        <v>0</v>
      </c>
      <c r="S55" s="109">
        <f>SUM('10:14'!S55)</f>
        <v>0</v>
      </c>
      <c r="T55" s="109">
        <f>SUM('10:14'!T55)</f>
        <v>0</v>
      </c>
      <c r="U55" s="109">
        <f>SUM('10:14'!U55)</f>
        <v>0</v>
      </c>
      <c r="V55" s="244"/>
      <c r="W55" s="33"/>
      <c r="X55" s="109">
        <f>SUM('10:14'!X55)</f>
        <v>0</v>
      </c>
      <c r="Y55" s="109">
        <f>SUM('10:14'!Y55)</f>
        <v>0</v>
      </c>
      <c r="Z55" s="109">
        <f>SUM('10:14'!Z55)</f>
        <v>0</v>
      </c>
      <c r="AA55" s="109">
        <f>SUM('10:14'!AA55)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61">
        <v>30700009</v>
      </c>
      <c r="B56" s="213" t="s">
        <v>477</v>
      </c>
      <c r="C56" s="209" t="s">
        <v>367</v>
      </c>
      <c r="D56" s="17"/>
      <c r="E56" s="17"/>
      <c r="F56" s="6"/>
      <c r="G56" s="109">
        <f>SUM('10:14'!G56)</f>
        <v>0</v>
      </c>
      <c r="H56" s="256">
        <f t="shared" si="5"/>
        <v>0</v>
      </c>
      <c r="I56" s="109">
        <f>SUM('10:14'!I56)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6"/>
        <v>0</v>
      </c>
      <c r="N56" s="109">
        <f>SUM('10:14'!N56)</f>
        <v>0</v>
      </c>
      <c r="O56" s="109">
        <f>SUM('10:14'!O56)</f>
        <v>0</v>
      </c>
      <c r="P56" s="109">
        <f>SUM('10:14'!P56)</f>
        <v>0</v>
      </c>
      <c r="Q56" s="109">
        <f>SUM('10:14'!Q56)</f>
        <v>0</v>
      </c>
      <c r="R56" s="109">
        <f>SUM('10:14'!R56)</f>
        <v>0</v>
      </c>
      <c r="S56" s="109">
        <f>SUM('10:14'!S56)</f>
        <v>0</v>
      </c>
      <c r="T56" s="109">
        <f>SUM('10:14'!T56)</f>
        <v>0</v>
      </c>
      <c r="U56" s="109">
        <f>SUM('10:14'!U56)</f>
        <v>0</v>
      </c>
      <c r="V56" s="244"/>
      <c r="W56" s="33"/>
      <c r="X56" s="109">
        <f>SUM('10:14'!X56)</f>
        <v>0</v>
      </c>
      <c r="Y56" s="109">
        <f>SUM('10:14'!Y56)</f>
        <v>0</v>
      </c>
      <c r="Z56" s="109">
        <f>SUM('10:14'!Z56)</f>
        <v>0</v>
      </c>
      <c r="AA56" s="109">
        <f>SUM('10:14'!AA56)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5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SUM('10:14'!G57)</f>
        <v>0</v>
      </c>
      <c r="H57" s="256">
        <f t="shared" si="5"/>
        <v>0</v>
      </c>
      <c r="I57" s="109">
        <f>SUM('10:14'!I57)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6"/>
        <v>0</v>
      </c>
      <c r="N57" s="109">
        <f>SUM('10:14'!N57)</f>
        <v>0</v>
      </c>
      <c r="O57" s="109">
        <f>SUM('10:14'!O57)</f>
        <v>0</v>
      </c>
      <c r="P57" s="109">
        <f>SUM('10:14'!P57)</f>
        <v>0</v>
      </c>
      <c r="Q57" s="109">
        <f>SUM('10:14'!Q57)</f>
        <v>0</v>
      </c>
      <c r="R57" s="109">
        <f>SUM('10:14'!R57)</f>
        <v>0</v>
      </c>
      <c r="S57" s="109">
        <f>SUM('10:14'!S57)</f>
        <v>0</v>
      </c>
      <c r="T57" s="109">
        <f>SUM('10:14'!T57)</f>
        <v>0</v>
      </c>
      <c r="U57" s="109">
        <f>SUM('10:14'!U57)</f>
        <v>0</v>
      </c>
      <c r="V57" s="244">
        <f t="shared" si="7"/>
        <v>0</v>
      </c>
      <c r="W57" s="33" t="str">
        <f t="shared" si="8"/>
        <v/>
      </c>
      <c r="X57" s="109">
        <f>SUM('10:14'!X57)</f>
        <v>0</v>
      </c>
      <c r="Y57" s="109">
        <f>SUM('10:14'!Y57)</f>
        <v>0</v>
      </c>
      <c r="Z57" s="109">
        <f>SUM('10:14'!Z57)</f>
        <v>0</v>
      </c>
      <c r="AA57" s="109">
        <f>SUM('10:14'!AA57)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5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SUM('10:14'!G58)</f>
        <v>0</v>
      </c>
      <c r="H58" s="256">
        <f t="shared" si="5"/>
        <v>0</v>
      </c>
      <c r="I58" s="109">
        <f>SUM('10:14'!I58)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6"/>
        <v>0</v>
      </c>
      <c r="N58" s="109">
        <f>SUM('10:14'!N58)</f>
        <v>0</v>
      </c>
      <c r="O58" s="109">
        <f>SUM('10:14'!O58)</f>
        <v>0</v>
      </c>
      <c r="P58" s="109">
        <f>SUM('10:14'!P58)</f>
        <v>0</v>
      </c>
      <c r="Q58" s="109">
        <f>SUM('10:14'!Q58)</f>
        <v>0</v>
      </c>
      <c r="R58" s="109">
        <f>SUM('10:14'!R58)</f>
        <v>0</v>
      </c>
      <c r="S58" s="109">
        <f>SUM('10:14'!S58)</f>
        <v>0</v>
      </c>
      <c r="T58" s="109">
        <f>SUM('10:14'!T58)</f>
        <v>0</v>
      </c>
      <c r="U58" s="109">
        <f>SUM('10:14'!U58)</f>
        <v>0</v>
      </c>
      <c r="V58" s="244">
        <f t="shared" si="7"/>
        <v>0</v>
      </c>
      <c r="W58" s="33" t="str">
        <f t="shared" si="8"/>
        <v/>
      </c>
      <c r="X58" s="109">
        <f>SUM('10:14'!X58)</f>
        <v>0</v>
      </c>
      <c r="Y58" s="109">
        <f>SUM('10:14'!Y58)</f>
        <v>0</v>
      </c>
      <c r="Z58" s="109">
        <f>SUM('10:14'!Z58)</f>
        <v>0</v>
      </c>
      <c r="AA58" s="109">
        <f>SUM('10:14'!AA58)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5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SUM('10:14'!G59)</f>
        <v>0</v>
      </c>
      <c r="H59" s="123">
        <f t="shared" si="5"/>
        <v>0</v>
      </c>
      <c r="I59" s="109">
        <f>SUM('10:14'!I59)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6"/>
        <v>0</v>
      </c>
      <c r="N59" s="109">
        <f>SUM('10:14'!N59)</f>
        <v>0</v>
      </c>
      <c r="O59" s="109">
        <f>SUM('10:14'!O59)</f>
        <v>0</v>
      </c>
      <c r="P59" s="109">
        <f>SUM('10:14'!P59)</f>
        <v>0</v>
      </c>
      <c r="Q59" s="109">
        <f>SUM('10:14'!Q59)</f>
        <v>0</v>
      </c>
      <c r="R59" s="109">
        <f>SUM('10:14'!R59)</f>
        <v>0</v>
      </c>
      <c r="S59" s="109">
        <f>SUM('10:14'!S59)</f>
        <v>0</v>
      </c>
      <c r="T59" s="109">
        <f>SUM('10:14'!T59)</f>
        <v>0</v>
      </c>
      <c r="U59" s="109">
        <f>SUM('10:14'!U59)</f>
        <v>0</v>
      </c>
      <c r="V59" s="244">
        <f t="shared" si="7"/>
        <v>0</v>
      </c>
      <c r="W59" s="33" t="str">
        <f t="shared" si="8"/>
        <v/>
      </c>
      <c r="X59" s="109">
        <f>SUM('10:14'!X59)</f>
        <v>0</v>
      </c>
      <c r="Y59" s="109">
        <f>SUM('10:14'!Y59)</f>
        <v>0</v>
      </c>
      <c r="Z59" s="109">
        <f>SUM('10:14'!Z59)</f>
        <v>0</v>
      </c>
      <c r="AA59" s="109">
        <f>SUM('10:14'!AA59)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5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SUM('10:14'!G60)</f>
        <v>0</v>
      </c>
      <c r="H60" s="123">
        <f t="shared" si="5"/>
        <v>0</v>
      </c>
      <c r="I60" s="109">
        <f>SUM('10:14'!I60)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6"/>
        <v>0</v>
      </c>
      <c r="N60" s="109">
        <f>SUM('10:14'!N60)</f>
        <v>0</v>
      </c>
      <c r="O60" s="109">
        <f>SUM('10:14'!O60)</f>
        <v>0</v>
      </c>
      <c r="P60" s="109">
        <f>SUM('10:14'!P60)</f>
        <v>0</v>
      </c>
      <c r="Q60" s="109">
        <f>SUM('10:14'!Q60)</f>
        <v>0</v>
      </c>
      <c r="R60" s="109">
        <f>SUM('10:14'!R60)</f>
        <v>0</v>
      </c>
      <c r="S60" s="109">
        <f>SUM('10:14'!S60)</f>
        <v>0</v>
      </c>
      <c r="T60" s="109">
        <f>SUM('10:14'!T60)</f>
        <v>0</v>
      </c>
      <c r="U60" s="109">
        <f>SUM('10:14'!U60)</f>
        <v>0</v>
      </c>
      <c r="V60" s="244">
        <f t="shared" si="7"/>
        <v>0</v>
      </c>
      <c r="W60" s="33" t="str">
        <f t="shared" si="8"/>
        <v/>
      </c>
      <c r="X60" s="109">
        <f>SUM('10:14'!X60)</f>
        <v>0</v>
      </c>
      <c r="Y60" s="109">
        <f>SUM('10:14'!Y60)</f>
        <v>0</v>
      </c>
      <c r="Z60" s="109">
        <f>SUM('10:14'!Z60)</f>
        <v>0</v>
      </c>
      <c r="AA60" s="109">
        <f>SUM('10:14'!AA60)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5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SUM('10:14'!G61)</f>
        <v>0</v>
      </c>
      <c r="H61" s="123">
        <f t="shared" si="5"/>
        <v>0</v>
      </c>
      <c r="I61" s="109">
        <f>SUM('10:14'!I61)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6"/>
        <v>0</v>
      </c>
      <c r="N61" s="109">
        <f>SUM('10:14'!N61)</f>
        <v>0</v>
      </c>
      <c r="O61" s="109">
        <f>SUM('10:14'!O61)</f>
        <v>0</v>
      </c>
      <c r="P61" s="109">
        <f>SUM('10:14'!P61)</f>
        <v>0</v>
      </c>
      <c r="Q61" s="109">
        <f>SUM('10:14'!Q61)</f>
        <v>0</v>
      </c>
      <c r="R61" s="109">
        <f>SUM('10:14'!R61)</f>
        <v>0</v>
      </c>
      <c r="S61" s="109">
        <f>SUM('10:14'!S61)</f>
        <v>0</v>
      </c>
      <c r="T61" s="109">
        <f>SUM('10:14'!T61)</f>
        <v>0</v>
      </c>
      <c r="U61" s="109">
        <f>SUM('10:14'!U61)</f>
        <v>0</v>
      </c>
      <c r="V61" s="244">
        <f t="shared" si="7"/>
        <v>0</v>
      </c>
      <c r="W61" s="33" t="str">
        <f t="shared" si="8"/>
        <v/>
      </c>
      <c r="X61" s="109">
        <f>SUM('10:14'!X61)</f>
        <v>0</v>
      </c>
      <c r="Y61" s="109">
        <f>SUM('10:14'!Y61)</f>
        <v>0</v>
      </c>
      <c r="Z61" s="109">
        <f>SUM('10:14'!Z61)</f>
        <v>0</v>
      </c>
      <c r="AA61" s="109">
        <f>SUM('10:14'!AA61)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5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SUM('10:14'!G62)</f>
        <v>0</v>
      </c>
      <c r="H62" s="123">
        <f t="shared" si="5"/>
        <v>0</v>
      </c>
      <c r="I62" s="109">
        <f>SUM('10:14'!I62)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6"/>
        <v>0</v>
      </c>
      <c r="N62" s="109">
        <f>SUM('10:14'!N62)</f>
        <v>0</v>
      </c>
      <c r="O62" s="109">
        <f>SUM('10:14'!O62)</f>
        <v>0</v>
      </c>
      <c r="P62" s="109">
        <f>SUM('10:14'!P62)</f>
        <v>0</v>
      </c>
      <c r="Q62" s="109">
        <f>SUM('10:14'!Q62)</f>
        <v>0</v>
      </c>
      <c r="R62" s="109">
        <f>SUM('10:14'!R62)</f>
        <v>0</v>
      </c>
      <c r="S62" s="109">
        <f>SUM('10:14'!S62)</f>
        <v>0</v>
      </c>
      <c r="T62" s="109">
        <f>SUM('10:14'!T62)</f>
        <v>0</v>
      </c>
      <c r="U62" s="109">
        <f>SUM('10:14'!U62)</f>
        <v>0</v>
      </c>
      <c r="V62" s="244">
        <f t="shared" si="7"/>
        <v>0</v>
      </c>
      <c r="W62" s="33" t="str">
        <f t="shared" si="8"/>
        <v/>
      </c>
      <c r="X62" s="109">
        <f>SUM('10:14'!X62)</f>
        <v>0</v>
      </c>
      <c r="Y62" s="109">
        <f>SUM('10:14'!Y62)</f>
        <v>0</v>
      </c>
      <c r="Z62" s="109">
        <f>SUM('10:14'!Z62)</f>
        <v>0</v>
      </c>
      <c r="AA62" s="109">
        <f>SUM('10:14'!AA62)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5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SUM('10:14'!G63)</f>
        <v>0</v>
      </c>
      <c r="H63" s="123">
        <f t="shared" si="5"/>
        <v>0</v>
      </c>
      <c r="I63" s="109">
        <f>SUM('10:14'!I63)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6"/>
        <v>0</v>
      </c>
      <c r="N63" s="109">
        <f>SUM('10:14'!N63)</f>
        <v>0</v>
      </c>
      <c r="O63" s="109">
        <f>SUM('10:14'!O63)</f>
        <v>0</v>
      </c>
      <c r="P63" s="109">
        <f>SUM('10:14'!P63)</f>
        <v>0</v>
      </c>
      <c r="Q63" s="109">
        <f>SUM('10:14'!Q63)</f>
        <v>0</v>
      </c>
      <c r="R63" s="109">
        <f>SUM('10:14'!R63)</f>
        <v>0</v>
      </c>
      <c r="S63" s="109">
        <f>SUM('10:14'!S63)</f>
        <v>0</v>
      </c>
      <c r="T63" s="109">
        <f>SUM('10:14'!T63)</f>
        <v>0</v>
      </c>
      <c r="U63" s="109">
        <f>SUM('10:14'!U63)</f>
        <v>0</v>
      </c>
      <c r="V63" s="244">
        <f t="shared" si="7"/>
        <v>0</v>
      </c>
      <c r="W63" s="33" t="str">
        <f t="shared" si="8"/>
        <v/>
      </c>
      <c r="X63" s="109">
        <f>SUM('10:14'!X63)</f>
        <v>0</v>
      </c>
      <c r="Y63" s="109">
        <f>SUM('10:14'!Y63)</f>
        <v>0</v>
      </c>
      <c r="Z63" s="109">
        <f>SUM('10:14'!Z63)</f>
        <v>0</v>
      </c>
      <c r="AA63" s="109">
        <f>SUM('10:14'!AA63)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5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SUM('10:14'!G64)</f>
        <v>0</v>
      </c>
      <c r="H64" s="123">
        <f t="shared" si="5"/>
        <v>0</v>
      </c>
      <c r="I64" s="109">
        <f>SUM('10:14'!I64)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98">
        <v>50</v>
      </c>
      <c r="M64" s="36">
        <f t="shared" si="6"/>
        <v>0</v>
      </c>
      <c r="N64" s="109">
        <f>SUM('10:14'!N64)</f>
        <v>0</v>
      </c>
      <c r="O64" s="109">
        <f>SUM('10:14'!O64)</f>
        <v>0</v>
      </c>
      <c r="P64" s="109">
        <f>SUM('10:14'!P64)</f>
        <v>0</v>
      </c>
      <c r="Q64" s="109">
        <f>SUM('10:14'!Q64)</f>
        <v>0</v>
      </c>
      <c r="R64" s="109">
        <f>SUM('10:14'!R64)</f>
        <v>0</v>
      </c>
      <c r="S64" s="109">
        <f>SUM('10:14'!S64)</f>
        <v>0</v>
      </c>
      <c r="T64" s="109">
        <f>SUM('10:14'!T64)</f>
        <v>0</v>
      </c>
      <c r="U64" s="109">
        <f>SUM('10:14'!U64)</f>
        <v>0</v>
      </c>
      <c r="V64" s="244">
        <f t="shared" si="7"/>
        <v>0</v>
      </c>
      <c r="W64" s="33" t="str">
        <f t="shared" si="8"/>
        <v/>
      </c>
      <c r="X64" s="109">
        <f>SUM('10:14'!X64)</f>
        <v>0</v>
      </c>
      <c r="Y64" s="109">
        <f>SUM('10:14'!Y64)</f>
        <v>0</v>
      </c>
      <c r="Z64" s="109">
        <f>SUM('10:14'!Z64)</f>
        <v>0</v>
      </c>
      <c r="AA64" s="109">
        <f>SUM('10:14'!AA64)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5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SUM('10:14'!G65)</f>
        <v>0</v>
      </c>
      <c r="H65" s="123">
        <f t="shared" si="5"/>
        <v>0</v>
      </c>
      <c r="I65" s="109">
        <f>SUM('10:14'!I65)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98">
        <v>50</v>
      </c>
      <c r="M65" s="36">
        <f t="shared" si="6"/>
        <v>0</v>
      </c>
      <c r="N65" s="109">
        <f>SUM('10:14'!N65)</f>
        <v>0</v>
      </c>
      <c r="O65" s="109">
        <f>SUM('10:14'!O65)</f>
        <v>0</v>
      </c>
      <c r="P65" s="109">
        <f>SUM('10:14'!P65)</f>
        <v>0</v>
      </c>
      <c r="Q65" s="109">
        <f>SUM('10:14'!Q65)</f>
        <v>0</v>
      </c>
      <c r="R65" s="109">
        <f>SUM('10:14'!R65)</f>
        <v>0</v>
      </c>
      <c r="S65" s="109">
        <f>SUM('10:14'!S65)</f>
        <v>0</v>
      </c>
      <c r="T65" s="109">
        <f>SUM('10:14'!T65)</f>
        <v>0</v>
      </c>
      <c r="U65" s="109">
        <f>SUM('10:14'!U65)</f>
        <v>0</v>
      </c>
      <c r="V65" s="244">
        <f t="shared" si="7"/>
        <v>0</v>
      </c>
      <c r="W65" s="33" t="str">
        <f t="shared" si="8"/>
        <v/>
      </c>
      <c r="X65" s="109">
        <f>SUM('10:14'!X65)</f>
        <v>0</v>
      </c>
      <c r="Y65" s="109">
        <f>SUM('10:14'!Y65)</f>
        <v>0</v>
      </c>
      <c r="Z65" s="109">
        <f>SUM('10:14'!Z65)</f>
        <v>0</v>
      </c>
      <c r="AA65" s="109">
        <f>SUM('10:14'!AA65)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5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SUM('10:14'!G66)</f>
        <v>0</v>
      </c>
      <c r="H66" s="123">
        <f t="shared" si="5"/>
        <v>0</v>
      </c>
      <c r="I66" s="109">
        <f>SUM('10:14'!I66)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6"/>
        <v>0</v>
      </c>
      <c r="N66" s="109">
        <f>SUM('10:14'!N66)</f>
        <v>0</v>
      </c>
      <c r="O66" s="109">
        <f>SUM('10:14'!O66)</f>
        <v>0</v>
      </c>
      <c r="P66" s="109">
        <f>SUM('10:14'!P66)</f>
        <v>0</v>
      </c>
      <c r="Q66" s="109">
        <f>SUM('10:14'!Q66)</f>
        <v>0</v>
      </c>
      <c r="R66" s="109">
        <f>SUM('10:14'!R66)</f>
        <v>0</v>
      </c>
      <c r="S66" s="109">
        <f>SUM('10:14'!S66)</f>
        <v>0</v>
      </c>
      <c r="T66" s="109">
        <f>SUM('10:14'!T66)</f>
        <v>0</v>
      </c>
      <c r="U66" s="109">
        <f>SUM('10:14'!U66)</f>
        <v>0</v>
      </c>
      <c r="V66" s="244">
        <f t="shared" si="7"/>
        <v>0</v>
      </c>
      <c r="W66" s="33" t="str">
        <f t="shared" si="8"/>
        <v/>
      </c>
      <c r="X66" s="109">
        <f>SUM('10:14'!X66)</f>
        <v>0</v>
      </c>
      <c r="Y66" s="109">
        <f>SUM('10:14'!Y66)</f>
        <v>0</v>
      </c>
      <c r="Z66" s="109">
        <f>SUM('10:14'!Z66)</f>
        <v>0</v>
      </c>
      <c r="AA66" s="109">
        <f>SUM('10:14'!AA66)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58">
        <v>30100043</v>
      </c>
      <c r="B67" s="62" t="s">
        <v>478</v>
      </c>
      <c r="C67" s="355" t="s">
        <v>455</v>
      </c>
      <c r="D67" s="17">
        <v>5.03</v>
      </c>
      <c r="E67" s="17"/>
      <c r="F67" s="6"/>
      <c r="G67" s="109">
        <f>SUM('10:14'!G67)</f>
        <v>0</v>
      </c>
      <c r="H67" s="290">
        <f t="shared" si="5"/>
        <v>0</v>
      </c>
      <c r="I67" s="109">
        <f>SUM('10:14'!I67)</f>
        <v>0</v>
      </c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58">
        <v>30100064</v>
      </c>
      <c r="B68" s="218" t="s">
        <v>505</v>
      </c>
      <c r="C68" s="209" t="s">
        <v>399</v>
      </c>
      <c r="D68" s="17">
        <v>5</v>
      </c>
      <c r="E68" s="17"/>
      <c r="F68" s="6"/>
      <c r="G68" s="109">
        <f>SUM('10:14'!G68)</f>
        <v>108</v>
      </c>
      <c r="H68" s="290">
        <f t="shared" si="5"/>
        <v>540</v>
      </c>
      <c r="I68" s="109">
        <f>SUM('10:14'!I68)</f>
        <v>1</v>
      </c>
      <c r="J68" s="31"/>
      <c r="K68" s="35">
        <f t="array" ref="K68">IF(ISERROR(G68/L68),"",G68/L68)</f>
        <v>2.16</v>
      </c>
      <c r="L68" s="98">
        <v>50</v>
      </c>
      <c r="M68" s="36"/>
      <c r="N68" s="109">
        <f>SUM('10:14'!N68)</f>
        <v>0</v>
      </c>
      <c r="O68" s="109">
        <f>SUM('10:14'!O68)</f>
        <v>0</v>
      </c>
      <c r="P68" s="109">
        <f>SUM('10:14'!P68)</f>
        <v>0</v>
      </c>
      <c r="Q68" s="109">
        <f>SUM('10:14'!Q68)</f>
        <v>0</v>
      </c>
      <c r="R68" s="109">
        <f>SUM('10:14'!R68)</f>
        <v>0</v>
      </c>
      <c r="S68" s="109">
        <f>SUM('10:14'!S68)</f>
        <v>0</v>
      </c>
      <c r="T68" s="109">
        <f>SUM('10:14'!T68)</f>
        <v>0</v>
      </c>
      <c r="U68" s="109">
        <f>SUM('10:14'!U68)</f>
        <v>0</v>
      </c>
      <c r="V68" s="244"/>
      <c r="W68" s="33"/>
      <c r="X68" s="109">
        <f>SUM('10:14'!X68)</f>
        <v>0</v>
      </c>
      <c r="Y68" s="109">
        <f>SUM('10:14'!Y68)</f>
        <v>0</v>
      </c>
      <c r="Z68" s="109">
        <f>SUM('10:14'!Z68)</f>
        <v>0</v>
      </c>
      <c r="AA68" s="109">
        <f>SUM('10:14'!AA68)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5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SUM('10:14'!G69)</f>
        <v>0</v>
      </c>
      <c r="H69" s="123">
        <f t="shared" si="5"/>
        <v>0</v>
      </c>
      <c r="I69" s="109">
        <f>SUM('10:14'!I69)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98">
        <v>21.5</v>
      </c>
      <c r="M69" s="36">
        <f t="shared" si="6"/>
        <v>0</v>
      </c>
      <c r="N69" s="109">
        <f>SUM('10:14'!N69)</f>
        <v>0</v>
      </c>
      <c r="O69" s="109">
        <f>SUM('10:14'!O69)</f>
        <v>0</v>
      </c>
      <c r="P69" s="109">
        <f>SUM('10:14'!P69)</f>
        <v>0</v>
      </c>
      <c r="Q69" s="109">
        <f>SUM('10:14'!Q69)</f>
        <v>0</v>
      </c>
      <c r="R69" s="109">
        <f>SUM('10:14'!R69)</f>
        <v>0</v>
      </c>
      <c r="S69" s="109">
        <f>SUM('10:14'!S69)</f>
        <v>0</v>
      </c>
      <c r="T69" s="109">
        <f>SUM('10:14'!T69)</f>
        <v>0</v>
      </c>
      <c r="U69" s="109">
        <f>SUM('10:14'!U69)</f>
        <v>0</v>
      </c>
      <c r="V69" s="244">
        <f t="shared" si="7"/>
        <v>0</v>
      </c>
      <c r="W69" s="33" t="str">
        <f t="shared" si="8"/>
        <v/>
      </c>
      <c r="X69" s="109">
        <f>SUM('10:14'!X69)</f>
        <v>0</v>
      </c>
      <c r="Y69" s="109">
        <f>SUM('10:14'!Y69)</f>
        <v>0</v>
      </c>
      <c r="Z69" s="109">
        <f>SUM('10:14'!Z69)</f>
        <v>0</v>
      </c>
      <c r="AA69" s="109">
        <f>SUM('10:14'!AA69)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5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SUM('10:14'!G70)</f>
        <v>0</v>
      </c>
      <c r="H70" s="123">
        <f t="shared" si="5"/>
        <v>0</v>
      </c>
      <c r="I70" s="109">
        <f>SUM('10:14'!I70)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98">
        <v>21.5</v>
      </c>
      <c r="M70" s="36">
        <f t="shared" si="6"/>
        <v>0</v>
      </c>
      <c r="N70" s="109">
        <f>SUM('10:14'!N70)</f>
        <v>0</v>
      </c>
      <c r="O70" s="109">
        <f>SUM('10:14'!O70)</f>
        <v>0</v>
      </c>
      <c r="P70" s="109">
        <f>SUM('10:14'!P70)</f>
        <v>0</v>
      </c>
      <c r="Q70" s="109">
        <f>SUM('10:14'!Q70)</f>
        <v>0</v>
      </c>
      <c r="R70" s="109">
        <f>SUM('10:14'!R70)</f>
        <v>0</v>
      </c>
      <c r="S70" s="109">
        <f>SUM('10:14'!S70)</f>
        <v>0</v>
      </c>
      <c r="T70" s="109">
        <f>SUM('10:14'!T70)</f>
        <v>0</v>
      </c>
      <c r="U70" s="109">
        <f>SUM('10:14'!U70)</f>
        <v>0</v>
      </c>
      <c r="V70" s="244">
        <f t="shared" si="7"/>
        <v>0</v>
      </c>
      <c r="W70" s="33" t="str">
        <f t="shared" si="8"/>
        <v/>
      </c>
      <c r="X70" s="109">
        <f>SUM('10:14'!X70)</f>
        <v>0</v>
      </c>
      <c r="Y70" s="109">
        <f>SUM('10:14'!Y70)</f>
        <v>0</v>
      </c>
      <c r="Z70" s="109">
        <f>SUM('10:14'!Z70)</f>
        <v>0</v>
      </c>
      <c r="AA70" s="109">
        <f>SUM('10:14'!AA70)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58"/>
      <c r="B71" s="218" t="s">
        <v>506</v>
      </c>
      <c r="C71" s="209" t="s">
        <v>361</v>
      </c>
      <c r="D71" s="17"/>
      <c r="E71" s="17"/>
      <c r="F71" s="6"/>
      <c r="G71" s="109">
        <f>SUM('10:14'!G71)</f>
        <v>0</v>
      </c>
      <c r="H71" s="257">
        <f t="shared" si="5"/>
        <v>0</v>
      </c>
      <c r="I71" s="109">
        <f>SUM('10:14'!I71)</f>
        <v>0</v>
      </c>
      <c r="J71" s="31"/>
      <c r="K71" s="35"/>
      <c r="L71" s="98"/>
      <c r="M71" s="36"/>
      <c r="N71" s="109">
        <f>SUM('10:14'!N71)</f>
        <v>0</v>
      </c>
      <c r="O71" s="109">
        <f>SUM('10:14'!O71)</f>
        <v>0</v>
      </c>
      <c r="P71" s="109">
        <f>SUM('10:14'!P71)</f>
        <v>0</v>
      </c>
      <c r="Q71" s="109">
        <f>SUM('10:14'!Q71)</f>
        <v>0</v>
      </c>
      <c r="R71" s="109">
        <f>SUM('10:14'!R71)</f>
        <v>0</v>
      </c>
      <c r="S71" s="109">
        <f>SUM('10:14'!S71)</f>
        <v>0</v>
      </c>
      <c r="T71" s="109">
        <f>SUM('10:14'!T71)</f>
        <v>0</v>
      </c>
      <c r="U71" s="109">
        <f>SUM('10:14'!U71)</f>
        <v>0</v>
      </c>
      <c r="V71" s="244"/>
      <c r="W71" s="33"/>
      <c r="X71" s="109">
        <f>SUM('10:14'!X71)</f>
        <v>0</v>
      </c>
      <c r="Y71" s="109">
        <f>SUM('10:14'!Y71)</f>
        <v>0</v>
      </c>
      <c r="Z71" s="109">
        <f>SUM('10:14'!Z71)</f>
        <v>0</v>
      </c>
      <c r="AA71" s="109">
        <f>SUM('10:14'!AA71)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5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SUM('10:14'!G72)</f>
        <v>0</v>
      </c>
      <c r="H72" s="257">
        <f t="shared" si="5"/>
        <v>0</v>
      </c>
      <c r="I72" s="109">
        <f>SUM('10:14'!I72)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si="6"/>
        <v/>
      </c>
      <c r="N72" s="109">
        <f>SUM('10:14'!N72)</f>
        <v>0</v>
      </c>
      <c r="O72" s="109">
        <f>SUM('10:14'!O72)</f>
        <v>0</v>
      </c>
      <c r="P72" s="109">
        <f>SUM('10:14'!P72)</f>
        <v>0</v>
      </c>
      <c r="Q72" s="109">
        <f>SUM('10:14'!Q72)</f>
        <v>0</v>
      </c>
      <c r="R72" s="109">
        <f>SUM('10:14'!R72)</f>
        <v>0</v>
      </c>
      <c r="S72" s="109">
        <f>SUM('10:14'!S72)</f>
        <v>0</v>
      </c>
      <c r="T72" s="109">
        <f>SUM('10:14'!T72)</f>
        <v>0</v>
      </c>
      <c r="U72" s="109">
        <f>SUM('10:14'!U72)</f>
        <v>0</v>
      </c>
      <c r="V72" s="244">
        <f t="shared" si="7"/>
        <v>0</v>
      </c>
      <c r="W72" s="33" t="str">
        <f t="shared" si="8"/>
        <v/>
      </c>
      <c r="X72" s="109">
        <f>SUM('10:14'!X72)</f>
        <v>0</v>
      </c>
      <c r="Y72" s="109">
        <f>SUM('10:14'!Y72)</f>
        <v>0</v>
      </c>
      <c r="Z72" s="109">
        <f>SUM('10:14'!Z72)</f>
        <v>0</v>
      </c>
      <c r="AA72" s="109">
        <f>SUM('10:14'!AA72)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5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SUM('10:14'!G73)</f>
        <v>0</v>
      </c>
      <c r="H73" s="257">
        <f t="shared" si="5"/>
        <v>0</v>
      </c>
      <c r="I73" s="109">
        <f>SUM('10:14'!I73)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6"/>
        <v/>
      </c>
      <c r="N73" s="109">
        <f>SUM('10:14'!N73)</f>
        <v>0</v>
      </c>
      <c r="O73" s="109">
        <f>SUM('10:14'!O73)</f>
        <v>0</v>
      </c>
      <c r="P73" s="109">
        <f>SUM('10:14'!P73)</f>
        <v>0</v>
      </c>
      <c r="Q73" s="109">
        <f>SUM('10:14'!Q73)</f>
        <v>0</v>
      </c>
      <c r="R73" s="109">
        <f>SUM('10:14'!R73)</f>
        <v>0</v>
      </c>
      <c r="S73" s="109">
        <f>SUM('10:14'!S73)</f>
        <v>0</v>
      </c>
      <c r="T73" s="109">
        <f>SUM('10:14'!T73)</f>
        <v>0</v>
      </c>
      <c r="U73" s="109">
        <f>SUM('10:14'!U73)</f>
        <v>0</v>
      </c>
      <c r="V73" s="244">
        <f t="shared" si="7"/>
        <v>0</v>
      </c>
      <c r="W73" s="33" t="str">
        <f t="shared" si="8"/>
        <v/>
      </c>
      <c r="X73" s="109">
        <f>SUM('10:14'!X73)</f>
        <v>0</v>
      </c>
      <c r="Y73" s="109">
        <f>SUM('10:14'!Y73)</f>
        <v>0</v>
      </c>
      <c r="Z73" s="109">
        <f>SUM('10:14'!Z73)</f>
        <v>0</v>
      </c>
      <c r="AA73" s="109">
        <f>SUM('10:14'!AA73)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5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SUM('10:14'!G74)</f>
        <v>0</v>
      </c>
      <c r="H74" s="257">
        <f t="shared" si="5"/>
        <v>0</v>
      </c>
      <c r="I74" s="109">
        <f>SUM('10:14'!I74)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6"/>
        <v/>
      </c>
      <c r="N74" s="109">
        <f>SUM('10:14'!N74)</f>
        <v>0</v>
      </c>
      <c r="O74" s="109">
        <f>SUM('10:14'!O74)</f>
        <v>0</v>
      </c>
      <c r="P74" s="109">
        <f>SUM('10:14'!P74)</f>
        <v>0</v>
      </c>
      <c r="Q74" s="109">
        <f>SUM('10:14'!Q74)</f>
        <v>0</v>
      </c>
      <c r="R74" s="109">
        <f>SUM('10:14'!R74)</f>
        <v>0</v>
      </c>
      <c r="S74" s="109">
        <f>SUM('10:14'!S74)</f>
        <v>0</v>
      </c>
      <c r="T74" s="109">
        <f>SUM('10:14'!T74)</f>
        <v>0</v>
      </c>
      <c r="U74" s="109">
        <f>SUM('10:14'!U74)</f>
        <v>0</v>
      </c>
      <c r="V74" s="244">
        <f t="shared" si="7"/>
        <v>0</v>
      </c>
      <c r="W74" s="33" t="str">
        <f t="shared" si="8"/>
        <v/>
      </c>
      <c r="X74" s="109">
        <f>SUM('10:14'!X74)</f>
        <v>0</v>
      </c>
      <c r="Y74" s="109">
        <f>SUM('10:14'!Y74)</f>
        <v>0</v>
      </c>
      <c r="Z74" s="109">
        <f>SUM('10:14'!Z74)</f>
        <v>0</v>
      </c>
      <c r="AA74" s="109">
        <f>SUM('10:14'!AA74)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58">
        <v>30100058</v>
      </c>
      <c r="B75" s="212" t="s">
        <v>508</v>
      </c>
      <c r="C75" s="16" t="s">
        <v>61</v>
      </c>
      <c r="D75" s="17">
        <v>5.0599999999999996</v>
      </c>
      <c r="E75" s="17"/>
      <c r="F75" s="6"/>
      <c r="G75" s="109">
        <f>SUM('10:14'!G75)</f>
        <v>0</v>
      </c>
      <c r="H75" s="257">
        <f t="shared" si="5"/>
        <v>0</v>
      </c>
      <c r="I75" s="109">
        <f>SUM('10:14'!I75)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6"/>
        <v/>
      </c>
      <c r="N75" s="109">
        <f>SUM('10:14'!N75)</f>
        <v>0</v>
      </c>
      <c r="O75" s="109">
        <f>SUM('10:14'!O75)</f>
        <v>0</v>
      </c>
      <c r="P75" s="109">
        <f>SUM('10:14'!P75)</f>
        <v>0</v>
      </c>
      <c r="Q75" s="109">
        <f>SUM('10:14'!Q75)</f>
        <v>0</v>
      </c>
      <c r="R75" s="109">
        <f>SUM('10:14'!R75)</f>
        <v>0</v>
      </c>
      <c r="S75" s="109">
        <f>SUM('10:14'!S75)</f>
        <v>0</v>
      </c>
      <c r="T75" s="109">
        <f>SUM('10:14'!T75)</f>
        <v>0</v>
      </c>
      <c r="U75" s="109">
        <f>SUM('10:14'!U75)</f>
        <v>0</v>
      </c>
      <c r="V75" s="244">
        <f t="shared" si="7"/>
        <v>0</v>
      </c>
      <c r="W75" s="33" t="str">
        <f t="shared" si="8"/>
        <v/>
      </c>
      <c r="X75" s="109">
        <f>SUM('10:14'!X75)</f>
        <v>0</v>
      </c>
      <c r="Y75" s="109">
        <f>SUM('10:14'!Y75)</f>
        <v>0</v>
      </c>
      <c r="Z75" s="109">
        <f>SUM('10:14'!Z75)</f>
        <v>0</v>
      </c>
      <c r="AA75" s="109">
        <f>SUM('10:14'!AA75)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60">
        <v>30600013</v>
      </c>
      <c r="B76" s="321" t="s">
        <v>377</v>
      </c>
      <c r="C76" s="209" t="s">
        <v>375</v>
      </c>
      <c r="D76" s="17"/>
      <c r="E76" s="17"/>
      <c r="F76" s="6"/>
      <c r="G76" s="109">
        <f>SUM('10:14'!G76)</f>
        <v>0</v>
      </c>
      <c r="H76" s="257">
        <f t="shared" si="5"/>
        <v>0</v>
      </c>
      <c r="I76" s="109">
        <f>SUM('10:14'!I76)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6"/>
        <v>0</v>
      </c>
      <c r="N76" s="109">
        <f>SUM('10:14'!N76)</f>
        <v>0</v>
      </c>
      <c r="O76" s="109">
        <f>SUM('10:14'!O76)</f>
        <v>0</v>
      </c>
      <c r="P76" s="109">
        <f>SUM('10:14'!P76)</f>
        <v>0</v>
      </c>
      <c r="Q76" s="109">
        <f>SUM('10:14'!Q76)</f>
        <v>0</v>
      </c>
      <c r="R76" s="109">
        <f>SUM('10:14'!R76)</f>
        <v>0</v>
      </c>
      <c r="S76" s="109">
        <f>SUM('10:14'!S76)</f>
        <v>0</v>
      </c>
      <c r="T76" s="109">
        <f>SUM('10:14'!T76)</f>
        <v>0</v>
      </c>
      <c r="U76" s="109">
        <f>SUM('10:14'!U76)</f>
        <v>0</v>
      </c>
      <c r="V76" s="244"/>
      <c r="W76" s="33"/>
      <c r="X76" s="109">
        <f>SUM('10:14'!X76)</f>
        <v>0</v>
      </c>
      <c r="Y76" s="109">
        <f>SUM('10:14'!Y76)</f>
        <v>0</v>
      </c>
      <c r="Z76" s="109">
        <f>SUM('10:14'!Z76)</f>
        <v>0</v>
      </c>
      <c r="AA76" s="109">
        <f>SUM('10:14'!AA76)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60">
        <v>30600014</v>
      </c>
      <c r="B77" s="321" t="s">
        <v>377</v>
      </c>
      <c r="C77" s="209" t="s">
        <v>369</v>
      </c>
      <c r="D77" s="17"/>
      <c r="E77" s="17"/>
      <c r="F77" s="6"/>
      <c r="G77" s="109">
        <f>SUM('10:14'!G77)</f>
        <v>0</v>
      </c>
      <c r="H77" s="257">
        <f t="shared" si="5"/>
        <v>0</v>
      </c>
      <c r="I77" s="109">
        <f>SUM('10:14'!I77)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6"/>
        <v>0</v>
      </c>
      <c r="N77" s="109">
        <f>SUM('10:14'!N77)</f>
        <v>0</v>
      </c>
      <c r="O77" s="109">
        <f>SUM('10:14'!O77)</f>
        <v>0</v>
      </c>
      <c r="P77" s="109">
        <f>SUM('10:14'!P77)</f>
        <v>0</v>
      </c>
      <c r="Q77" s="109">
        <f>SUM('10:14'!Q77)</f>
        <v>0</v>
      </c>
      <c r="R77" s="109">
        <f>SUM('10:14'!R77)</f>
        <v>0</v>
      </c>
      <c r="S77" s="109">
        <f>SUM('10:14'!S77)</f>
        <v>0</v>
      </c>
      <c r="T77" s="109">
        <f>SUM('10:14'!T77)</f>
        <v>0</v>
      </c>
      <c r="U77" s="109">
        <f>SUM('10:14'!U77)</f>
        <v>0</v>
      </c>
      <c r="V77" s="244"/>
      <c r="W77" s="33"/>
      <c r="X77" s="109">
        <f>SUM('10:14'!X77)</f>
        <v>0</v>
      </c>
      <c r="Y77" s="109">
        <f>SUM('10:14'!Y77)</f>
        <v>0</v>
      </c>
      <c r="Z77" s="109">
        <f>SUM('10:14'!Z77)</f>
        <v>0</v>
      </c>
      <c r="AA77" s="109">
        <f>SUM('10:14'!AA77)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60">
        <v>30600012</v>
      </c>
      <c r="B78" s="225" t="s">
        <v>377</v>
      </c>
      <c r="C78" s="209" t="s">
        <v>370</v>
      </c>
      <c r="D78" s="17"/>
      <c r="E78" s="17"/>
      <c r="F78" s="6"/>
      <c r="G78" s="109">
        <f>SUM('10:14'!G78)</f>
        <v>0</v>
      </c>
      <c r="H78" s="257">
        <f t="shared" si="5"/>
        <v>0</v>
      </c>
      <c r="I78" s="109">
        <f>SUM('10:14'!I78)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6"/>
        <v>0</v>
      </c>
      <c r="N78" s="109">
        <f>SUM('10:14'!N78)</f>
        <v>0</v>
      </c>
      <c r="O78" s="109">
        <f>SUM('10:14'!O78)</f>
        <v>0</v>
      </c>
      <c r="P78" s="109">
        <f>SUM('10:14'!P78)</f>
        <v>0</v>
      </c>
      <c r="Q78" s="109">
        <f>SUM('10:14'!Q78)</f>
        <v>0</v>
      </c>
      <c r="R78" s="109">
        <f>SUM('10:14'!R78)</f>
        <v>0</v>
      </c>
      <c r="S78" s="109">
        <f>SUM('10:14'!S78)</f>
        <v>0</v>
      </c>
      <c r="T78" s="109">
        <f>SUM('10:14'!T78)</f>
        <v>0</v>
      </c>
      <c r="U78" s="109">
        <f>SUM('10:14'!U78)</f>
        <v>0</v>
      </c>
      <c r="V78" s="244"/>
      <c r="W78" s="33"/>
      <c r="X78" s="109">
        <f>SUM('10:14'!X78)</f>
        <v>0</v>
      </c>
      <c r="Y78" s="109">
        <f>SUM('10:14'!Y78)</f>
        <v>0</v>
      </c>
      <c r="Z78" s="109">
        <f>SUM('10:14'!Z78)</f>
        <v>0</v>
      </c>
      <c r="AA78" s="109">
        <f>SUM('10:14'!AA78)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60">
        <v>30600011</v>
      </c>
      <c r="B79" s="225" t="s">
        <v>378</v>
      </c>
      <c r="C79" s="209" t="s">
        <v>371</v>
      </c>
      <c r="D79" s="17"/>
      <c r="E79" s="17"/>
      <c r="F79" s="6"/>
      <c r="G79" s="109">
        <f>SUM('10:14'!G79)</f>
        <v>0</v>
      </c>
      <c r="H79" s="257">
        <f t="shared" si="5"/>
        <v>0</v>
      </c>
      <c r="I79" s="109">
        <f>SUM('10:14'!I79)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6"/>
        <v>0</v>
      </c>
      <c r="N79" s="109">
        <f>SUM('10:14'!N79)</f>
        <v>0</v>
      </c>
      <c r="O79" s="109">
        <f>SUM('10:14'!O79)</f>
        <v>0</v>
      </c>
      <c r="P79" s="109">
        <f>SUM('10:14'!P79)</f>
        <v>0</v>
      </c>
      <c r="Q79" s="109">
        <f>SUM('10:14'!Q79)</f>
        <v>0</v>
      </c>
      <c r="R79" s="109">
        <f>SUM('10:14'!R79)</f>
        <v>0</v>
      </c>
      <c r="S79" s="109">
        <f>SUM('10:14'!S79)</f>
        <v>0</v>
      </c>
      <c r="T79" s="109">
        <f>SUM('10:14'!T79)</f>
        <v>0</v>
      </c>
      <c r="U79" s="109">
        <f>SUM('10:14'!U79)</f>
        <v>0</v>
      </c>
      <c r="V79" s="244"/>
      <c r="W79" s="33"/>
      <c r="X79" s="109">
        <f>SUM('10:14'!X79)</f>
        <v>0</v>
      </c>
      <c r="Y79" s="109">
        <f>SUM('10:14'!Y79)</f>
        <v>0</v>
      </c>
      <c r="Z79" s="109">
        <f>SUM('10:14'!Z79)</f>
        <v>0</v>
      </c>
      <c r="AA79" s="109">
        <f>SUM('10:14'!AA79)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60">
        <v>30300002</v>
      </c>
      <c r="B80" s="225" t="s">
        <v>408</v>
      </c>
      <c r="C80" s="209" t="s">
        <v>410</v>
      </c>
      <c r="D80" s="17"/>
      <c r="E80" s="17"/>
      <c r="F80" s="6"/>
      <c r="G80" s="109">
        <f>SUM('10:14'!G80)</f>
        <v>0</v>
      </c>
      <c r="H80" s="257">
        <f t="shared" si="5"/>
        <v>0</v>
      </c>
      <c r="I80" s="109">
        <f>SUM('10:14'!I80)</f>
        <v>0</v>
      </c>
      <c r="J80" s="31"/>
      <c r="K80" s="35"/>
      <c r="L80" s="98">
        <v>4</v>
      </c>
      <c r="M80" s="36"/>
      <c r="N80" s="109">
        <f>SUM('10:14'!N80)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60">
        <v>30300001</v>
      </c>
      <c r="B81" s="225" t="s">
        <v>408</v>
      </c>
      <c r="C81" s="209" t="s">
        <v>412</v>
      </c>
      <c r="D81" s="17"/>
      <c r="E81" s="17"/>
      <c r="F81" s="6"/>
      <c r="G81" s="109">
        <f>SUM('10:14'!G81)</f>
        <v>0</v>
      </c>
      <c r="H81" s="257">
        <f t="shared" si="5"/>
        <v>0</v>
      </c>
      <c r="I81" s="109">
        <f>SUM('10:14'!I81)</f>
        <v>0</v>
      </c>
      <c r="J81" s="31"/>
      <c r="K81" s="35"/>
      <c r="L81" s="98">
        <v>4</v>
      </c>
      <c r="M81" s="36"/>
      <c r="N81" s="109">
        <f>SUM('10:14'!N81)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60">
        <v>30300003</v>
      </c>
      <c r="B82" s="225" t="s">
        <v>408</v>
      </c>
      <c r="C82" s="209" t="s">
        <v>414</v>
      </c>
      <c r="D82" s="17"/>
      <c r="E82" s="17"/>
      <c r="F82" s="6"/>
      <c r="G82" s="109">
        <f>SUM('10:14'!G82)</f>
        <v>0</v>
      </c>
      <c r="H82" s="257">
        <f t="shared" si="5"/>
        <v>0</v>
      </c>
      <c r="I82" s="109">
        <f>SUM('10:14'!I82)</f>
        <v>0</v>
      </c>
      <c r="J82" s="31"/>
      <c r="K82" s="35"/>
      <c r="L82" s="98">
        <v>4</v>
      </c>
      <c r="M82" s="36"/>
      <c r="N82" s="109">
        <f>SUM('10:14'!N82)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60">
        <v>30300005</v>
      </c>
      <c r="B83" s="63" t="s">
        <v>362</v>
      </c>
      <c r="C83" s="16" t="s">
        <v>338</v>
      </c>
      <c r="D83" s="17"/>
      <c r="E83" s="17"/>
      <c r="F83" s="6"/>
      <c r="G83" s="109">
        <f>SUM('10:14'!G83)</f>
        <v>0</v>
      </c>
      <c r="H83" s="257">
        <f t="shared" si="5"/>
        <v>0</v>
      </c>
      <c r="I83" s="109">
        <f>SUM('10:14'!I83)</f>
        <v>0</v>
      </c>
      <c r="J83" s="31"/>
      <c r="K83" s="35"/>
      <c r="L83" s="98">
        <v>4</v>
      </c>
      <c r="M83" s="36"/>
      <c r="N83" s="109">
        <f>SUM('10:14'!N83)</f>
        <v>0</v>
      </c>
      <c r="O83" s="109">
        <f>SUM('10:14'!O83)</f>
        <v>0</v>
      </c>
      <c r="P83" s="109">
        <f>SUM('10:14'!P83)</f>
        <v>0</v>
      </c>
      <c r="Q83" s="109">
        <f>SUM('10:14'!Q83)</f>
        <v>0</v>
      </c>
      <c r="R83" s="109">
        <f>SUM('10:14'!R83)</f>
        <v>0</v>
      </c>
      <c r="S83" s="109">
        <f>SUM('10:14'!S83)</f>
        <v>0</v>
      </c>
      <c r="T83" s="109">
        <f>SUM('10:14'!T83)</f>
        <v>0</v>
      </c>
      <c r="U83" s="109">
        <f>SUM('10:14'!U83)</f>
        <v>0</v>
      </c>
      <c r="V83" s="244"/>
      <c r="W83" s="33"/>
      <c r="X83" s="109">
        <f>SUM('10:14'!X83)</f>
        <v>0</v>
      </c>
      <c r="Y83" s="109">
        <f>SUM('10:14'!Y83)</f>
        <v>0</v>
      </c>
      <c r="Z83" s="109">
        <f>SUM('10:14'!Z83)</f>
        <v>0</v>
      </c>
      <c r="AA83" s="109">
        <f>SUM('10:14'!AA83)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60">
        <v>30300004</v>
      </c>
      <c r="B84" s="63" t="s">
        <v>362</v>
      </c>
      <c r="C84" s="16" t="s">
        <v>340</v>
      </c>
      <c r="D84" s="17"/>
      <c r="E84" s="17"/>
      <c r="F84" s="6"/>
      <c r="G84" s="109">
        <f>SUM('10:14'!G84)</f>
        <v>0</v>
      </c>
      <c r="H84" s="257">
        <f t="shared" si="5"/>
        <v>0</v>
      </c>
      <c r="I84" s="109">
        <f>SUM('10:14'!I84)</f>
        <v>0</v>
      </c>
      <c r="J84" s="31"/>
      <c r="K84" s="35"/>
      <c r="L84" s="98">
        <v>4</v>
      </c>
      <c r="M84" s="36"/>
      <c r="N84" s="109">
        <f>SUM('10:14'!N84)</f>
        <v>0</v>
      </c>
      <c r="O84" s="109">
        <f>SUM('10:14'!O84)</f>
        <v>0</v>
      </c>
      <c r="P84" s="109">
        <f>SUM('10:14'!P84)</f>
        <v>0</v>
      </c>
      <c r="Q84" s="109">
        <f>SUM('10:14'!Q84)</f>
        <v>0</v>
      </c>
      <c r="R84" s="109">
        <f>SUM('10:14'!R84)</f>
        <v>0</v>
      </c>
      <c r="S84" s="109">
        <f>SUM('10:14'!S84)</f>
        <v>0</v>
      </c>
      <c r="T84" s="109">
        <f>SUM('10:14'!T84)</f>
        <v>0</v>
      </c>
      <c r="U84" s="109">
        <f>SUM('10:14'!U84)</f>
        <v>0</v>
      </c>
      <c r="V84" s="244"/>
      <c r="W84" s="33"/>
      <c r="X84" s="109">
        <f>SUM('10:14'!X84)</f>
        <v>0</v>
      </c>
      <c r="Y84" s="109">
        <f>SUM('10:14'!Y84)</f>
        <v>0</v>
      </c>
      <c r="Z84" s="109">
        <f>SUM('10:14'!Z84)</f>
        <v>0</v>
      </c>
      <c r="AA84" s="109">
        <f>SUM('10:14'!AA84)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60">
        <v>30300006</v>
      </c>
      <c r="B85" s="63" t="s">
        <v>362</v>
      </c>
      <c r="C85" s="16" t="s">
        <v>341</v>
      </c>
      <c r="D85" s="17"/>
      <c r="E85" s="17"/>
      <c r="F85" s="6"/>
      <c r="G85" s="109">
        <f>SUM('10:14'!G85)</f>
        <v>0</v>
      </c>
      <c r="H85" s="257">
        <f t="shared" si="5"/>
        <v>0</v>
      </c>
      <c r="I85" s="109">
        <f>SUM('10:14'!I85)</f>
        <v>0</v>
      </c>
      <c r="J85" s="31"/>
      <c r="K85" s="35"/>
      <c r="L85" s="98">
        <v>4</v>
      </c>
      <c r="M85" s="36"/>
      <c r="N85" s="109">
        <f>SUM('10:14'!N85)</f>
        <v>0</v>
      </c>
      <c r="O85" s="109">
        <f>SUM('10:14'!O85)</f>
        <v>0</v>
      </c>
      <c r="P85" s="109">
        <f>SUM('10:14'!P85)</f>
        <v>0</v>
      </c>
      <c r="Q85" s="109">
        <f>SUM('10:14'!Q85)</f>
        <v>0</v>
      </c>
      <c r="R85" s="109">
        <f>SUM('10:14'!R85)</f>
        <v>0</v>
      </c>
      <c r="S85" s="109">
        <f>SUM('10:14'!S85)</f>
        <v>0</v>
      </c>
      <c r="T85" s="109">
        <f>SUM('10:14'!T85)</f>
        <v>0</v>
      </c>
      <c r="U85" s="109">
        <f>SUM('10:14'!U85)</f>
        <v>0</v>
      </c>
      <c r="V85" s="244"/>
      <c r="W85" s="33"/>
      <c r="X85" s="109">
        <f>SUM('10:14'!X85)</f>
        <v>0</v>
      </c>
      <c r="Y85" s="109">
        <f>SUM('10:14'!Y85)</f>
        <v>0</v>
      </c>
      <c r="Z85" s="109">
        <f>SUM('10:14'!Z85)</f>
        <v>0</v>
      </c>
      <c r="AA85" s="109">
        <f>SUM('10:14'!AA85)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31" t="s">
        <v>86</v>
      </c>
      <c r="B86" s="631"/>
      <c r="C86" s="87" t="s">
        <v>71</v>
      </c>
      <c r="D86" s="20"/>
      <c r="E86" s="20"/>
      <c r="F86" s="32"/>
      <c r="G86" s="110">
        <f>SUM(G29:G85)</f>
        <v>5423</v>
      </c>
      <c r="H86" s="30">
        <f>SUM(H29:H85)</f>
        <v>23902.99</v>
      </c>
      <c r="I86" s="30">
        <f>SUM(I29:I85)</f>
        <v>98.5</v>
      </c>
      <c r="J86" s="31">
        <f t="array" ref="J86">IF(ISERROR(G86/I86),"",G86/I86)</f>
        <v>55.055837563451774</v>
      </c>
      <c r="K86" s="30">
        <f>SUM(K29:K85)</f>
        <v>123.2042612942613</v>
      </c>
      <c r="L86" s="114"/>
      <c r="M86" s="105">
        <f t="shared" ref="M86:V86" si="9">SUM(M29:M85)</f>
        <v>-33.544261294261297</v>
      </c>
      <c r="N86" s="30">
        <f t="shared" si="9"/>
        <v>0</v>
      </c>
      <c r="O86" s="107">
        <f t="shared" si="9"/>
        <v>0</v>
      </c>
      <c r="P86" s="107">
        <f t="shared" si="9"/>
        <v>0</v>
      </c>
      <c r="Q86" s="107">
        <f t="shared" si="9"/>
        <v>0</v>
      </c>
      <c r="R86" s="107">
        <f t="shared" si="9"/>
        <v>0</v>
      </c>
      <c r="S86" s="108">
        <f t="shared" si="9"/>
        <v>0</v>
      </c>
      <c r="T86" s="107">
        <f t="shared" si="9"/>
        <v>0</v>
      </c>
      <c r="U86" s="107">
        <f t="shared" si="9"/>
        <v>0</v>
      </c>
      <c r="V86" s="244">
        <f t="shared" si="9"/>
        <v>0</v>
      </c>
      <c r="W86" s="33">
        <f t="shared" ref="W86:W118" si="10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57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SUM('10:14'!G87)</f>
        <v>0</v>
      </c>
      <c r="H87" s="109">
        <f>SUM('10:14'!H87)</f>
        <v>0</v>
      </c>
      <c r="I87" s="109">
        <f>SUM('10:14'!I87)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120" si="11">IF(ISERROR(I87-K87),"",I87-K87)</f>
        <v>0</v>
      </c>
      <c r="N87" s="109">
        <f>SUM('10:14'!N87)</f>
        <v>0</v>
      </c>
      <c r="O87" s="109">
        <f>SUM('10:14'!O87)</f>
        <v>0</v>
      </c>
      <c r="P87" s="109">
        <f>SUM('10:14'!P87)</f>
        <v>0</v>
      </c>
      <c r="Q87" s="109">
        <f>SUM('10:14'!Q87)</f>
        <v>0</v>
      </c>
      <c r="R87" s="109">
        <f>SUM('10:14'!R87)</f>
        <v>0</v>
      </c>
      <c r="S87" s="109">
        <f>SUM('10:14'!S87)</f>
        <v>0</v>
      </c>
      <c r="T87" s="109">
        <f>SUM('10:14'!T87)</f>
        <v>0</v>
      </c>
      <c r="U87" s="109">
        <f>SUM('10:14'!U87)</f>
        <v>0</v>
      </c>
      <c r="V87" s="244">
        <f t="shared" ref="V87:V120" si="12">SUM(X87:AA87)</f>
        <v>0</v>
      </c>
      <c r="W87" s="33" t="str">
        <f t="shared" si="10"/>
        <v/>
      </c>
      <c r="X87" s="109">
        <f>SUM('10:14'!X87)</f>
        <v>0</v>
      </c>
      <c r="Y87" s="109">
        <f>SUM('10:14'!Y87)</f>
        <v>0</v>
      </c>
      <c r="Z87" s="109">
        <f>SUM('10:14'!Z87)</f>
        <v>0</v>
      </c>
      <c r="AA87" s="109">
        <f>SUM('10:14'!AA87)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57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SUM('10:14'!G88)</f>
        <v>0</v>
      </c>
      <c r="H88" s="109">
        <f>SUM('10:14'!H88)</f>
        <v>0</v>
      </c>
      <c r="I88" s="109">
        <f>SUM('10:14'!I88)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11"/>
        <v>0</v>
      </c>
      <c r="N88" s="109">
        <f>SUM('10:14'!N88)</f>
        <v>0</v>
      </c>
      <c r="O88" s="109">
        <f>SUM('10:14'!O88)</f>
        <v>0</v>
      </c>
      <c r="P88" s="109">
        <f>SUM('10:14'!P88)</f>
        <v>0</v>
      </c>
      <c r="Q88" s="109">
        <f>SUM('10:14'!Q88)</f>
        <v>0</v>
      </c>
      <c r="R88" s="109">
        <f>SUM('10:14'!R88)</f>
        <v>0</v>
      </c>
      <c r="S88" s="109">
        <f>SUM('10:14'!S88)</f>
        <v>0</v>
      </c>
      <c r="T88" s="109">
        <f>SUM('10:14'!T88)</f>
        <v>0</v>
      </c>
      <c r="U88" s="109">
        <f>SUM('10:14'!U88)</f>
        <v>0</v>
      </c>
      <c r="V88" s="244">
        <f t="shared" si="12"/>
        <v>0</v>
      </c>
      <c r="W88" s="33" t="str">
        <f t="shared" si="10"/>
        <v/>
      </c>
      <c r="X88" s="109">
        <f>SUM('10:14'!X88)</f>
        <v>0</v>
      </c>
      <c r="Y88" s="109">
        <f>SUM('10:14'!Y88)</f>
        <v>0</v>
      </c>
      <c r="Z88" s="109">
        <f>SUM('10:14'!Z88)</f>
        <v>0</v>
      </c>
      <c r="AA88" s="109">
        <f>SUM('10:14'!AA88)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57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SUM('10:14'!G89)</f>
        <v>0</v>
      </c>
      <c r="H89" s="109">
        <f>SUM('10:14'!H89)</f>
        <v>0</v>
      </c>
      <c r="I89" s="109">
        <f>SUM('10:14'!I89)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11"/>
        <v>0</v>
      </c>
      <c r="N89" s="109">
        <f>SUM('10:14'!N89)</f>
        <v>0</v>
      </c>
      <c r="O89" s="109">
        <f>SUM('10:14'!O89)</f>
        <v>0</v>
      </c>
      <c r="P89" s="109">
        <f>SUM('10:14'!P89)</f>
        <v>0</v>
      </c>
      <c r="Q89" s="109">
        <f>SUM('10:14'!Q89)</f>
        <v>0</v>
      </c>
      <c r="R89" s="109">
        <f>SUM('10:14'!R89)</f>
        <v>0</v>
      </c>
      <c r="S89" s="109">
        <f>SUM('10:14'!S89)</f>
        <v>0</v>
      </c>
      <c r="T89" s="109">
        <f>SUM('10:14'!T89)</f>
        <v>0</v>
      </c>
      <c r="U89" s="109">
        <f>SUM('10:14'!U89)</f>
        <v>0</v>
      </c>
      <c r="V89" s="244">
        <f t="shared" si="12"/>
        <v>0</v>
      </c>
      <c r="W89" s="33" t="str">
        <f t="shared" si="10"/>
        <v/>
      </c>
      <c r="X89" s="109">
        <f>SUM('10:14'!X89)</f>
        <v>0</v>
      </c>
      <c r="Y89" s="109">
        <f>SUM('10:14'!Y89)</f>
        <v>0</v>
      </c>
      <c r="Z89" s="109">
        <f>SUM('10:14'!Z89)</f>
        <v>0</v>
      </c>
      <c r="AA89" s="109">
        <f>SUM('10:14'!AA89)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57">
        <v>30400014</v>
      </c>
      <c r="B90" s="260" t="s">
        <v>949</v>
      </c>
      <c r="C90" s="16" t="s">
        <v>53</v>
      </c>
      <c r="D90" s="17">
        <v>5.03</v>
      </c>
      <c r="E90" s="17"/>
      <c r="F90" s="6"/>
      <c r="G90" s="109">
        <f>SUM('10:14'!G90)</f>
        <v>0</v>
      </c>
      <c r="H90" s="109">
        <f>SUM('10:14'!H90)</f>
        <v>0</v>
      </c>
      <c r="I90" s="109">
        <f>SUM('10:14'!I90)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11"/>
        <v>0</v>
      </c>
      <c r="N90" s="109">
        <f>SUM('10:14'!N90)</f>
        <v>0</v>
      </c>
      <c r="O90" s="109">
        <f>SUM('10:14'!O90)</f>
        <v>0</v>
      </c>
      <c r="P90" s="109">
        <f>SUM('10:14'!P90)</f>
        <v>0</v>
      </c>
      <c r="Q90" s="109">
        <f>SUM('10:14'!Q90)</f>
        <v>0</v>
      </c>
      <c r="R90" s="109">
        <f>SUM('10:14'!R90)</f>
        <v>0</v>
      </c>
      <c r="S90" s="109">
        <f>SUM('10:14'!S90)</f>
        <v>0</v>
      </c>
      <c r="T90" s="109">
        <f>SUM('10:14'!T90)</f>
        <v>0</v>
      </c>
      <c r="U90" s="109">
        <f>SUM('10:14'!U90)</f>
        <v>0</v>
      </c>
      <c r="V90" s="244">
        <f t="shared" si="12"/>
        <v>0</v>
      </c>
      <c r="W90" s="33" t="str">
        <f t="shared" si="10"/>
        <v/>
      </c>
      <c r="X90" s="109">
        <f>SUM('10:14'!X90)</f>
        <v>0</v>
      </c>
      <c r="Y90" s="109">
        <f>SUM('10:14'!Y90)</f>
        <v>0</v>
      </c>
      <c r="Z90" s="109">
        <f>SUM('10:14'!Z90)</f>
        <v>0</v>
      </c>
      <c r="AA90" s="109">
        <f>SUM('10:14'!AA90)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57">
        <v>30400013</v>
      </c>
      <c r="B91" s="260" t="s">
        <v>493</v>
      </c>
      <c r="C91" s="16" t="s">
        <v>72</v>
      </c>
      <c r="D91" s="17">
        <v>5.03</v>
      </c>
      <c r="E91" s="17"/>
      <c r="F91" s="6"/>
      <c r="G91" s="109">
        <f>SUM('10:14'!G91)</f>
        <v>0</v>
      </c>
      <c r="H91" s="109">
        <f>SUM('10:14'!H91)</f>
        <v>0</v>
      </c>
      <c r="I91" s="109">
        <f>SUM('10:14'!I91)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11"/>
        <v>0</v>
      </c>
      <c r="N91" s="109">
        <f>SUM('10:14'!N91)</f>
        <v>0</v>
      </c>
      <c r="O91" s="109">
        <f>SUM('10:14'!O91)</f>
        <v>0</v>
      </c>
      <c r="P91" s="109">
        <f>SUM('10:14'!P91)</f>
        <v>0</v>
      </c>
      <c r="Q91" s="109">
        <f>SUM('10:14'!Q91)</f>
        <v>0</v>
      </c>
      <c r="R91" s="109">
        <f>SUM('10:14'!R91)</f>
        <v>0</v>
      </c>
      <c r="S91" s="109">
        <f>SUM('10:14'!S91)</f>
        <v>0</v>
      </c>
      <c r="T91" s="109">
        <f>SUM('10:14'!T91)</f>
        <v>0</v>
      </c>
      <c r="U91" s="109">
        <f>SUM('10:14'!U91)</f>
        <v>0</v>
      </c>
      <c r="V91" s="244">
        <f t="shared" si="12"/>
        <v>0</v>
      </c>
      <c r="W91" s="33" t="str">
        <f t="shared" si="10"/>
        <v/>
      </c>
      <c r="X91" s="109">
        <f>SUM('10:14'!X91)</f>
        <v>0</v>
      </c>
      <c r="Y91" s="109">
        <f>SUM('10:14'!Y91)</f>
        <v>0</v>
      </c>
      <c r="Z91" s="109">
        <f>SUM('10:14'!Z91)</f>
        <v>0</v>
      </c>
      <c r="AA91" s="109">
        <f>SUM('10:14'!AA91)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57">
        <v>30400016</v>
      </c>
      <c r="B92" s="260" t="s">
        <v>949</v>
      </c>
      <c r="C92" s="16" t="s">
        <v>60</v>
      </c>
      <c r="D92" s="17">
        <v>5.03</v>
      </c>
      <c r="E92" s="17"/>
      <c r="F92" s="6"/>
      <c r="G92" s="109">
        <f>SUM('10:14'!G92)</f>
        <v>98</v>
      </c>
      <c r="H92" s="109">
        <f>SUM('10:14'!H92)</f>
        <v>492.94</v>
      </c>
      <c r="I92" s="109">
        <f>SUM('10:14'!I92)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11"/>
        <v>0.46236559139784994</v>
      </c>
      <c r="N92" s="109">
        <f>SUM('10:14'!N92)</f>
        <v>0</v>
      </c>
      <c r="O92" s="109">
        <f>SUM('10:14'!O92)</f>
        <v>0</v>
      </c>
      <c r="P92" s="109">
        <f>SUM('10:14'!P92)</f>
        <v>0</v>
      </c>
      <c r="Q92" s="109">
        <f>SUM('10:14'!Q92)</f>
        <v>0</v>
      </c>
      <c r="R92" s="109">
        <f>SUM('10:14'!R92)</f>
        <v>0</v>
      </c>
      <c r="S92" s="109">
        <f>SUM('10:14'!S92)</f>
        <v>0</v>
      </c>
      <c r="T92" s="109">
        <f>SUM('10:14'!T92)</f>
        <v>0</v>
      </c>
      <c r="U92" s="109">
        <f>SUM('10:14'!U92)</f>
        <v>0</v>
      </c>
      <c r="V92" s="244">
        <f t="shared" si="12"/>
        <v>0</v>
      </c>
      <c r="W92" s="33">
        <f t="shared" si="10"/>
        <v>0</v>
      </c>
      <c r="X92" s="109">
        <f>SUM('10:14'!X92)</f>
        <v>0</v>
      </c>
      <c r="Y92" s="109">
        <f>SUM('10:14'!Y92)</f>
        <v>0</v>
      </c>
      <c r="Z92" s="109">
        <f>SUM('10:14'!Z92)</f>
        <v>0</v>
      </c>
      <c r="AA92" s="109">
        <f>SUM('10:14'!AA92)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57">
        <v>30400017</v>
      </c>
      <c r="B93" s="260" t="s">
        <v>949</v>
      </c>
      <c r="C93" s="16" t="s">
        <v>66</v>
      </c>
      <c r="D93" s="17">
        <v>5.03</v>
      </c>
      <c r="E93" s="17"/>
      <c r="F93" s="6"/>
      <c r="G93" s="109">
        <f>SUM('10:14'!G93)</f>
        <v>0</v>
      </c>
      <c r="H93" s="109">
        <f>SUM('10:14'!H93)</f>
        <v>0</v>
      </c>
      <c r="I93" s="109">
        <f>SUM('10:14'!I93)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11"/>
        <v>0</v>
      </c>
      <c r="N93" s="109">
        <f>SUM('10:14'!N93)</f>
        <v>0</v>
      </c>
      <c r="O93" s="109">
        <f>SUM('10:14'!O93)</f>
        <v>0</v>
      </c>
      <c r="P93" s="109">
        <f>SUM('10:14'!P93)</f>
        <v>0</v>
      </c>
      <c r="Q93" s="109">
        <f>SUM('10:14'!Q93)</f>
        <v>0</v>
      </c>
      <c r="R93" s="109">
        <f>SUM('10:14'!R93)</f>
        <v>0</v>
      </c>
      <c r="S93" s="109">
        <f>SUM('10:14'!S93)</f>
        <v>0</v>
      </c>
      <c r="T93" s="109">
        <f>SUM('10:14'!T93)</f>
        <v>0</v>
      </c>
      <c r="U93" s="109">
        <f>SUM('10:14'!U93)</f>
        <v>0</v>
      </c>
      <c r="V93" s="244">
        <f t="shared" si="12"/>
        <v>0</v>
      </c>
      <c r="W93" s="33" t="str">
        <f t="shared" si="10"/>
        <v/>
      </c>
      <c r="X93" s="109">
        <f>SUM('10:14'!X93)</f>
        <v>0</v>
      </c>
      <c r="Y93" s="109">
        <f>SUM('10:14'!Y93)</f>
        <v>0</v>
      </c>
      <c r="Z93" s="109">
        <f>SUM('10:14'!Z93)</f>
        <v>0</v>
      </c>
      <c r="AA93" s="109">
        <f>SUM('10:14'!AA93)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57">
        <v>30400015</v>
      </c>
      <c r="B94" s="65" t="s">
        <v>948</v>
      </c>
      <c r="C94" s="16" t="s">
        <v>177</v>
      </c>
      <c r="D94" s="17">
        <v>5.03</v>
      </c>
      <c r="E94" s="17"/>
      <c r="F94" s="6"/>
      <c r="G94" s="109">
        <f>SUM('10:14'!G94)</f>
        <v>0</v>
      </c>
      <c r="H94" s="109">
        <f>SUM('10:14'!H94)</f>
        <v>0</v>
      </c>
      <c r="I94" s="109">
        <f>SUM('10:14'!I94)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11"/>
        <v>0</v>
      </c>
      <c r="N94" s="109">
        <f>SUM('10:14'!N94)</f>
        <v>0</v>
      </c>
      <c r="O94" s="109">
        <f>SUM('10:14'!O94)</f>
        <v>0</v>
      </c>
      <c r="P94" s="109">
        <f>SUM('10:14'!P94)</f>
        <v>0</v>
      </c>
      <c r="Q94" s="109">
        <f>SUM('10:14'!Q94)</f>
        <v>0</v>
      </c>
      <c r="R94" s="109">
        <f>SUM('10:14'!R94)</f>
        <v>0</v>
      </c>
      <c r="S94" s="109">
        <f>SUM('10:14'!S94)</f>
        <v>0</v>
      </c>
      <c r="T94" s="109">
        <f>SUM('10:14'!T94)</f>
        <v>0</v>
      </c>
      <c r="U94" s="109">
        <f>SUM('10:14'!U94)</f>
        <v>0</v>
      </c>
      <c r="V94" s="245"/>
      <c r="W94" s="33"/>
      <c r="X94" s="109">
        <f>SUM('10:14'!X94)</f>
        <v>0</v>
      </c>
      <c r="Y94" s="109">
        <f>SUM('10:14'!Y94)</f>
        <v>0</v>
      </c>
      <c r="Z94" s="109">
        <f>SUM('10:14'!Z94)</f>
        <v>0</v>
      </c>
      <c r="AA94" s="109">
        <f>SUM('10:14'!AA94)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62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109">
        <f>SUM('10:14'!G95)</f>
        <v>0</v>
      </c>
      <c r="H95" s="109">
        <f>SUM('10:14'!H95)</f>
        <v>0</v>
      </c>
      <c r="I95" s="109">
        <f>SUM('10:14'!I95)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SUM('10:14'!N95)</f>
        <v>0</v>
      </c>
      <c r="O95" s="109">
        <f>SUM('10:14'!O95)</f>
        <v>0</v>
      </c>
      <c r="P95" s="109">
        <f>SUM('10:14'!P95)</f>
        <v>0</v>
      </c>
      <c r="Q95" s="109">
        <f>SUM('10:14'!Q95)</f>
        <v>0</v>
      </c>
      <c r="R95" s="109">
        <f>SUM('10:14'!R95)</f>
        <v>0</v>
      </c>
      <c r="S95" s="109">
        <f>SUM('10:14'!S95)</f>
        <v>0</v>
      </c>
      <c r="T95" s="109">
        <f>SUM('10:14'!T95)</f>
        <v>0</v>
      </c>
      <c r="U95" s="109">
        <f>SUM('10:14'!U95)</f>
        <v>0</v>
      </c>
      <c r="V95" s="245">
        <f>SUM(X95:AA95)</f>
        <v>0</v>
      </c>
      <c r="W95" s="33" t="str">
        <f>IF(ISERROR(V95/G95),"",V95/G95)</f>
        <v/>
      </c>
      <c r="X95" s="109">
        <f>SUM('10:14'!X95)</f>
        <v>0</v>
      </c>
      <c r="Y95" s="109">
        <f>SUM('10:14'!Y95)</f>
        <v>0</v>
      </c>
      <c r="Z95" s="109">
        <f>SUM('10:14'!Z95)</f>
        <v>0</v>
      </c>
      <c r="AA95" s="109">
        <f>SUM('10:14'!AA95)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62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109">
        <f>SUM('10:14'!G96)</f>
        <v>0</v>
      </c>
      <c r="H96" s="109">
        <f>SUM('10:14'!H96)</f>
        <v>0</v>
      </c>
      <c r="I96" s="109">
        <f>SUM('10:14'!I96)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SUM('10:14'!N96)</f>
        <v>0</v>
      </c>
      <c r="O96" s="109">
        <f>SUM('10:14'!O96)</f>
        <v>0</v>
      </c>
      <c r="P96" s="109">
        <f>SUM('10:14'!P96)</f>
        <v>0</v>
      </c>
      <c r="Q96" s="109">
        <f>SUM('10:14'!Q96)</f>
        <v>0</v>
      </c>
      <c r="R96" s="109">
        <f>SUM('10:14'!R96)</f>
        <v>0</v>
      </c>
      <c r="S96" s="109">
        <f>SUM('10:14'!S96)</f>
        <v>0</v>
      </c>
      <c r="T96" s="109">
        <f>SUM('10:14'!T96)</f>
        <v>0</v>
      </c>
      <c r="U96" s="109">
        <f>SUM('10:14'!U96)</f>
        <v>0</v>
      </c>
      <c r="V96" s="245">
        <f>SUM(X96:AA96)</f>
        <v>0</v>
      </c>
      <c r="W96" s="33" t="str">
        <f>IF(ISERROR(V96/G96),"",V96/G96)</f>
        <v/>
      </c>
      <c r="X96" s="109">
        <f>SUM('10:14'!X96)</f>
        <v>0</v>
      </c>
      <c r="Y96" s="109">
        <f>SUM('10:14'!Y96)</f>
        <v>0</v>
      </c>
      <c r="Z96" s="109">
        <f>SUM('10:14'!Z96)</f>
        <v>0</v>
      </c>
      <c r="AA96" s="109">
        <f>SUM('10:14'!AA96)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62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109">
        <f>SUM('10:14'!G97)</f>
        <v>0</v>
      </c>
      <c r="H97" s="109">
        <f>SUM('10:14'!H97)</f>
        <v>0</v>
      </c>
      <c r="I97" s="109">
        <f>SUM('10:14'!I97)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SUM('10:14'!N97)</f>
        <v>0</v>
      </c>
      <c r="O97" s="109">
        <f>SUM('10:14'!O97)</f>
        <v>0</v>
      </c>
      <c r="P97" s="109">
        <f>SUM('10:14'!P97)</f>
        <v>0</v>
      </c>
      <c r="Q97" s="109">
        <f>SUM('10:14'!Q97)</f>
        <v>0</v>
      </c>
      <c r="R97" s="109">
        <f>SUM('10:14'!R97)</f>
        <v>0</v>
      </c>
      <c r="S97" s="109">
        <f>SUM('10:14'!S97)</f>
        <v>0</v>
      </c>
      <c r="T97" s="109">
        <f>SUM('10:14'!T97)</f>
        <v>0</v>
      </c>
      <c r="U97" s="109">
        <f>SUM('10:14'!U97)</f>
        <v>0</v>
      </c>
      <c r="V97" s="245">
        <f>SUM(X97:AA97)</f>
        <v>0</v>
      </c>
      <c r="W97" s="33" t="str">
        <f>IF(ISERROR(V97/G97),"",V97/G97)</f>
        <v/>
      </c>
      <c r="X97" s="109">
        <f>SUM('10:14'!X97)</f>
        <v>0</v>
      </c>
      <c r="Y97" s="109">
        <f>SUM('10:14'!Y97)</f>
        <v>0</v>
      </c>
      <c r="Z97" s="109">
        <f>SUM('10:14'!Z97)</f>
        <v>0</v>
      </c>
      <c r="AA97" s="109">
        <f>SUM('10:14'!AA97)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62">
        <v>30600003</v>
      </c>
      <c r="B98" s="65" t="s">
        <v>162</v>
      </c>
      <c r="C98" s="222" t="s">
        <v>89</v>
      </c>
      <c r="D98" s="17">
        <v>5.03</v>
      </c>
      <c r="E98" s="17"/>
      <c r="F98" s="6"/>
      <c r="G98" s="109">
        <f>SUM('10:14'!G98)</f>
        <v>0</v>
      </c>
      <c r="H98" s="109">
        <f>SUM('10:14'!H98)</f>
        <v>0</v>
      </c>
      <c r="I98" s="109">
        <f>SUM('10:14'!I98)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SUM('10:14'!N98)</f>
        <v>0</v>
      </c>
      <c r="O98" s="109">
        <f>SUM('10:14'!O98)</f>
        <v>0</v>
      </c>
      <c r="P98" s="109">
        <f>SUM('10:14'!P98)</f>
        <v>0</v>
      </c>
      <c r="Q98" s="109">
        <f>SUM('10:14'!Q98)</f>
        <v>0</v>
      </c>
      <c r="R98" s="109">
        <f>SUM('10:14'!R98)</f>
        <v>0</v>
      </c>
      <c r="S98" s="109">
        <f>SUM('10:14'!S98)</f>
        <v>0</v>
      </c>
      <c r="T98" s="109">
        <f>SUM('10:14'!T98)</f>
        <v>0</v>
      </c>
      <c r="U98" s="109">
        <f>SUM('10:14'!U98)</f>
        <v>0</v>
      </c>
      <c r="V98" s="245">
        <f>SUM(X98:AA98)</f>
        <v>0</v>
      </c>
      <c r="W98" s="33" t="str">
        <f>IF(ISERROR(V98/G98),"",V98/G98)</f>
        <v/>
      </c>
      <c r="X98" s="109">
        <f>SUM('10:14'!X98)</f>
        <v>0</v>
      </c>
      <c r="Y98" s="109">
        <f>SUM('10:14'!Y98)</f>
        <v>0</v>
      </c>
      <c r="Z98" s="109">
        <f>SUM('10:14'!Z98)</f>
        <v>0</v>
      </c>
      <c r="AA98" s="109">
        <f>SUM('10:14'!AA98)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62">
        <v>30400030</v>
      </c>
      <c r="B99" s="260" t="s">
        <v>510</v>
      </c>
      <c r="C99" s="16" t="s">
        <v>53</v>
      </c>
      <c r="D99" s="17">
        <v>5.03</v>
      </c>
      <c r="E99" s="17"/>
      <c r="F99" s="6"/>
      <c r="G99" s="109">
        <f>SUM('10:14'!G99)</f>
        <v>0</v>
      </c>
      <c r="H99" s="109">
        <f>SUM('10:14'!H99)</f>
        <v>0</v>
      </c>
      <c r="I99" s="109">
        <f>SUM('10:14'!I99)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si="11"/>
        <v>0</v>
      </c>
      <c r="N99" s="109">
        <f>SUM('10:14'!N99)</f>
        <v>0</v>
      </c>
      <c r="O99" s="109">
        <f>SUM('10:14'!O99)</f>
        <v>0</v>
      </c>
      <c r="P99" s="109">
        <f>SUM('10:14'!P99)</f>
        <v>0</v>
      </c>
      <c r="Q99" s="109">
        <f>SUM('10:14'!Q99)</f>
        <v>0</v>
      </c>
      <c r="R99" s="109">
        <f>SUM('10:14'!R99)</f>
        <v>0</v>
      </c>
      <c r="S99" s="109">
        <f>SUM('10:14'!S99)</f>
        <v>0</v>
      </c>
      <c r="T99" s="109">
        <f>SUM('10:14'!T99)</f>
        <v>0</v>
      </c>
      <c r="U99" s="109">
        <f>SUM('10:14'!U99)</f>
        <v>0</v>
      </c>
      <c r="V99" s="244">
        <f t="shared" si="12"/>
        <v>0</v>
      </c>
      <c r="W99" s="33" t="str">
        <f t="shared" si="10"/>
        <v/>
      </c>
      <c r="X99" s="109">
        <f>SUM('10:14'!X99)</f>
        <v>0</v>
      </c>
      <c r="Y99" s="109">
        <f>SUM('10:14'!Y99)</f>
        <v>0</v>
      </c>
      <c r="Z99" s="109">
        <f>SUM('10:14'!Z99)</f>
        <v>0</v>
      </c>
      <c r="AA99" s="109">
        <f>SUM('10:14'!AA99)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62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SUM('10:14'!G100)</f>
        <v>0</v>
      </c>
      <c r="H100" s="109">
        <f>SUM('10:14'!H100)</f>
        <v>0</v>
      </c>
      <c r="I100" s="109">
        <f>SUM('10:14'!I100)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11"/>
        <v/>
      </c>
      <c r="N100" s="109">
        <f>SUM('10:14'!N100)</f>
        <v>0</v>
      </c>
      <c r="O100" s="109">
        <f>SUM('10:14'!O100)</f>
        <v>0</v>
      </c>
      <c r="P100" s="109">
        <f>SUM('10:14'!P100)</f>
        <v>0</v>
      </c>
      <c r="Q100" s="109">
        <f>SUM('10:14'!Q100)</f>
        <v>0</v>
      </c>
      <c r="R100" s="109">
        <f>SUM('10:14'!R100)</f>
        <v>0</v>
      </c>
      <c r="S100" s="109">
        <f>SUM('10:14'!S100)</f>
        <v>0</v>
      </c>
      <c r="T100" s="109">
        <f>SUM('10:14'!T100)</f>
        <v>0</v>
      </c>
      <c r="U100" s="109">
        <f>SUM('10:14'!U100)</f>
        <v>0</v>
      </c>
      <c r="V100" s="244">
        <f t="shared" si="12"/>
        <v>0</v>
      </c>
      <c r="W100" s="33" t="str">
        <f t="shared" si="10"/>
        <v/>
      </c>
      <c r="X100" s="109">
        <f>SUM('10:14'!X100)</f>
        <v>0</v>
      </c>
      <c r="Y100" s="109">
        <f>SUM('10:14'!Y100)</f>
        <v>0</v>
      </c>
      <c r="Z100" s="109">
        <f>SUM('10:14'!Z100)</f>
        <v>0</v>
      </c>
      <c r="AA100" s="109">
        <f>SUM('10:14'!AA100)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62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SUM('10:14'!G101)</f>
        <v>0</v>
      </c>
      <c r="H101" s="109">
        <f>SUM('10:14'!H101)</f>
        <v>0</v>
      </c>
      <c r="I101" s="109">
        <f>SUM('10:14'!I101)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11"/>
        <v/>
      </c>
      <c r="N101" s="109">
        <f>SUM('10:14'!N101)</f>
        <v>0</v>
      </c>
      <c r="O101" s="109">
        <f>SUM('10:14'!O101)</f>
        <v>0</v>
      </c>
      <c r="P101" s="109">
        <f>SUM('10:14'!P101)</f>
        <v>0</v>
      </c>
      <c r="Q101" s="109">
        <f>SUM('10:14'!Q101)</f>
        <v>0</v>
      </c>
      <c r="R101" s="109">
        <f>SUM('10:14'!R101)</f>
        <v>0</v>
      </c>
      <c r="S101" s="109">
        <f>SUM('10:14'!S101)</f>
        <v>0</v>
      </c>
      <c r="T101" s="109">
        <f>SUM('10:14'!T101)</f>
        <v>0</v>
      </c>
      <c r="U101" s="109">
        <f>SUM('10:14'!U101)</f>
        <v>0</v>
      </c>
      <c r="V101" s="244">
        <f t="shared" si="12"/>
        <v>0</v>
      </c>
      <c r="W101" s="33" t="str">
        <f t="shared" si="10"/>
        <v/>
      </c>
      <c r="X101" s="109">
        <f>SUM('10:14'!X101)</f>
        <v>0</v>
      </c>
      <c r="Y101" s="109">
        <f>SUM('10:14'!Y101)</f>
        <v>0</v>
      </c>
      <c r="Z101" s="109">
        <f>SUM('10:14'!Z101)</f>
        <v>0</v>
      </c>
      <c r="AA101" s="109">
        <f>SUM('10:14'!AA101)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62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SUM('10:14'!G102)</f>
        <v>0</v>
      </c>
      <c r="H102" s="109">
        <f>SUM('10:14'!H102)</f>
        <v>0</v>
      </c>
      <c r="I102" s="109">
        <f>SUM('10:14'!I102)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11"/>
        <v/>
      </c>
      <c r="N102" s="109">
        <f>SUM('10:14'!N102)</f>
        <v>0</v>
      </c>
      <c r="O102" s="109">
        <f>SUM('10:14'!O102)</f>
        <v>0</v>
      </c>
      <c r="P102" s="109">
        <f>SUM('10:14'!P102)</f>
        <v>0</v>
      </c>
      <c r="Q102" s="109">
        <f>SUM('10:14'!Q102)</f>
        <v>0</v>
      </c>
      <c r="R102" s="109">
        <f>SUM('10:14'!R102)</f>
        <v>0</v>
      </c>
      <c r="S102" s="109">
        <f>SUM('10:14'!S102)</f>
        <v>0</v>
      </c>
      <c r="T102" s="109">
        <f>SUM('10:14'!T102)</f>
        <v>0</v>
      </c>
      <c r="U102" s="109">
        <f>SUM('10:14'!U102)</f>
        <v>0</v>
      </c>
      <c r="V102" s="244">
        <f t="shared" si="12"/>
        <v>0</v>
      </c>
      <c r="W102" s="33" t="str">
        <f t="shared" si="10"/>
        <v/>
      </c>
      <c r="X102" s="109">
        <f>SUM('10:14'!X102)</f>
        <v>0</v>
      </c>
      <c r="Y102" s="109">
        <f>SUM('10:14'!Y102)</f>
        <v>0</v>
      </c>
      <c r="Z102" s="109">
        <f>SUM('10:14'!Z102)</f>
        <v>0</v>
      </c>
      <c r="AA102" s="109">
        <f>SUM('10:14'!AA102)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62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SUM('10:14'!G103)</f>
        <v>0</v>
      </c>
      <c r="H103" s="109">
        <f>SUM('10:14'!H103)</f>
        <v>0</v>
      </c>
      <c r="I103" s="109">
        <f>SUM('10:14'!I103)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11"/>
        <v>0</v>
      </c>
      <c r="N103" s="109">
        <f>SUM('10:14'!N103)</f>
        <v>0</v>
      </c>
      <c r="O103" s="109">
        <f>SUM('10:14'!O103)</f>
        <v>0</v>
      </c>
      <c r="P103" s="109">
        <f>SUM('10:14'!P103)</f>
        <v>0</v>
      </c>
      <c r="Q103" s="109">
        <f>SUM('10:14'!Q103)</f>
        <v>0</v>
      </c>
      <c r="R103" s="109">
        <f>SUM('10:14'!R103)</f>
        <v>0</v>
      </c>
      <c r="S103" s="109">
        <f>SUM('10:14'!S103)</f>
        <v>0</v>
      </c>
      <c r="T103" s="109">
        <f>SUM('10:14'!T103)</f>
        <v>0</v>
      </c>
      <c r="U103" s="109">
        <f>SUM('10:14'!U103)</f>
        <v>0</v>
      </c>
      <c r="V103" s="244">
        <f t="shared" si="12"/>
        <v>0</v>
      </c>
      <c r="W103" s="33" t="str">
        <f t="shared" si="10"/>
        <v/>
      </c>
      <c r="X103" s="109">
        <f>SUM('10:14'!X103)</f>
        <v>0</v>
      </c>
      <c r="Y103" s="109">
        <f>SUM('10:14'!Y103)</f>
        <v>0</v>
      </c>
      <c r="Z103" s="109">
        <f>SUM('10:14'!Z103)</f>
        <v>0</v>
      </c>
      <c r="AA103" s="109">
        <f>SUM('10:14'!AA103)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62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SUM('10:14'!G104)</f>
        <v>0</v>
      </c>
      <c r="H104" s="109">
        <f>SUM('10:14'!H104)</f>
        <v>0</v>
      </c>
      <c r="I104" s="109">
        <f>SUM('10:14'!I104)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11"/>
        <v>0</v>
      </c>
      <c r="N104" s="109">
        <f>SUM('10:14'!N104)</f>
        <v>0</v>
      </c>
      <c r="O104" s="109">
        <f>SUM('10:14'!O104)</f>
        <v>0</v>
      </c>
      <c r="P104" s="109">
        <f>SUM('10:14'!P104)</f>
        <v>0</v>
      </c>
      <c r="Q104" s="109">
        <f>SUM('10:14'!Q104)</f>
        <v>0</v>
      </c>
      <c r="R104" s="109">
        <f>SUM('10:14'!R104)</f>
        <v>0</v>
      </c>
      <c r="S104" s="109">
        <f>SUM('10:14'!S104)</f>
        <v>0</v>
      </c>
      <c r="T104" s="109">
        <f>SUM('10:14'!T104)</f>
        <v>0</v>
      </c>
      <c r="U104" s="109">
        <f>SUM('10:14'!U104)</f>
        <v>0</v>
      </c>
      <c r="V104" s="244">
        <f t="shared" si="12"/>
        <v>0</v>
      </c>
      <c r="W104" s="33" t="str">
        <f t="shared" si="10"/>
        <v/>
      </c>
      <c r="X104" s="109">
        <f>SUM('10:14'!X104)</f>
        <v>0</v>
      </c>
      <c r="Y104" s="109">
        <f>SUM('10:14'!Y104)</f>
        <v>0</v>
      </c>
      <c r="Z104" s="109">
        <f>SUM('10:14'!Z104)</f>
        <v>0</v>
      </c>
      <c r="AA104" s="109">
        <f>SUM('10:14'!AA104)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62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SUM('10:14'!G105)</f>
        <v>0</v>
      </c>
      <c r="H105" s="109">
        <f>SUM('10:14'!H105)</f>
        <v>0</v>
      </c>
      <c r="I105" s="109">
        <f>SUM('10:14'!I105)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11"/>
        <v>0</v>
      </c>
      <c r="N105" s="109">
        <f>SUM('10:14'!N105)</f>
        <v>0</v>
      </c>
      <c r="O105" s="109">
        <f>SUM('10:14'!O105)</f>
        <v>0</v>
      </c>
      <c r="P105" s="109">
        <f>SUM('10:14'!P105)</f>
        <v>0</v>
      </c>
      <c r="Q105" s="109">
        <f>SUM('10:14'!Q105)</f>
        <v>0</v>
      </c>
      <c r="R105" s="109">
        <f>SUM('10:14'!R105)</f>
        <v>0</v>
      </c>
      <c r="S105" s="109">
        <f>SUM('10:14'!S105)</f>
        <v>0</v>
      </c>
      <c r="T105" s="109">
        <f>SUM('10:14'!T105)</f>
        <v>0</v>
      </c>
      <c r="U105" s="109">
        <f>SUM('10:14'!U105)</f>
        <v>0</v>
      </c>
      <c r="V105" s="244">
        <f t="shared" si="12"/>
        <v>0</v>
      </c>
      <c r="W105" s="33" t="str">
        <f t="shared" si="10"/>
        <v/>
      </c>
      <c r="X105" s="109">
        <f>SUM('10:14'!X105)</f>
        <v>0</v>
      </c>
      <c r="Y105" s="109">
        <f>SUM('10:14'!Y105)</f>
        <v>0</v>
      </c>
      <c r="Z105" s="109">
        <f>SUM('10:14'!Z105)</f>
        <v>0</v>
      </c>
      <c r="AA105" s="109">
        <f>SUM('10:14'!AA105)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62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SUM('10:14'!G106)</f>
        <v>0</v>
      </c>
      <c r="H106" s="109">
        <f>SUM('10:14'!H106)</f>
        <v>0</v>
      </c>
      <c r="I106" s="109">
        <f>SUM('10:14'!I106)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11"/>
        <v>0</v>
      </c>
      <c r="N106" s="109">
        <f>SUM('10:14'!N106)</f>
        <v>0</v>
      </c>
      <c r="O106" s="109">
        <f>SUM('10:14'!O106)</f>
        <v>0</v>
      </c>
      <c r="P106" s="109">
        <f>SUM('10:14'!P106)</f>
        <v>0</v>
      </c>
      <c r="Q106" s="109">
        <f>SUM('10:14'!Q106)</f>
        <v>0</v>
      </c>
      <c r="R106" s="109">
        <f>SUM('10:14'!R106)</f>
        <v>0</v>
      </c>
      <c r="S106" s="109">
        <f>SUM('10:14'!S106)</f>
        <v>0</v>
      </c>
      <c r="T106" s="109">
        <f>SUM('10:14'!T106)</f>
        <v>0</v>
      </c>
      <c r="U106" s="109">
        <f>SUM('10:14'!U106)</f>
        <v>0</v>
      </c>
      <c r="V106" s="244">
        <f t="shared" si="12"/>
        <v>0</v>
      </c>
      <c r="W106" s="33" t="str">
        <f t="shared" si="10"/>
        <v/>
      </c>
      <c r="X106" s="109">
        <f>SUM('10:14'!X106)</f>
        <v>0</v>
      </c>
      <c r="Y106" s="109">
        <f>SUM('10:14'!Y106)</f>
        <v>0</v>
      </c>
      <c r="Z106" s="109">
        <f>SUM('10:14'!Z106)</f>
        <v>0</v>
      </c>
      <c r="AA106" s="109">
        <f>SUM('10:14'!AA106)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57">
        <v>30400026</v>
      </c>
      <c r="B107" s="213" t="s">
        <v>479</v>
      </c>
      <c r="C107" s="209" t="s">
        <v>395</v>
      </c>
      <c r="D107" s="17">
        <v>5</v>
      </c>
      <c r="E107" s="17"/>
      <c r="F107" s="6"/>
      <c r="G107" s="109">
        <f>SUM('10:14'!G107)</f>
        <v>0</v>
      </c>
      <c r="H107" s="109">
        <f>SUM('10:14'!H107)</f>
        <v>0</v>
      </c>
      <c r="I107" s="109">
        <f>SUM('10:14'!I107)</f>
        <v>0</v>
      </c>
      <c r="J107" s="31"/>
      <c r="K107" s="35">
        <f t="array" ref="K107">IF(ISERROR(G107/L107),"",G107/L107)</f>
        <v>0</v>
      </c>
      <c r="L107" s="98">
        <v>5</v>
      </c>
      <c r="M107" s="36">
        <f t="shared" si="11"/>
        <v>0</v>
      </c>
      <c r="N107" s="109">
        <f>SUM('10:14'!N107)</f>
        <v>0</v>
      </c>
      <c r="O107" s="109">
        <f>SUM('10:14'!O107)</f>
        <v>0</v>
      </c>
      <c r="P107" s="109">
        <f>SUM('10:14'!P107)</f>
        <v>0</v>
      </c>
      <c r="Q107" s="109">
        <f>SUM('10:14'!Q107)</f>
        <v>0</v>
      </c>
      <c r="R107" s="109">
        <f>SUM('10:14'!R107)</f>
        <v>0</v>
      </c>
      <c r="S107" s="109">
        <f>SUM('10:14'!S107)</f>
        <v>0</v>
      </c>
      <c r="T107" s="109">
        <f>SUM('10:14'!T107)</f>
        <v>0</v>
      </c>
      <c r="U107" s="109">
        <f>SUM('10:14'!U107)</f>
        <v>0</v>
      </c>
      <c r="V107" s="244"/>
      <c r="W107" s="33"/>
      <c r="X107" s="109">
        <f>SUM('10:14'!X107)</f>
        <v>0</v>
      </c>
      <c r="Y107" s="109">
        <f>SUM('10:14'!Y107)</f>
        <v>0</v>
      </c>
      <c r="Z107" s="109">
        <f>SUM('10:14'!Z107)</f>
        <v>0</v>
      </c>
      <c r="AA107" s="109">
        <f>SUM('10:14'!AA107)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57">
        <v>30400028</v>
      </c>
      <c r="B108" s="213" t="s">
        <v>479</v>
      </c>
      <c r="C108" s="209" t="s">
        <v>403</v>
      </c>
      <c r="D108" s="17">
        <v>5</v>
      </c>
      <c r="E108" s="17"/>
      <c r="F108" s="6"/>
      <c r="G108" s="109">
        <f>SUM('10:14'!G108)</f>
        <v>0</v>
      </c>
      <c r="H108" s="109">
        <f>SUM('10:14'!H108)</f>
        <v>0</v>
      </c>
      <c r="I108" s="109">
        <f>SUM('10:14'!I108)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11"/>
        <v>0</v>
      </c>
      <c r="N108" s="109">
        <f>SUM('10:14'!N108)</f>
        <v>0</v>
      </c>
      <c r="O108" s="109">
        <f>SUM('10:14'!O108)</f>
        <v>0</v>
      </c>
      <c r="P108" s="109">
        <f>SUM('10:14'!P108)</f>
        <v>0</v>
      </c>
      <c r="Q108" s="109">
        <f>SUM('10:14'!Q108)</f>
        <v>0</v>
      </c>
      <c r="R108" s="109">
        <f>SUM('10:14'!R108)</f>
        <v>0</v>
      </c>
      <c r="S108" s="109">
        <f>SUM('10:14'!S108)</f>
        <v>0</v>
      </c>
      <c r="T108" s="109">
        <f>SUM('10:14'!T108)</f>
        <v>0</v>
      </c>
      <c r="U108" s="109">
        <f>SUM('10:14'!U108)</f>
        <v>0</v>
      </c>
      <c r="V108" s="244"/>
      <c r="W108" s="33"/>
      <c r="X108" s="109">
        <f>SUM('10:14'!X108)</f>
        <v>0</v>
      </c>
      <c r="Y108" s="109">
        <f>SUM('10:14'!Y108)</f>
        <v>0</v>
      </c>
      <c r="Z108" s="109">
        <f>SUM('10:14'!Z108)</f>
        <v>0</v>
      </c>
      <c r="AA108" s="109">
        <f>SUM('10:14'!AA108)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57">
        <v>30400027</v>
      </c>
      <c r="B109" s="213" t="s">
        <v>480</v>
      </c>
      <c r="C109" s="209" t="s">
        <v>406</v>
      </c>
      <c r="D109" s="17">
        <v>5</v>
      </c>
      <c r="E109" s="17"/>
      <c r="F109" s="6"/>
      <c r="G109" s="109">
        <f>SUM('10:14'!G109)</f>
        <v>0</v>
      </c>
      <c r="H109" s="109">
        <f>SUM('10:14'!H109)</f>
        <v>0</v>
      </c>
      <c r="I109" s="109">
        <f>SUM('10:14'!I109)</f>
        <v>0</v>
      </c>
      <c r="J109" s="31"/>
      <c r="K109" s="35">
        <f t="array" ref="K109">IF(ISERROR(G109/L109),"",G109/L109)</f>
        <v>0</v>
      </c>
      <c r="L109" s="98">
        <v>5</v>
      </c>
      <c r="M109" s="36">
        <f t="shared" si="11"/>
        <v>0</v>
      </c>
      <c r="N109" s="109">
        <f>SUM('10:14'!N109)</f>
        <v>0</v>
      </c>
      <c r="O109" s="109">
        <f>SUM('10:14'!O109)</f>
        <v>0</v>
      </c>
      <c r="P109" s="109">
        <f>SUM('10:14'!P109)</f>
        <v>0</v>
      </c>
      <c r="Q109" s="109">
        <f>SUM('10:14'!Q109)</f>
        <v>0</v>
      </c>
      <c r="R109" s="109">
        <f>SUM('10:14'!R109)</f>
        <v>0</v>
      </c>
      <c r="S109" s="109">
        <f>SUM('10:14'!S109)</f>
        <v>0</v>
      </c>
      <c r="T109" s="109">
        <f>SUM('10:14'!T109)</f>
        <v>0</v>
      </c>
      <c r="U109" s="109">
        <f>SUM('10:14'!U109)</f>
        <v>0</v>
      </c>
      <c r="V109" s="244"/>
      <c r="W109" s="33"/>
      <c r="X109" s="109">
        <f>SUM('10:14'!X109)</f>
        <v>0</v>
      </c>
      <c r="Y109" s="109">
        <f>SUM('10:14'!Y109)</f>
        <v>0</v>
      </c>
      <c r="Z109" s="109">
        <f>SUM('10:14'!Z109)</f>
        <v>0</v>
      </c>
      <c r="AA109" s="109">
        <f>SUM('10:14'!AA109)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57"/>
      <c r="B110" s="213" t="s">
        <v>512</v>
      </c>
      <c r="C110" s="209" t="s">
        <v>372</v>
      </c>
      <c r="D110" s="17">
        <v>5</v>
      </c>
      <c r="E110" s="17"/>
      <c r="F110" s="6"/>
      <c r="G110" s="109">
        <f>SUM('10:14'!G110)</f>
        <v>0</v>
      </c>
      <c r="H110" s="109">
        <f>SUM('10:14'!H110)</f>
        <v>0</v>
      </c>
      <c r="I110" s="109">
        <f>SUM('10:14'!I110)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11"/>
        <v>0</v>
      </c>
      <c r="N110" s="109">
        <f>SUM('10:14'!N110)</f>
        <v>0</v>
      </c>
      <c r="O110" s="109">
        <f>SUM('10:14'!O110)</f>
        <v>0</v>
      </c>
      <c r="P110" s="109">
        <f>SUM('10:14'!P110)</f>
        <v>0</v>
      </c>
      <c r="Q110" s="109">
        <f>SUM('10:14'!Q110)</f>
        <v>0</v>
      </c>
      <c r="R110" s="109">
        <f>SUM('10:14'!R110)</f>
        <v>0</v>
      </c>
      <c r="S110" s="109">
        <f>SUM('10:14'!S110)</f>
        <v>0</v>
      </c>
      <c r="T110" s="109">
        <f>SUM('10:14'!T110)</f>
        <v>0</v>
      </c>
      <c r="U110" s="109">
        <f>SUM('10:14'!U110)</f>
        <v>0</v>
      </c>
      <c r="V110" s="244"/>
      <c r="W110" s="33"/>
      <c r="X110" s="109">
        <f>SUM('10:14'!X110)</f>
        <v>0</v>
      </c>
      <c r="Y110" s="109">
        <f>SUM('10:14'!Y110)</f>
        <v>0</v>
      </c>
      <c r="Z110" s="109">
        <f>SUM('10:14'!Z110)</f>
        <v>0</v>
      </c>
      <c r="AA110" s="109">
        <f>SUM('10:14'!AA110)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57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109">
        <f>SUM('10:14'!G111)</f>
        <v>0</v>
      </c>
      <c r="H111" s="109">
        <f>SUM('10:14'!H111)</f>
        <v>0</v>
      </c>
      <c r="I111" s="109">
        <f>SUM('10:14'!I111)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11"/>
        <v>0</v>
      </c>
      <c r="N111" s="109">
        <f>SUM('10:14'!N111)</f>
        <v>0</v>
      </c>
      <c r="O111" s="109">
        <f>SUM('10:14'!O111)</f>
        <v>0</v>
      </c>
      <c r="P111" s="109">
        <f>SUM('10:14'!P111)</f>
        <v>0</v>
      </c>
      <c r="Q111" s="109">
        <f>SUM('10:14'!Q111)</f>
        <v>0</v>
      </c>
      <c r="R111" s="109">
        <f>SUM('10:14'!R111)</f>
        <v>0</v>
      </c>
      <c r="S111" s="109">
        <f>SUM('10:14'!S111)</f>
        <v>0</v>
      </c>
      <c r="T111" s="109">
        <f>SUM('10:14'!T111)</f>
        <v>0</v>
      </c>
      <c r="U111" s="109">
        <f>SUM('10:14'!U111)</f>
        <v>0</v>
      </c>
      <c r="V111" s="244"/>
      <c r="W111" s="33"/>
      <c r="X111" s="109">
        <f>SUM('10:14'!X111)</f>
        <v>0</v>
      </c>
      <c r="Y111" s="109">
        <f>SUM('10:14'!Y111)</f>
        <v>0</v>
      </c>
      <c r="Z111" s="109">
        <f>SUM('10:14'!Z111)</f>
        <v>0</v>
      </c>
      <c r="AA111" s="109">
        <f>SUM('10:14'!AA111)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57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109">
        <f>SUM('10:14'!G112)</f>
        <v>0</v>
      </c>
      <c r="H112" s="109">
        <f>SUM('10:14'!H112)</f>
        <v>0</v>
      </c>
      <c r="I112" s="109">
        <f>SUM('10:14'!I112)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11"/>
        <v>0</v>
      </c>
      <c r="N112" s="109">
        <f>SUM('10:14'!N112)</f>
        <v>0</v>
      </c>
      <c r="O112" s="109">
        <f>SUM('10:14'!O112)</f>
        <v>0</v>
      </c>
      <c r="P112" s="109">
        <f>SUM('10:14'!P112)</f>
        <v>0</v>
      </c>
      <c r="Q112" s="109">
        <f>SUM('10:14'!Q112)</f>
        <v>0</v>
      </c>
      <c r="R112" s="109">
        <f>SUM('10:14'!R112)</f>
        <v>0</v>
      </c>
      <c r="S112" s="109">
        <f>SUM('10:14'!S112)</f>
        <v>0</v>
      </c>
      <c r="T112" s="109">
        <f>SUM('10:14'!T112)</f>
        <v>0</v>
      </c>
      <c r="U112" s="109">
        <f>SUM('10:14'!U112)</f>
        <v>0</v>
      </c>
      <c r="V112" s="244"/>
      <c r="W112" s="33"/>
      <c r="X112" s="109">
        <f>SUM('10:14'!X112)</f>
        <v>0</v>
      </c>
      <c r="Y112" s="109">
        <f>SUM('10:14'!Y112)</f>
        <v>0</v>
      </c>
      <c r="Z112" s="109">
        <f>SUM('10:14'!Z112)</f>
        <v>0</v>
      </c>
      <c r="AA112" s="109">
        <f>SUM('10:14'!AA112)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57">
        <v>30400001</v>
      </c>
      <c r="B113" s="65" t="s">
        <v>950</v>
      </c>
      <c r="C113" s="16" t="s">
        <v>61</v>
      </c>
      <c r="D113" s="17">
        <v>5.0599999999999996</v>
      </c>
      <c r="E113" s="17"/>
      <c r="F113" s="6"/>
      <c r="G113" s="109">
        <f>SUM('10:14'!G113)</f>
        <v>0</v>
      </c>
      <c r="H113" s="109">
        <f>SUM('10:14'!H113)</f>
        <v>0</v>
      </c>
      <c r="I113" s="109">
        <f>SUM('10:14'!I113)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11"/>
        <v>0</v>
      </c>
      <c r="N113" s="109">
        <f>SUM('10:14'!N113)</f>
        <v>0</v>
      </c>
      <c r="O113" s="109">
        <f>SUM('10:14'!O113)</f>
        <v>0</v>
      </c>
      <c r="P113" s="109">
        <f>SUM('10:14'!P113)</f>
        <v>0</v>
      </c>
      <c r="Q113" s="109">
        <f>SUM('10:14'!Q113)</f>
        <v>0</v>
      </c>
      <c r="R113" s="109">
        <f>SUM('10:14'!R113)</f>
        <v>0</v>
      </c>
      <c r="S113" s="109">
        <f>SUM('10:14'!S113)</f>
        <v>0</v>
      </c>
      <c r="T113" s="109">
        <f>SUM('10:14'!T113)</f>
        <v>0</v>
      </c>
      <c r="U113" s="109">
        <f>SUM('10:14'!U113)</f>
        <v>0</v>
      </c>
      <c r="V113" s="244">
        <f t="shared" si="12"/>
        <v>0</v>
      </c>
      <c r="W113" s="33" t="str">
        <f t="shared" si="10"/>
        <v/>
      </c>
      <c r="X113" s="109">
        <f>SUM('10:14'!X113)</f>
        <v>0</v>
      </c>
      <c r="Y113" s="109">
        <f>SUM('10:14'!Y113)</f>
        <v>0</v>
      </c>
      <c r="Z113" s="109">
        <f>SUM('10:14'!Z113)</f>
        <v>0</v>
      </c>
      <c r="AA113" s="109">
        <f>SUM('10:14'!AA113)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57">
        <v>30400002</v>
      </c>
      <c r="B114" s="65" t="s">
        <v>950</v>
      </c>
      <c r="C114" s="16" t="s">
        <v>72</v>
      </c>
      <c r="D114" s="17">
        <v>5.0599999999999996</v>
      </c>
      <c r="E114" s="17"/>
      <c r="F114" s="6"/>
      <c r="G114" s="109">
        <f>SUM('10:14'!G114)</f>
        <v>0</v>
      </c>
      <c r="H114" s="109">
        <f>SUM('10:14'!H114)</f>
        <v>0</v>
      </c>
      <c r="I114" s="109">
        <f>SUM('10:14'!I114)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11"/>
        <v>0</v>
      </c>
      <c r="N114" s="109">
        <f>SUM('10:14'!N114)</f>
        <v>0</v>
      </c>
      <c r="O114" s="109">
        <f>SUM('10:14'!O114)</f>
        <v>0</v>
      </c>
      <c r="P114" s="109">
        <f>SUM('10:14'!P114)</f>
        <v>0</v>
      </c>
      <c r="Q114" s="109">
        <f>SUM('10:14'!Q114)</f>
        <v>0</v>
      </c>
      <c r="R114" s="109">
        <f>SUM('10:14'!R114)</f>
        <v>0</v>
      </c>
      <c r="S114" s="109">
        <f>SUM('10:14'!S114)</f>
        <v>0</v>
      </c>
      <c r="T114" s="109">
        <f>SUM('10:14'!T114)</f>
        <v>0</v>
      </c>
      <c r="U114" s="109">
        <f>SUM('10:14'!U114)</f>
        <v>0</v>
      </c>
      <c r="V114" s="244">
        <f t="shared" si="12"/>
        <v>0</v>
      </c>
      <c r="W114" s="33" t="str">
        <f t="shared" si="10"/>
        <v/>
      </c>
      <c r="X114" s="109">
        <f>SUM('10:14'!X114)</f>
        <v>0</v>
      </c>
      <c r="Y114" s="109">
        <f>SUM('10:14'!Y114)</f>
        <v>0</v>
      </c>
      <c r="Z114" s="109">
        <f>SUM('10:14'!Z114)</f>
        <v>0</v>
      </c>
      <c r="AA114" s="109">
        <f>SUM('10:14'!AA114)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57">
        <v>30400004</v>
      </c>
      <c r="B115" s="260" t="s">
        <v>481</v>
      </c>
      <c r="C115" s="209" t="s">
        <v>423</v>
      </c>
      <c r="D115" s="17"/>
      <c r="E115" s="17"/>
      <c r="F115" s="6"/>
      <c r="G115" s="109">
        <f>SUM('10:14'!G115)</f>
        <v>0</v>
      </c>
      <c r="H115" s="109">
        <f>SUM('10:14'!H115)</f>
        <v>0</v>
      </c>
      <c r="I115" s="109">
        <f>SUM('10:14'!I115)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57">
        <v>30400003</v>
      </c>
      <c r="B116" s="260" t="s">
        <v>481</v>
      </c>
      <c r="C116" s="209" t="s">
        <v>424</v>
      </c>
      <c r="D116" s="17"/>
      <c r="E116" s="17"/>
      <c r="F116" s="6"/>
      <c r="G116" s="109">
        <f>SUM('10:14'!G116)</f>
        <v>0</v>
      </c>
      <c r="H116" s="109">
        <f>SUM('10:14'!H116)</f>
        <v>0</v>
      </c>
      <c r="I116" s="109">
        <f>SUM('10:14'!I116)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57">
        <v>30400005</v>
      </c>
      <c r="B117" s="260" t="s">
        <v>481</v>
      </c>
      <c r="C117" s="209" t="s">
        <v>425</v>
      </c>
      <c r="D117" s="17"/>
      <c r="E117" s="17"/>
      <c r="F117" s="6"/>
      <c r="G117" s="109">
        <f>SUM('10:14'!G117)</f>
        <v>0</v>
      </c>
      <c r="H117" s="109">
        <f>SUM('10:14'!H117)</f>
        <v>0</v>
      </c>
      <c r="I117" s="109">
        <f>SUM('10:14'!I117)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57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109">
        <f>SUM('10:14'!G118)</f>
        <v>0</v>
      </c>
      <c r="H118" s="109">
        <f>SUM('10:14'!H118)</f>
        <v>0</v>
      </c>
      <c r="I118" s="109">
        <f>SUM('10:14'!I118)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98">
        <v>9</v>
      </c>
      <c r="M118" s="36">
        <f t="shared" si="11"/>
        <v>0</v>
      </c>
      <c r="N118" s="109">
        <f>SUM('10:14'!N118)</f>
        <v>0</v>
      </c>
      <c r="O118" s="109">
        <f>SUM('10:14'!O118)</f>
        <v>0</v>
      </c>
      <c r="P118" s="109">
        <f>SUM('10:14'!P118)</f>
        <v>0</v>
      </c>
      <c r="Q118" s="109">
        <f>SUM('10:14'!Q118)</f>
        <v>0</v>
      </c>
      <c r="R118" s="109">
        <f>SUM('10:14'!R118)</f>
        <v>0</v>
      </c>
      <c r="S118" s="109">
        <f>SUM('10:14'!S118)</f>
        <v>0</v>
      </c>
      <c r="T118" s="109">
        <f>SUM('10:14'!T118)</f>
        <v>0</v>
      </c>
      <c r="U118" s="109">
        <f>SUM('10:14'!U118)</f>
        <v>0</v>
      </c>
      <c r="V118" s="244">
        <f t="shared" si="12"/>
        <v>0</v>
      </c>
      <c r="W118" s="33" t="str">
        <f t="shared" si="10"/>
        <v/>
      </c>
      <c r="X118" s="109">
        <f>SUM('10:14'!X118)</f>
        <v>0</v>
      </c>
      <c r="Y118" s="109">
        <f>SUM('10:14'!Y118)</f>
        <v>0</v>
      </c>
      <c r="Z118" s="109">
        <f>SUM('10:14'!Z118)</f>
        <v>0</v>
      </c>
      <c r="AA118" s="109">
        <f>SUM('10:14'!AA118)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57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109">
        <f>SUM('10:14'!G119)</f>
        <v>0</v>
      </c>
      <c r="H119" s="109">
        <f>SUM('10:14'!H119)</f>
        <v>0</v>
      </c>
      <c r="I119" s="109">
        <f>SUM('10:14'!I119)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98">
        <v>9</v>
      </c>
      <c r="M119" s="36">
        <f t="shared" si="11"/>
        <v>0</v>
      </c>
      <c r="N119" s="109">
        <f>SUM('10:14'!N119)</f>
        <v>0</v>
      </c>
      <c r="O119" s="109">
        <f>SUM('10:14'!O119)</f>
        <v>0</v>
      </c>
      <c r="P119" s="109">
        <f>SUM('10:14'!P119)</f>
        <v>0</v>
      </c>
      <c r="Q119" s="109">
        <f>SUM('10:14'!Q119)</f>
        <v>0</v>
      </c>
      <c r="R119" s="109">
        <f>SUM('10:14'!R119)</f>
        <v>0</v>
      </c>
      <c r="S119" s="109">
        <f>SUM('10:14'!S119)</f>
        <v>0</v>
      </c>
      <c r="T119" s="109">
        <f>SUM('10:14'!T119)</f>
        <v>0</v>
      </c>
      <c r="U119" s="109">
        <f>SUM('10:14'!U119)</f>
        <v>0</v>
      </c>
      <c r="V119" s="244">
        <f t="shared" si="12"/>
        <v>0</v>
      </c>
      <c r="W119" s="33" t="str">
        <f>IF(ISERROR(V119/G119),"",V119/G119)</f>
        <v/>
      </c>
      <c r="X119" s="109">
        <f>SUM('10:14'!X119)</f>
        <v>0</v>
      </c>
      <c r="Y119" s="109">
        <f>SUM('10:14'!Y119)</f>
        <v>0</v>
      </c>
      <c r="Z119" s="109">
        <f>SUM('10:14'!Z119)</f>
        <v>0</v>
      </c>
      <c r="AA119" s="109">
        <f>SUM('10:14'!AA119)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57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109">
        <f>SUM('10:14'!G120)</f>
        <v>0</v>
      </c>
      <c r="H120" s="109">
        <f>SUM('10:14'!H120)</f>
        <v>0</v>
      </c>
      <c r="I120" s="109">
        <f>SUM('10:14'!I120)</f>
        <v>0</v>
      </c>
      <c r="J120" s="31" t="str">
        <f t="array" ref="J120">IF(ISERROR(G120/I120),"",G120/I120)</f>
        <v/>
      </c>
      <c r="K120" s="102">
        <f t="array" ref="K120">IF(ISERROR(G120/L120),"",G120/L120)</f>
        <v>0</v>
      </c>
      <c r="L120" s="98">
        <v>9</v>
      </c>
      <c r="M120" s="36">
        <f t="shared" si="11"/>
        <v>0</v>
      </c>
      <c r="N120" s="109">
        <f>SUM('10:14'!N120)</f>
        <v>0</v>
      </c>
      <c r="O120" s="109">
        <f>SUM('10:14'!O120)</f>
        <v>0</v>
      </c>
      <c r="P120" s="109">
        <f>SUM('10:14'!P120)</f>
        <v>0</v>
      </c>
      <c r="Q120" s="109">
        <f>SUM('10:14'!Q120)</f>
        <v>0</v>
      </c>
      <c r="R120" s="109">
        <f>SUM('10:14'!R120)</f>
        <v>0</v>
      </c>
      <c r="S120" s="109">
        <f>SUM('10:14'!S120)</f>
        <v>0</v>
      </c>
      <c r="T120" s="109">
        <f>SUM('10:14'!T120)</f>
        <v>0</v>
      </c>
      <c r="U120" s="109">
        <f>SUM('10:14'!U120)</f>
        <v>0</v>
      </c>
      <c r="V120" s="244">
        <f t="shared" si="12"/>
        <v>0</v>
      </c>
      <c r="W120" s="33" t="str">
        <f>IF(ISERROR(V120/G120),"",V120/G120)</f>
        <v/>
      </c>
      <c r="X120" s="109">
        <f>SUM('10:14'!X120)</f>
        <v>0</v>
      </c>
      <c r="Y120" s="109">
        <f>SUM('10:14'!Y120)</f>
        <v>0</v>
      </c>
      <c r="Z120" s="109">
        <f>SUM('10:14'!Z120)</f>
        <v>0</v>
      </c>
      <c r="AA120" s="109">
        <f>SUM('10:14'!AA120)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32" t="s">
        <v>92</v>
      </c>
      <c r="B121" s="633"/>
      <c r="C121" s="87" t="s">
        <v>71</v>
      </c>
      <c r="D121" s="20"/>
      <c r="E121" s="20"/>
      <c r="F121" s="32"/>
      <c r="G121" s="118">
        <f>SUM(G87:G120)</f>
        <v>98</v>
      </c>
      <c r="H121" s="30">
        <f>SUM(H87:H120)</f>
        <v>492.94</v>
      </c>
      <c r="I121" s="30">
        <f>SUM(I87:I120)</f>
        <v>11</v>
      </c>
      <c r="J121" s="31">
        <f t="array" ref="J121">IF(ISERROR(G121/I121),"",G121/I121)</f>
        <v>8.9090909090909083</v>
      </c>
      <c r="K121" s="30">
        <f>SUM(K87:K120)</f>
        <v>10.53763440860215</v>
      </c>
      <c r="L121" s="114"/>
      <c r="M121" s="105">
        <f t="shared" ref="M121:V121" si="13">SUM(M87:M120)</f>
        <v>0.46236559139784994</v>
      </c>
      <c r="N121" s="30">
        <f t="shared" si="13"/>
        <v>0</v>
      </c>
      <c r="O121" s="107">
        <f t="shared" si="13"/>
        <v>0</v>
      </c>
      <c r="P121" s="107">
        <f t="shared" si="13"/>
        <v>0</v>
      </c>
      <c r="Q121" s="107">
        <f t="shared" si="13"/>
        <v>0</v>
      </c>
      <c r="R121" s="107">
        <f t="shared" si="13"/>
        <v>0</v>
      </c>
      <c r="S121" s="108">
        <f t="shared" si="13"/>
        <v>0</v>
      </c>
      <c r="T121" s="107">
        <f t="shared" si="13"/>
        <v>0</v>
      </c>
      <c r="U121" s="107">
        <f t="shared" si="13"/>
        <v>0</v>
      </c>
      <c r="V121" s="244">
        <f t="shared" si="13"/>
        <v>0</v>
      </c>
      <c r="W121" s="33">
        <f t="shared" ref="W121:W160" si="14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57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109">
        <f>SUM('10:14'!G122)</f>
        <v>90</v>
      </c>
      <c r="H122" s="109">
        <f>SUM('10:14'!H122)</f>
        <v>452.70000000000005</v>
      </c>
      <c r="I122" s="109">
        <f>SUM('10:14'!I122)</f>
        <v>4</v>
      </c>
      <c r="J122" s="31">
        <f t="array" ref="J122">IF(ISERROR(G122/I122),"",G122/I122)</f>
        <v>22.5</v>
      </c>
      <c r="K122" s="35">
        <f t="array" ref="K122">IF(ISERROR(G122/L122),"",G122/L122)</f>
        <v>3.6</v>
      </c>
      <c r="L122" s="98">
        <v>25</v>
      </c>
      <c r="M122" s="36">
        <f t="shared" ref="M122:M136" si="15">IF(ISERROR(I122-K122),"",I122-K122)</f>
        <v>0.39999999999999991</v>
      </c>
      <c r="N122" s="109">
        <f>SUM('10:14'!N122)</f>
        <v>0</v>
      </c>
      <c r="O122" s="109">
        <f>SUM('10:14'!O122)</f>
        <v>0</v>
      </c>
      <c r="P122" s="109">
        <f>SUM('10:14'!P122)</f>
        <v>0</v>
      </c>
      <c r="Q122" s="109">
        <f>SUM('10:14'!Q122)</f>
        <v>0</v>
      </c>
      <c r="R122" s="109">
        <f>SUM('10:14'!R122)</f>
        <v>0</v>
      </c>
      <c r="S122" s="109">
        <f>SUM('10:14'!S122)</f>
        <v>0</v>
      </c>
      <c r="T122" s="109">
        <f>SUM('10:14'!T122)</f>
        <v>0</v>
      </c>
      <c r="U122" s="109">
        <f>SUM('10:14'!U122)</f>
        <v>0</v>
      </c>
      <c r="V122" s="244">
        <f t="shared" ref="V122:V144" si="16">SUM(X122:AA122)</f>
        <v>0</v>
      </c>
      <c r="W122" s="33">
        <f t="shared" si="14"/>
        <v>0</v>
      </c>
      <c r="X122" s="109">
        <f>SUM('10:14'!X122)</f>
        <v>0</v>
      </c>
      <c r="Y122" s="109">
        <f>SUM('10:14'!Y122)</f>
        <v>0</v>
      </c>
      <c r="Z122" s="109">
        <f>SUM('10:14'!Z122)</f>
        <v>0</v>
      </c>
      <c r="AA122" s="109">
        <f>SUM('10:14'!AA122)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57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109">
        <f>SUM('10:14'!G123)</f>
        <v>0</v>
      </c>
      <c r="H123" s="109">
        <f>SUM('10:14'!H123)</f>
        <v>0</v>
      </c>
      <c r="I123" s="109">
        <f>SUM('10:14'!I123)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15"/>
        <v>0</v>
      </c>
      <c r="N123" s="109">
        <f>SUM('10:14'!N123)</f>
        <v>0</v>
      </c>
      <c r="O123" s="109">
        <f>SUM('10:14'!O123)</f>
        <v>0</v>
      </c>
      <c r="P123" s="109">
        <f>SUM('10:14'!P123)</f>
        <v>0</v>
      </c>
      <c r="Q123" s="109">
        <f>SUM('10:14'!Q123)</f>
        <v>0</v>
      </c>
      <c r="R123" s="109">
        <f>SUM('10:14'!R123)</f>
        <v>0</v>
      </c>
      <c r="S123" s="109">
        <f>SUM('10:14'!S123)</f>
        <v>0</v>
      </c>
      <c r="T123" s="109">
        <f>SUM('10:14'!T123)</f>
        <v>0</v>
      </c>
      <c r="U123" s="109">
        <f>SUM('10:14'!U123)</f>
        <v>0</v>
      </c>
      <c r="V123" s="244">
        <f t="shared" si="16"/>
        <v>0</v>
      </c>
      <c r="W123" s="33" t="str">
        <f t="shared" si="14"/>
        <v/>
      </c>
      <c r="X123" s="109">
        <f>SUM('10:14'!X123)</f>
        <v>0</v>
      </c>
      <c r="Y123" s="109">
        <f>SUM('10:14'!Y123)</f>
        <v>0</v>
      </c>
      <c r="Z123" s="109">
        <f>SUM('10:14'!Z123)</f>
        <v>0</v>
      </c>
      <c r="AA123" s="109">
        <f>SUM('10:14'!AA123)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57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SUM('10:14'!G124)</f>
        <v>0</v>
      </c>
      <c r="H124" s="109">
        <f>SUM('10:14'!H124)</f>
        <v>0</v>
      </c>
      <c r="I124" s="109">
        <f>SUM('10:14'!I124)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15"/>
        <v>0</v>
      </c>
      <c r="N124" s="109">
        <f>SUM('10:14'!N124)</f>
        <v>0</v>
      </c>
      <c r="O124" s="109">
        <f>SUM('10:14'!O124)</f>
        <v>0</v>
      </c>
      <c r="P124" s="109">
        <f>SUM('10:14'!P124)</f>
        <v>0</v>
      </c>
      <c r="Q124" s="109">
        <f>SUM('10:14'!Q124)</f>
        <v>0</v>
      </c>
      <c r="R124" s="109">
        <f>SUM('10:14'!R124)</f>
        <v>0</v>
      </c>
      <c r="S124" s="109">
        <f>SUM('10:14'!S124)</f>
        <v>0</v>
      </c>
      <c r="T124" s="109">
        <f>SUM('10:14'!T124)</f>
        <v>0</v>
      </c>
      <c r="U124" s="109">
        <f>SUM('10:14'!U124)</f>
        <v>0</v>
      </c>
      <c r="V124" s="244">
        <f t="shared" si="16"/>
        <v>0</v>
      </c>
      <c r="W124" s="33" t="str">
        <f t="shared" si="14"/>
        <v/>
      </c>
      <c r="X124" s="109">
        <f>SUM('10:14'!X124)</f>
        <v>0</v>
      </c>
      <c r="Y124" s="109">
        <f>SUM('10:14'!Y124)</f>
        <v>0</v>
      </c>
      <c r="Z124" s="109">
        <f>SUM('10:14'!Z124)</f>
        <v>0</v>
      </c>
      <c r="AA124" s="109">
        <f>SUM('10:14'!AA124)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57"/>
      <c r="B125" s="212" t="s">
        <v>514</v>
      </c>
      <c r="C125" s="16" t="s">
        <v>82</v>
      </c>
      <c r="D125" s="17">
        <v>5.03</v>
      </c>
      <c r="E125" s="17"/>
      <c r="F125" s="6"/>
      <c r="G125" s="109">
        <f>SUM('10:14'!G125)</f>
        <v>0</v>
      </c>
      <c r="H125" s="109">
        <f>SUM('10:14'!H125)</f>
        <v>0</v>
      </c>
      <c r="I125" s="109">
        <f>SUM('10:14'!I125)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15"/>
        <v>0</v>
      </c>
      <c r="N125" s="109">
        <f>SUM('10:14'!N125)</f>
        <v>0</v>
      </c>
      <c r="O125" s="109">
        <f>SUM('10:14'!O125)</f>
        <v>0</v>
      </c>
      <c r="P125" s="109">
        <f>SUM('10:14'!P125)</f>
        <v>0</v>
      </c>
      <c r="Q125" s="109">
        <f>SUM('10:14'!Q125)</f>
        <v>0</v>
      </c>
      <c r="R125" s="109">
        <f>SUM('10:14'!R125)</f>
        <v>0</v>
      </c>
      <c r="S125" s="109">
        <f>SUM('10:14'!S125)</f>
        <v>0</v>
      </c>
      <c r="T125" s="109">
        <f>SUM('10:14'!T125)</f>
        <v>0</v>
      </c>
      <c r="U125" s="109">
        <f>SUM('10:14'!U125)</f>
        <v>0</v>
      </c>
      <c r="V125" s="244">
        <f t="shared" si="16"/>
        <v>0</v>
      </c>
      <c r="W125" s="33" t="str">
        <f t="shared" si="14"/>
        <v/>
      </c>
      <c r="X125" s="109">
        <f>SUM('10:14'!X125)</f>
        <v>0</v>
      </c>
      <c r="Y125" s="109">
        <f>SUM('10:14'!Y125)</f>
        <v>0</v>
      </c>
      <c r="Z125" s="109">
        <f>SUM('10:14'!Z125)</f>
        <v>0</v>
      </c>
      <c r="AA125" s="109">
        <f>SUM('10:14'!AA125)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57">
        <v>30100054</v>
      </c>
      <c r="B126" s="63" t="s">
        <v>95</v>
      </c>
      <c r="C126" s="91" t="s">
        <v>72</v>
      </c>
      <c r="D126" s="17">
        <v>5.03</v>
      </c>
      <c r="E126" s="17"/>
      <c r="F126" s="6"/>
      <c r="G126" s="109">
        <f>SUM('10:14'!G126)</f>
        <v>0</v>
      </c>
      <c r="H126" s="109">
        <f>SUM('10:14'!H126)</f>
        <v>0</v>
      </c>
      <c r="I126" s="109">
        <f>SUM('10:14'!I126)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15"/>
        <v>0</v>
      </c>
      <c r="N126" s="109">
        <f>SUM('10:14'!N126)</f>
        <v>0</v>
      </c>
      <c r="O126" s="109">
        <f>SUM('10:14'!O126)</f>
        <v>0</v>
      </c>
      <c r="P126" s="109">
        <f>SUM('10:14'!P126)</f>
        <v>0</v>
      </c>
      <c r="Q126" s="109">
        <f>SUM('10:14'!Q126)</f>
        <v>0</v>
      </c>
      <c r="R126" s="109">
        <f>SUM('10:14'!R126)</f>
        <v>0</v>
      </c>
      <c r="S126" s="109">
        <f>SUM('10:14'!S126)</f>
        <v>0</v>
      </c>
      <c r="T126" s="109">
        <f>SUM('10:14'!T126)</f>
        <v>0</v>
      </c>
      <c r="U126" s="109">
        <f>SUM('10:14'!U126)</f>
        <v>0</v>
      </c>
      <c r="V126" s="244">
        <f t="shared" si="16"/>
        <v>0</v>
      </c>
      <c r="W126" s="33" t="str">
        <f t="shared" si="14"/>
        <v/>
      </c>
      <c r="X126" s="109">
        <f>SUM('10:14'!X126)</f>
        <v>0</v>
      </c>
      <c r="Y126" s="109">
        <f>SUM('10:14'!Y126)</f>
        <v>0</v>
      </c>
      <c r="Z126" s="109">
        <f>SUM('10:14'!Z126)</f>
        <v>0</v>
      </c>
      <c r="AA126" s="109">
        <f>SUM('10:14'!AA126)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57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109">
        <f>SUM('10:14'!G127)</f>
        <v>0</v>
      </c>
      <c r="H127" s="109">
        <f>SUM('10:14'!H127)</f>
        <v>0</v>
      </c>
      <c r="I127" s="109">
        <f>SUM('10:14'!I127)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15"/>
        <v>0</v>
      </c>
      <c r="N127" s="109">
        <f>SUM('10:14'!N127)</f>
        <v>0</v>
      </c>
      <c r="O127" s="109">
        <f>SUM('10:14'!O127)</f>
        <v>0</v>
      </c>
      <c r="P127" s="109">
        <f>SUM('10:14'!P127)</f>
        <v>0</v>
      </c>
      <c r="Q127" s="109">
        <f>SUM('10:14'!Q127)</f>
        <v>0</v>
      </c>
      <c r="R127" s="109">
        <f>SUM('10:14'!R127)</f>
        <v>0</v>
      </c>
      <c r="S127" s="109">
        <f>SUM('10:14'!S127)</f>
        <v>0</v>
      </c>
      <c r="T127" s="109">
        <f>SUM('10:14'!T127)</f>
        <v>0</v>
      </c>
      <c r="U127" s="109">
        <f>SUM('10:14'!U127)</f>
        <v>0</v>
      </c>
      <c r="V127" s="244">
        <f t="shared" si="16"/>
        <v>0</v>
      </c>
      <c r="W127" s="33" t="str">
        <f t="shared" si="14"/>
        <v/>
      </c>
      <c r="X127" s="109">
        <f>SUM('10:14'!X127)</f>
        <v>0</v>
      </c>
      <c r="Y127" s="109">
        <f>SUM('10:14'!Y127)</f>
        <v>0</v>
      </c>
      <c r="Z127" s="109">
        <f>SUM('10:14'!Z127)</f>
        <v>0</v>
      </c>
      <c r="AA127" s="109">
        <f>SUM('10:14'!AA127)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57"/>
      <c r="B128" s="63" t="s">
        <v>95</v>
      </c>
      <c r="C128" s="16" t="s">
        <v>60</v>
      </c>
      <c r="D128" s="17">
        <v>5.03</v>
      </c>
      <c r="E128" s="17"/>
      <c r="F128" s="6"/>
      <c r="G128" s="109">
        <f>SUM('10:14'!G128)</f>
        <v>0</v>
      </c>
      <c r="H128" s="109">
        <f>SUM('10:14'!H128)</f>
        <v>0</v>
      </c>
      <c r="I128" s="109">
        <f>SUM('10:14'!I128)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15"/>
        <v>0</v>
      </c>
      <c r="N128" s="109">
        <f>SUM('10:14'!N128)</f>
        <v>0</v>
      </c>
      <c r="O128" s="109">
        <f>SUM('10:14'!O128)</f>
        <v>0</v>
      </c>
      <c r="P128" s="109">
        <f>SUM('10:14'!P128)</f>
        <v>0</v>
      </c>
      <c r="Q128" s="109">
        <f>SUM('10:14'!Q128)</f>
        <v>0</v>
      </c>
      <c r="R128" s="109">
        <f>SUM('10:14'!R128)</f>
        <v>0</v>
      </c>
      <c r="S128" s="109">
        <f>SUM('10:14'!S128)</f>
        <v>0</v>
      </c>
      <c r="T128" s="109">
        <f>SUM('10:14'!T128)</f>
        <v>0</v>
      </c>
      <c r="U128" s="109">
        <f>SUM('10:14'!U128)</f>
        <v>0</v>
      </c>
      <c r="V128" s="244">
        <f t="shared" si="16"/>
        <v>0</v>
      </c>
      <c r="W128" s="33" t="str">
        <f t="shared" si="14"/>
        <v/>
      </c>
      <c r="X128" s="109">
        <f>SUM('10:14'!X128)</f>
        <v>0</v>
      </c>
      <c r="Y128" s="109">
        <f>SUM('10:14'!Y128)</f>
        <v>0</v>
      </c>
      <c r="Z128" s="109">
        <f>SUM('10:14'!Z128)</f>
        <v>0</v>
      </c>
      <c r="AA128" s="109">
        <f>SUM('10:14'!AA128)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57"/>
      <c r="B129" s="63" t="s">
        <v>95</v>
      </c>
      <c r="C129" s="91" t="s">
        <v>96</v>
      </c>
      <c r="D129" s="17">
        <v>5.03</v>
      </c>
      <c r="E129" s="17"/>
      <c r="F129" s="6"/>
      <c r="G129" s="109">
        <f>SUM('10:14'!G129)</f>
        <v>0</v>
      </c>
      <c r="H129" s="109">
        <f>SUM('10:14'!H129)</f>
        <v>0</v>
      </c>
      <c r="I129" s="109">
        <f>SUM('10:14'!I129)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15"/>
        <v>0</v>
      </c>
      <c r="N129" s="109">
        <f>SUM('10:14'!N129)</f>
        <v>0</v>
      </c>
      <c r="O129" s="109">
        <f>SUM('10:14'!O129)</f>
        <v>0</v>
      </c>
      <c r="P129" s="109">
        <f>SUM('10:14'!P129)</f>
        <v>0</v>
      </c>
      <c r="Q129" s="109">
        <f>SUM('10:14'!Q129)</f>
        <v>0</v>
      </c>
      <c r="R129" s="109">
        <f>SUM('10:14'!R129)</f>
        <v>0</v>
      </c>
      <c r="S129" s="109">
        <f>SUM('10:14'!S129)</f>
        <v>0</v>
      </c>
      <c r="T129" s="109">
        <f>SUM('10:14'!T129)</f>
        <v>0</v>
      </c>
      <c r="U129" s="109">
        <f>SUM('10:14'!U129)</f>
        <v>0</v>
      </c>
      <c r="V129" s="244">
        <f t="shared" si="16"/>
        <v>0</v>
      </c>
      <c r="W129" s="33" t="str">
        <f t="shared" si="14"/>
        <v/>
      </c>
      <c r="X129" s="109">
        <f>SUM('10:14'!X129)</f>
        <v>0</v>
      </c>
      <c r="Y129" s="109">
        <f>SUM('10:14'!Y129)</f>
        <v>0</v>
      </c>
      <c r="Z129" s="109">
        <f>SUM('10:14'!Z129)</f>
        <v>0</v>
      </c>
      <c r="AA129" s="109">
        <f>SUM('10:14'!AA129)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57">
        <v>30101067</v>
      </c>
      <c r="B130" s="212" t="s">
        <v>229</v>
      </c>
      <c r="C130" s="91" t="s">
        <v>82</v>
      </c>
      <c r="D130" s="17">
        <v>5.03</v>
      </c>
      <c r="E130" s="17"/>
      <c r="F130" s="6"/>
      <c r="G130" s="109">
        <f>SUM('10:14'!G130)</f>
        <v>0</v>
      </c>
      <c r="H130" s="109">
        <f>SUM('10:14'!H130)</f>
        <v>0</v>
      </c>
      <c r="I130" s="109">
        <f>SUM('10:14'!I130)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15"/>
        <v/>
      </c>
      <c r="N130" s="109">
        <f>SUM('10:14'!N130)</f>
        <v>0</v>
      </c>
      <c r="O130" s="109">
        <f>SUM('10:14'!O130)</f>
        <v>0</v>
      </c>
      <c r="P130" s="109">
        <f>SUM('10:14'!P130)</f>
        <v>0</v>
      </c>
      <c r="Q130" s="109">
        <f>SUM('10:14'!Q130)</f>
        <v>0</v>
      </c>
      <c r="R130" s="109">
        <f>SUM('10:14'!R130)</f>
        <v>0</v>
      </c>
      <c r="S130" s="109">
        <f>SUM('10:14'!S130)</f>
        <v>0</v>
      </c>
      <c r="T130" s="109">
        <f>SUM('10:14'!T130)</f>
        <v>0</v>
      </c>
      <c r="U130" s="109">
        <f>SUM('10:14'!U130)</f>
        <v>0</v>
      </c>
      <c r="V130" s="244">
        <f t="shared" si="16"/>
        <v>0</v>
      </c>
      <c r="W130" s="33" t="str">
        <f t="shared" si="14"/>
        <v/>
      </c>
      <c r="X130" s="109">
        <f>SUM('10:14'!X130)</f>
        <v>0</v>
      </c>
      <c r="Y130" s="109">
        <f>SUM('10:14'!Y130)</f>
        <v>0</v>
      </c>
      <c r="Z130" s="109">
        <f>SUM('10:14'!Z130)</f>
        <v>0</v>
      </c>
      <c r="AA130" s="109">
        <f>SUM('10:14'!AA130)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57">
        <v>30101068</v>
      </c>
      <c r="B131" s="63" t="s">
        <v>97</v>
      </c>
      <c r="C131" s="91" t="s">
        <v>72</v>
      </c>
      <c r="D131" s="17">
        <v>5.03</v>
      </c>
      <c r="E131" s="17"/>
      <c r="F131" s="6"/>
      <c r="G131" s="109">
        <f>SUM('10:14'!G131)</f>
        <v>0</v>
      </c>
      <c r="H131" s="109">
        <f>SUM('10:14'!H131)</f>
        <v>0</v>
      </c>
      <c r="I131" s="109">
        <f>SUM('10:14'!I131)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15"/>
        <v/>
      </c>
      <c r="N131" s="109">
        <f>SUM('10:14'!N131)</f>
        <v>0</v>
      </c>
      <c r="O131" s="109">
        <f>SUM('10:14'!O131)</f>
        <v>0</v>
      </c>
      <c r="P131" s="109">
        <f>SUM('10:14'!P131)</f>
        <v>0</v>
      </c>
      <c r="Q131" s="109">
        <f>SUM('10:14'!Q131)</f>
        <v>0</v>
      </c>
      <c r="R131" s="109">
        <f>SUM('10:14'!R131)</f>
        <v>0</v>
      </c>
      <c r="S131" s="109">
        <f>SUM('10:14'!S131)</f>
        <v>0</v>
      </c>
      <c r="T131" s="109">
        <f>SUM('10:14'!T131)</f>
        <v>0</v>
      </c>
      <c r="U131" s="109">
        <f>SUM('10:14'!U131)</f>
        <v>0</v>
      </c>
      <c r="V131" s="244">
        <f t="shared" si="16"/>
        <v>0</v>
      </c>
      <c r="W131" s="33" t="str">
        <f t="shared" si="14"/>
        <v/>
      </c>
      <c r="X131" s="109">
        <f>SUM('10:14'!X131)</f>
        <v>0</v>
      </c>
      <c r="Y131" s="109">
        <f>SUM('10:14'!Y131)</f>
        <v>0</v>
      </c>
      <c r="Z131" s="109">
        <f>SUM('10:14'!Z131)</f>
        <v>0</v>
      </c>
      <c r="AA131" s="109">
        <f>SUM('10:14'!AA131)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57">
        <v>30101069</v>
      </c>
      <c r="B132" s="63" t="s">
        <v>97</v>
      </c>
      <c r="C132" s="91" t="s">
        <v>60</v>
      </c>
      <c r="D132" s="17">
        <v>5.03</v>
      </c>
      <c r="E132" s="17"/>
      <c r="F132" s="6"/>
      <c r="G132" s="109">
        <f>SUM('10:14'!G132)</f>
        <v>0</v>
      </c>
      <c r="H132" s="109">
        <f>SUM('10:14'!H132)</f>
        <v>0</v>
      </c>
      <c r="I132" s="109">
        <f>SUM('10:14'!I132)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15"/>
        <v/>
      </c>
      <c r="N132" s="109">
        <f>SUM('10:14'!N132)</f>
        <v>0</v>
      </c>
      <c r="O132" s="109">
        <f>SUM('10:14'!O132)</f>
        <v>0</v>
      </c>
      <c r="P132" s="109">
        <f>SUM('10:14'!P132)</f>
        <v>0</v>
      </c>
      <c r="Q132" s="109">
        <f>SUM('10:14'!Q132)</f>
        <v>0</v>
      </c>
      <c r="R132" s="109">
        <f>SUM('10:14'!R132)</f>
        <v>0</v>
      </c>
      <c r="S132" s="109">
        <f>SUM('10:14'!S132)</f>
        <v>0</v>
      </c>
      <c r="T132" s="109">
        <f>SUM('10:14'!T132)</f>
        <v>0</v>
      </c>
      <c r="U132" s="109">
        <f>SUM('10:14'!U132)</f>
        <v>0</v>
      </c>
      <c r="V132" s="244">
        <f t="shared" si="16"/>
        <v>0</v>
      </c>
      <c r="W132" s="33" t="str">
        <f t="shared" si="14"/>
        <v/>
      </c>
      <c r="X132" s="109">
        <f>SUM('10:14'!X132)</f>
        <v>0</v>
      </c>
      <c r="Y132" s="109">
        <f>SUM('10:14'!Y132)</f>
        <v>0</v>
      </c>
      <c r="Z132" s="109">
        <f>SUM('10:14'!Z132)</f>
        <v>0</v>
      </c>
      <c r="AA132" s="109">
        <f>SUM('10:14'!AA132)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57">
        <v>30101070</v>
      </c>
      <c r="B133" s="63" t="s">
        <v>97</v>
      </c>
      <c r="C133" s="91" t="s">
        <v>96</v>
      </c>
      <c r="D133" s="17">
        <v>5.03</v>
      </c>
      <c r="E133" s="17"/>
      <c r="F133" s="6"/>
      <c r="G133" s="109">
        <f>SUM('10:14'!G133)</f>
        <v>0</v>
      </c>
      <c r="H133" s="109">
        <f>SUM('10:14'!H133)</f>
        <v>0</v>
      </c>
      <c r="I133" s="109">
        <f>SUM('10:14'!I133)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15"/>
        <v/>
      </c>
      <c r="N133" s="109">
        <f>SUM('10:14'!N133)</f>
        <v>0</v>
      </c>
      <c r="O133" s="109">
        <f>SUM('10:14'!O133)</f>
        <v>0</v>
      </c>
      <c r="P133" s="109">
        <f>SUM('10:14'!P133)</f>
        <v>0</v>
      </c>
      <c r="Q133" s="109">
        <f>SUM('10:14'!Q133)</f>
        <v>0</v>
      </c>
      <c r="R133" s="109">
        <f>SUM('10:14'!R133)</f>
        <v>0</v>
      </c>
      <c r="S133" s="109">
        <f>SUM('10:14'!S133)</f>
        <v>0</v>
      </c>
      <c r="T133" s="109">
        <f>SUM('10:14'!T133)</f>
        <v>0</v>
      </c>
      <c r="U133" s="109">
        <f>SUM('10:14'!U133)</f>
        <v>0</v>
      </c>
      <c r="V133" s="244">
        <f t="shared" si="16"/>
        <v>0</v>
      </c>
      <c r="W133" s="33" t="str">
        <f t="shared" si="14"/>
        <v/>
      </c>
      <c r="X133" s="109">
        <f>SUM('10:14'!X133)</f>
        <v>0</v>
      </c>
      <c r="Y133" s="109">
        <f>SUM('10:14'!Y133)</f>
        <v>0</v>
      </c>
      <c r="Z133" s="109">
        <f>SUM('10:14'!Z133)</f>
        <v>0</v>
      </c>
      <c r="AA133" s="109">
        <f>SUM('10:14'!AA133)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57">
        <v>30101071</v>
      </c>
      <c r="B134" s="63" t="s">
        <v>97</v>
      </c>
      <c r="C134" s="91" t="s">
        <v>73</v>
      </c>
      <c r="D134" s="17">
        <v>5.03</v>
      </c>
      <c r="E134" s="17"/>
      <c r="F134" s="6"/>
      <c r="G134" s="109">
        <f>SUM('10:14'!G134)</f>
        <v>0</v>
      </c>
      <c r="H134" s="109">
        <f>SUM('10:14'!H134)</f>
        <v>0</v>
      </c>
      <c r="I134" s="109">
        <f>SUM('10:14'!I134)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15"/>
        <v/>
      </c>
      <c r="N134" s="109">
        <f>SUM('10:14'!N134)</f>
        <v>0</v>
      </c>
      <c r="O134" s="109">
        <f>SUM('10:14'!O134)</f>
        <v>0</v>
      </c>
      <c r="P134" s="109">
        <f>SUM('10:14'!P134)</f>
        <v>0</v>
      </c>
      <c r="Q134" s="109">
        <f>SUM('10:14'!Q134)</f>
        <v>0</v>
      </c>
      <c r="R134" s="109">
        <f>SUM('10:14'!R134)</f>
        <v>0</v>
      </c>
      <c r="S134" s="109">
        <f>SUM('10:14'!S134)</f>
        <v>0</v>
      </c>
      <c r="T134" s="109">
        <f>SUM('10:14'!T134)</f>
        <v>0</v>
      </c>
      <c r="U134" s="109">
        <f>SUM('10:14'!U134)</f>
        <v>0</v>
      </c>
      <c r="V134" s="244">
        <f t="shared" si="16"/>
        <v>0</v>
      </c>
      <c r="W134" s="33" t="str">
        <f t="shared" si="14"/>
        <v/>
      </c>
      <c r="X134" s="109">
        <f>SUM('10:14'!X134)</f>
        <v>0</v>
      </c>
      <c r="Y134" s="109">
        <f>SUM('10:14'!Y134)</f>
        <v>0</v>
      </c>
      <c r="Z134" s="109">
        <f>SUM('10:14'!Z134)</f>
        <v>0</v>
      </c>
      <c r="AA134" s="109">
        <f>SUM('10:14'!AA134)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58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109">
        <f>SUM('10:14'!G135)</f>
        <v>683</v>
      </c>
      <c r="H135" s="109">
        <f>SUM('10:14'!H135)</f>
        <v>3455.9799999999996</v>
      </c>
      <c r="I135" s="109">
        <f>SUM('10:14'!I135)</f>
        <v>24</v>
      </c>
      <c r="J135" s="31">
        <f t="array" ref="J135">IF(ISERROR(G135/I135),"",G135/I135)</f>
        <v>28.458333333333332</v>
      </c>
      <c r="K135" s="35">
        <f t="array" ref="K135">IF(ISERROR(G135/L135),"",G135/L135)</f>
        <v>27.32</v>
      </c>
      <c r="L135" s="98">
        <v>25</v>
      </c>
      <c r="M135" s="36">
        <f t="shared" si="15"/>
        <v>-3.3200000000000003</v>
      </c>
      <c r="N135" s="109">
        <f>SUM('10:14'!N135)</f>
        <v>0</v>
      </c>
      <c r="O135" s="109">
        <f>SUM('10:14'!O135)</f>
        <v>0</v>
      </c>
      <c r="P135" s="109">
        <f>SUM('10:14'!P135)</f>
        <v>0</v>
      </c>
      <c r="Q135" s="109">
        <f>SUM('10:14'!Q135)</f>
        <v>0</v>
      </c>
      <c r="R135" s="109">
        <f>SUM('10:14'!R135)</f>
        <v>0</v>
      </c>
      <c r="S135" s="109">
        <f>SUM('10:14'!S135)</f>
        <v>0</v>
      </c>
      <c r="T135" s="109">
        <f>SUM('10:14'!T135)</f>
        <v>0</v>
      </c>
      <c r="U135" s="109">
        <f>SUM('10:14'!U135)</f>
        <v>0</v>
      </c>
      <c r="V135" s="244">
        <f t="shared" si="16"/>
        <v>0</v>
      </c>
      <c r="W135" s="33">
        <f t="shared" si="14"/>
        <v>0</v>
      </c>
      <c r="X135" s="109">
        <f>SUM('10:14'!X135)</f>
        <v>0</v>
      </c>
      <c r="Y135" s="109">
        <f>SUM('10:14'!Y135)</f>
        <v>0</v>
      </c>
      <c r="Z135" s="109">
        <f>SUM('10:14'!Z135)</f>
        <v>0</v>
      </c>
      <c r="AA135" s="109">
        <f>SUM('10:14'!AA135)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58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109">
        <f>SUM('10:14'!G136)</f>
        <v>0</v>
      </c>
      <c r="H136" s="109">
        <f>SUM('10:14'!H136)</f>
        <v>0</v>
      </c>
      <c r="I136" s="109">
        <f>SUM('10:14'!I136)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15"/>
        <v>0</v>
      </c>
      <c r="N136" s="109">
        <f>SUM('10:14'!N136)</f>
        <v>0</v>
      </c>
      <c r="O136" s="109">
        <f>SUM('10:14'!O136)</f>
        <v>0</v>
      </c>
      <c r="P136" s="109">
        <f>SUM('10:14'!P136)</f>
        <v>0</v>
      </c>
      <c r="Q136" s="109">
        <f>SUM('10:14'!Q136)</f>
        <v>0</v>
      </c>
      <c r="R136" s="109">
        <f>SUM('10:14'!R136)</f>
        <v>0</v>
      </c>
      <c r="S136" s="109">
        <f>SUM('10:14'!S136)</f>
        <v>0</v>
      </c>
      <c r="T136" s="109">
        <f>SUM('10:14'!T136)</f>
        <v>0</v>
      </c>
      <c r="U136" s="109">
        <f>SUM('10:14'!U136)</f>
        <v>0</v>
      </c>
      <c r="V136" s="244">
        <f t="shared" si="16"/>
        <v>0</v>
      </c>
      <c r="W136" s="33" t="str">
        <f t="shared" si="14"/>
        <v/>
      </c>
      <c r="X136" s="109">
        <f>SUM('10:14'!X136)</f>
        <v>0</v>
      </c>
      <c r="Y136" s="109">
        <f>SUM('10:14'!Y136)</f>
        <v>0</v>
      </c>
      <c r="Z136" s="109">
        <f>SUM('10:14'!Z136)</f>
        <v>0</v>
      </c>
      <c r="AA136" s="109">
        <f>SUM('10:14'!AA136)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32" t="s">
        <v>99</v>
      </c>
      <c r="B137" s="633"/>
      <c r="C137" s="87" t="s">
        <v>71</v>
      </c>
      <c r="D137" s="20"/>
      <c r="E137" s="20"/>
      <c r="F137" s="32"/>
      <c r="G137" s="118">
        <f>SUM(G122:G136)</f>
        <v>773</v>
      </c>
      <c r="H137" s="30">
        <f>SUM(H122:H136)</f>
        <v>3908.6799999999994</v>
      </c>
      <c r="I137" s="30">
        <f>SUM(I122:I136)</f>
        <v>28</v>
      </c>
      <c r="J137" s="31">
        <f t="array" ref="J137">IF(ISERROR(G137/I137),"",G137/I137)</f>
        <v>27.607142857142858</v>
      </c>
      <c r="K137" s="30">
        <f>SUM(K122:K136)</f>
        <v>30.92</v>
      </c>
      <c r="L137" s="114"/>
      <c r="M137" s="105">
        <f>SUM(M122:M136)</f>
        <v>-2.9200000000000004</v>
      </c>
      <c r="N137" s="30">
        <f>SUM(N122:N136)</f>
        <v>0</v>
      </c>
      <c r="O137" s="109">
        <f>SUM('10:14'!O137)</f>
        <v>0</v>
      </c>
      <c r="P137" s="109">
        <f>SUM('10:14'!P137)</f>
        <v>0</v>
      </c>
      <c r="Q137" s="109">
        <f>SUM('10:14'!Q137)</f>
        <v>0</v>
      </c>
      <c r="R137" s="109">
        <f>SUM('10:14'!R137)</f>
        <v>0</v>
      </c>
      <c r="S137" s="109">
        <f>SUM('10:14'!S137)</f>
        <v>0</v>
      </c>
      <c r="T137" s="109">
        <f>SUM('10:14'!T137)</f>
        <v>0</v>
      </c>
      <c r="U137" s="109">
        <f>SUM('10:14'!U137)</f>
        <v>0</v>
      </c>
      <c r="V137" s="246">
        <f t="shared" ref="V137" si="17">SUM(V122:V136)</f>
        <v>0</v>
      </c>
      <c r="W137" s="33">
        <f t="shared" si="14"/>
        <v>0</v>
      </c>
      <c r="X137" s="109">
        <f>SUM('10:14'!X137)</f>
        <v>0</v>
      </c>
      <c r="Y137" s="109">
        <f>SUM('10:14'!Y137)</f>
        <v>0</v>
      </c>
      <c r="Z137" s="109">
        <f>SUM('10:14'!Z137)</f>
        <v>0</v>
      </c>
      <c r="AA137" s="109">
        <f>SUM('10:14'!AA137)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58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109">
        <f>SUM('10:14'!G138)</f>
        <v>169</v>
      </c>
      <c r="H138" s="109">
        <f>SUM('10:14'!H138)</f>
        <v>851.7600000000001</v>
      </c>
      <c r="I138" s="109">
        <f>SUM('10:14'!I138)</f>
        <v>9</v>
      </c>
      <c r="J138" s="31">
        <f t="array" ref="J138">IF(ISERROR(G138/I138),"",G138/I138)</f>
        <v>18.777777777777779</v>
      </c>
      <c r="K138" s="35">
        <f t="array" ref="K138">IF(ISERROR(G138/L138),"",G138/L138)</f>
        <v>7.6818181818181817</v>
      </c>
      <c r="L138" s="98">
        <v>22</v>
      </c>
      <c r="M138" s="36">
        <f t="shared" ref="M138:M144" si="18">IF(ISERROR(I138-K138),"",I138-K138)</f>
        <v>1.3181818181818183</v>
      </c>
      <c r="N138" s="109">
        <f>SUM('10:14'!N138)</f>
        <v>0</v>
      </c>
      <c r="O138" s="109">
        <f>SUM('10:14'!O138)</f>
        <v>0</v>
      </c>
      <c r="P138" s="109">
        <f>SUM('10:14'!P138)</f>
        <v>0</v>
      </c>
      <c r="Q138" s="109">
        <f>SUM('10:14'!Q138)</f>
        <v>0</v>
      </c>
      <c r="R138" s="109">
        <f>SUM('10:14'!R138)</f>
        <v>0</v>
      </c>
      <c r="S138" s="109">
        <f>SUM('10:14'!S138)</f>
        <v>0</v>
      </c>
      <c r="T138" s="109">
        <f>SUM('10:14'!T138)</f>
        <v>0</v>
      </c>
      <c r="U138" s="109">
        <f>SUM('10:14'!U138)</f>
        <v>0</v>
      </c>
      <c r="V138" s="244">
        <f t="shared" si="16"/>
        <v>0</v>
      </c>
      <c r="W138" s="33">
        <f t="shared" si="14"/>
        <v>0</v>
      </c>
      <c r="X138" s="109">
        <f>SUM('10:14'!X138)</f>
        <v>0</v>
      </c>
      <c r="Y138" s="109">
        <f>SUM('10:14'!Y138)</f>
        <v>0</v>
      </c>
      <c r="Z138" s="109">
        <f>SUM('10:14'!Z138)</f>
        <v>0</v>
      </c>
      <c r="AA138" s="109">
        <f>SUM('10:14'!AA138)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58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109">
        <f>SUM('10:14'!G139)</f>
        <v>0</v>
      </c>
      <c r="H139" s="109">
        <f>SUM('10:14'!H139)</f>
        <v>0</v>
      </c>
      <c r="I139" s="109">
        <f>SUM('10:14'!I139)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18"/>
        <v>0</v>
      </c>
      <c r="N139" s="109">
        <f>SUM('10:14'!N139)</f>
        <v>0</v>
      </c>
      <c r="O139" s="109">
        <f>SUM('10:14'!O139)</f>
        <v>0</v>
      </c>
      <c r="P139" s="109">
        <f>SUM('10:14'!P139)</f>
        <v>0</v>
      </c>
      <c r="Q139" s="109">
        <f>SUM('10:14'!Q139)</f>
        <v>0</v>
      </c>
      <c r="R139" s="109">
        <f>SUM('10:14'!R139)</f>
        <v>0</v>
      </c>
      <c r="S139" s="109">
        <f>SUM('10:14'!S139)</f>
        <v>0</v>
      </c>
      <c r="T139" s="109">
        <f>SUM('10:14'!T139)</f>
        <v>0</v>
      </c>
      <c r="U139" s="109">
        <f>SUM('10:14'!U139)</f>
        <v>0</v>
      </c>
      <c r="V139" s="244">
        <f t="shared" si="16"/>
        <v>0</v>
      </c>
      <c r="W139" s="33" t="str">
        <f t="shared" si="14"/>
        <v/>
      </c>
      <c r="X139" s="109">
        <f>SUM('10:14'!X139)</f>
        <v>0</v>
      </c>
      <c r="Y139" s="109">
        <f>SUM('10:14'!Y139)</f>
        <v>0</v>
      </c>
      <c r="Z139" s="109">
        <f>SUM('10:14'!Z139)</f>
        <v>0</v>
      </c>
      <c r="AA139" s="109">
        <f>SUM('10:14'!AA139)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58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109">
        <f>SUM('10:14'!G140)</f>
        <v>0</v>
      </c>
      <c r="H140" s="109">
        <f>SUM('10:14'!H140)</f>
        <v>0</v>
      </c>
      <c r="I140" s="109">
        <f>SUM('10:14'!I140)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98">
        <v>22</v>
      </c>
      <c r="M140" s="36">
        <f t="shared" si="18"/>
        <v>0</v>
      </c>
      <c r="N140" s="109">
        <f>SUM('10:14'!N140)</f>
        <v>0</v>
      </c>
      <c r="O140" s="109">
        <f>SUM('10:14'!O140)</f>
        <v>0</v>
      </c>
      <c r="P140" s="109">
        <f>SUM('10:14'!P140)</f>
        <v>0</v>
      </c>
      <c r="Q140" s="109">
        <f>SUM('10:14'!Q140)</f>
        <v>0</v>
      </c>
      <c r="R140" s="109">
        <f>SUM('10:14'!R140)</f>
        <v>0</v>
      </c>
      <c r="S140" s="109">
        <f>SUM('10:14'!S140)</f>
        <v>0</v>
      </c>
      <c r="T140" s="109">
        <f>SUM('10:14'!T140)</f>
        <v>0</v>
      </c>
      <c r="U140" s="109">
        <f>SUM('10:14'!U140)</f>
        <v>0</v>
      </c>
      <c r="V140" s="244">
        <f t="shared" si="16"/>
        <v>0</v>
      </c>
      <c r="W140" s="33" t="str">
        <f t="shared" si="14"/>
        <v/>
      </c>
      <c r="X140" s="109">
        <f>SUM('10:14'!X140)</f>
        <v>0</v>
      </c>
      <c r="Y140" s="109">
        <f>SUM('10:14'!Y140)</f>
        <v>0</v>
      </c>
      <c r="Z140" s="109">
        <f>SUM('10:14'!Z140)</f>
        <v>0</v>
      </c>
      <c r="AA140" s="109">
        <f>SUM('10:14'!AA140)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58"/>
      <c r="B141" s="218" t="s">
        <v>517</v>
      </c>
      <c r="C141" s="16" t="s">
        <v>66</v>
      </c>
      <c r="D141" s="17">
        <v>5.04</v>
      </c>
      <c r="E141" s="17"/>
      <c r="F141" s="6"/>
      <c r="G141" s="109">
        <f>SUM('10:14'!G141)</f>
        <v>0</v>
      </c>
      <c r="H141" s="109">
        <f>SUM('10:14'!H141)</f>
        <v>0</v>
      </c>
      <c r="I141" s="109">
        <f>SUM('10:14'!I141)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18"/>
        <v>0</v>
      </c>
      <c r="N141" s="109">
        <f>SUM('10:14'!N141)</f>
        <v>0</v>
      </c>
      <c r="O141" s="109">
        <f>SUM('10:14'!O141)</f>
        <v>0</v>
      </c>
      <c r="P141" s="109">
        <f>SUM('10:14'!P141)</f>
        <v>0</v>
      </c>
      <c r="Q141" s="109">
        <f>SUM('10:14'!Q141)</f>
        <v>0</v>
      </c>
      <c r="R141" s="109">
        <f>SUM('10:14'!R141)</f>
        <v>0</v>
      </c>
      <c r="S141" s="109">
        <f>SUM('10:14'!S141)</f>
        <v>0</v>
      </c>
      <c r="T141" s="109">
        <f>SUM('10:14'!T141)</f>
        <v>0</v>
      </c>
      <c r="U141" s="109">
        <f>SUM('10:14'!U141)</f>
        <v>0</v>
      </c>
      <c r="V141" s="244">
        <f t="shared" si="16"/>
        <v>0</v>
      </c>
      <c r="W141" s="33" t="str">
        <f t="shared" si="14"/>
        <v/>
      </c>
      <c r="X141" s="109">
        <f>SUM('10:14'!X141)</f>
        <v>0</v>
      </c>
      <c r="Y141" s="109">
        <f>SUM('10:14'!Y141)</f>
        <v>0</v>
      </c>
      <c r="Z141" s="109">
        <f>SUM('10:14'!Z141)</f>
        <v>0</v>
      </c>
      <c r="AA141" s="109">
        <f>SUM('10:14'!AA141)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58"/>
      <c r="B142" s="62" t="s">
        <v>100</v>
      </c>
      <c r="C142" s="16" t="s">
        <v>101</v>
      </c>
      <c r="D142" s="17">
        <v>5.04</v>
      </c>
      <c r="E142" s="17"/>
      <c r="F142" s="6"/>
      <c r="G142" s="109">
        <f>SUM('10:14'!G142)</f>
        <v>0</v>
      </c>
      <c r="H142" s="109">
        <f>SUM('10:14'!H142)</f>
        <v>0</v>
      </c>
      <c r="I142" s="109">
        <f>SUM('10:14'!I142)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18"/>
        <v>0</v>
      </c>
      <c r="N142" s="109">
        <f>SUM('10:14'!N142)</f>
        <v>0</v>
      </c>
      <c r="O142" s="109">
        <f>SUM('10:14'!O142)</f>
        <v>0</v>
      </c>
      <c r="P142" s="109">
        <f>SUM('10:14'!P142)</f>
        <v>0</v>
      </c>
      <c r="Q142" s="109">
        <f>SUM('10:14'!Q142)</f>
        <v>0</v>
      </c>
      <c r="R142" s="109">
        <f>SUM('10:14'!R142)</f>
        <v>0</v>
      </c>
      <c r="S142" s="109">
        <f>SUM('10:14'!S142)</f>
        <v>0</v>
      </c>
      <c r="T142" s="109">
        <f>SUM('10:14'!T142)</f>
        <v>0</v>
      </c>
      <c r="U142" s="109">
        <f>SUM('10:14'!U142)</f>
        <v>0</v>
      </c>
      <c r="V142" s="244">
        <f t="shared" si="16"/>
        <v>0</v>
      </c>
      <c r="W142" s="33" t="str">
        <f t="shared" si="14"/>
        <v/>
      </c>
      <c r="X142" s="109">
        <f>SUM('10:14'!X142)</f>
        <v>0</v>
      </c>
      <c r="Y142" s="109">
        <f>SUM('10:14'!Y142)</f>
        <v>0</v>
      </c>
      <c r="Z142" s="109">
        <f>SUM('10:14'!Z142)</f>
        <v>0</v>
      </c>
      <c r="AA142" s="109">
        <f>SUM('10:14'!AA142)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58">
        <v>30400019</v>
      </c>
      <c r="B143" s="218" t="s">
        <v>443</v>
      </c>
      <c r="C143" s="209" t="s">
        <v>445</v>
      </c>
      <c r="D143" s="17">
        <v>5.04</v>
      </c>
      <c r="E143" s="17"/>
      <c r="F143" s="6"/>
      <c r="G143" s="109">
        <f>SUM('10:14'!G143)</f>
        <v>67</v>
      </c>
      <c r="H143" s="109">
        <f>SUM('10:14'!H143)</f>
        <v>337.68</v>
      </c>
      <c r="I143" s="109">
        <f>SUM('10:14'!I143)</f>
        <v>6</v>
      </c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58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109">
        <f>SUM('10:14'!G144)</f>
        <v>0</v>
      </c>
      <c r="H144" s="109">
        <f>SUM('10:14'!H144)</f>
        <v>0</v>
      </c>
      <c r="I144" s="109">
        <f>SUM('10:14'!I144)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si="18"/>
        <v>0</v>
      </c>
      <c r="N144" s="109">
        <f>SUM('10:14'!N144)</f>
        <v>0</v>
      </c>
      <c r="O144" s="109">
        <f>SUM('10:14'!O144)</f>
        <v>0</v>
      </c>
      <c r="P144" s="109">
        <f>SUM('10:14'!P144)</f>
        <v>0</v>
      </c>
      <c r="Q144" s="109">
        <f>SUM('10:14'!Q144)</f>
        <v>0</v>
      </c>
      <c r="R144" s="109">
        <f>SUM('10:14'!R144)</f>
        <v>0</v>
      </c>
      <c r="S144" s="109">
        <f>SUM('10:14'!S144)</f>
        <v>0</v>
      </c>
      <c r="T144" s="109">
        <f>SUM('10:14'!T144)</f>
        <v>0</v>
      </c>
      <c r="U144" s="109">
        <f>SUM('10:14'!U144)</f>
        <v>0</v>
      </c>
      <c r="V144" s="244">
        <f t="shared" si="16"/>
        <v>0</v>
      </c>
      <c r="W144" s="33" t="str">
        <f t="shared" si="14"/>
        <v/>
      </c>
      <c r="X144" s="109">
        <f>SUM('10:14'!X144)</f>
        <v>0</v>
      </c>
      <c r="Y144" s="109">
        <f>SUM('10:14'!Y144)</f>
        <v>0</v>
      </c>
      <c r="Z144" s="109">
        <f>SUM('10:14'!Z144)</f>
        <v>0</v>
      </c>
      <c r="AA144" s="109">
        <f>SUM('10:14'!AA144)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632" t="s">
        <v>102</v>
      </c>
      <c r="B145" s="633"/>
      <c r="C145" s="87" t="s">
        <v>71</v>
      </c>
      <c r="D145" s="20"/>
      <c r="E145" s="20"/>
      <c r="F145" s="32"/>
      <c r="G145" s="118">
        <f>SUM(G138:G144)</f>
        <v>236</v>
      </c>
      <c r="H145" s="118">
        <f>SUM(H138:H144)</f>
        <v>1189.44</v>
      </c>
      <c r="I145" s="118">
        <f>SUM(I138:I144)</f>
        <v>15</v>
      </c>
      <c r="J145" s="31">
        <f t="array" ref="J145">IF(ISERROR(G145/I145),"",G145/I145)</f>
        <v>15.733333333333333</v>
      </c>
      <c r="K145" s="30">
        <f>SUM(K138:K144)</f>
        <v>7.6818181818181817</v>
      </c>
      <c r="L145" s="114"/>
      <c r="M145" s="105">
        <f>SUM(M138:M144)</f>
        <v>1.3181818181818183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14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57">
        <v>30700013</v>
      </c>
      <c r="B146" s="64" t="s">
        <v>494</v>
      </c>
      <c r="C146" s="88"/>
      <c r="D146" s="17">
        <v>3.65</v>
      </c>
      <c r="E146" s="17"/>
      <c r="F146" s="53"/>
      <c r="G146" s="109">
        <f>SUM('10:14'!G146)</f>
        <v>0</v>
      </c>
      <c r="H146" s="109">
        <f>SUM('10:14'!H146)</f>
        <v>0</v>
      </c>
      <c r="I146" s="109">
        <f>SUM('10:14'!I146)</f>
        <v>0</v>
      </c>
      <c r="J146" s="31" t="str">
        <f t="array" ref="J146">IF(ISERROR(G146/I146),"",G146/I146)</f>
        <v/>
      </c>
      <c r="K146" s="102">
        <f t="array" ref="K146">IF(ISERROR(G146/L146),"",G146/L146)</f>
        <v>0</v>
      </c>
      <c r="L146" s="98">
        <v>5</v>
      </c>
      <c r="M146" s="36">
        <f t="shared" ref="M146:M156" si="19">IF(ISERROR(I146-K146),"",I146-K146)</f>
        <v>0</v>
      </c>
      <c r="N146" s="109">
        <f>SUM('10:14'!N146)</f>
        <v>0</v>
      </c>
      <c r="O146" s="109">
        <f>SUM('10:14'!O146)</f>
        <v>0</v>
      </c>
      <c r="P146" s="109">
        <f>SUM('10:14'!P146)</f>
        <v>0</v>
      </c>
      <c r="Q146" s="109">
        <f>SUM('10:14'!Q146)</f>
        <v>0</v>
      </c>
      <c r="R146" s="109">
        <f>SUM('10:14'!R146)</f>
        <v>0</v>
      </c>
      <c r="S146" s="109">
        <f>SUM('10:14'!S146)</f>
        <v>0</v>
      </c>
      <c r="T146" s="109">
        <f>SUM('10:14'!T146)</f>
        <v>0</v>
      </c>
      <c r="U146" s="109">
        <f>SUM('10:14'!U146)</f>
        <v>0</v>
      </c>
      <c r="V146" s="244">
        <f t="shared" ref="V146:V156" si="20">SUM(X146:AA146)</f>
        <v>0</v>
      </c>
      <c r="W146" s="33" t="str">
        <f t="shared" si="14"/>
        <v/>
      </c>
      <c r="X146" s="109">
        <f>SUM('10:14'!X146)</f>
        <v>0</v>
      </c>
      <c r="Y146" s="109">
        <f>SUM('10:14'!Y146)</f>
        <v>0</v>
      </c>
      <c r="Z146" s="109">
        <f>SUM('10:14'!Z146)</f>
        <v>0</v>
      </c>
      <c r="AA146" s="109">
        <f>SUM('10:14'!AA146)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57">
        <v>30700014</v>
      </c>
      <c r="B147" s="64" t="s">
        <v>0</v>
      </c>
      <c r="C147" s="88"/>
      <c r="D147" s="17">
        <v>6.58</v>
      </c>
      <c r="E147" s="17"/>
      <c r="F147" s="6"/>
      <c r="G147" s="109">
        <f>SUM('10:14'!G147)</f>
        <v>0</v>
      </c>
      <c r="H147" s="109">
        <f>SUM('10:14'!H147)</f>
        <v>0</v>
      </c>
      <c r="I147" s="109">
        <f>SUM('10:14'!I147)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19"/>
        <v>0</v>
      </c>
      <c r="N147" s="109">
        <f>SUM('10:14'!N147)</f>
        <v>0</v>
      </c>
      <c r="O147" s="109">
        <f>SUM('10:14'!O147)</f>
        <v>0</v>
      </c>
      <c r="P147" s="109">
        <f>SUM('10:14'!P147)</f>
        <v>0</v>
      </c>
      <c r="Q147" s="109">
        <f>SUM('10:14'!Q147)</f>
        <v>0</v>
      </c>
      <c r="R147" s="109">
        <f>SUM('10:14'!R147)</f>
        <v>0</v>
      </c>
      <c r="S147" s="109">
        <f>SUM('10:14'!S147)</f>
        <v>0</v>
      </c>
      <c r="T147" s="109">
        <f>SUM('10:14'!T147)</f>
        <v>0</v>
      </c>
      <c r="U147" s="109">
        <f>SUM('10:14'!U147)</f>
        <v>0</v>
      </c>
      <c r="V147" s="244">
        <f t="shared" si="20"/>
        <v>0</v>
      </c>
      <c r="W147" s="33" t="str">
        <f t="shared" si="14"/>
        <v/>
      </c>
      <c r="X147" s="109">
        <f>SUM('10:14'!X147)</f>
        <v>0</v>
      </c>
      <c r="Y147" s="109">
        <f>SUM('10:14'!Y147)</f>
        <v>0</v>
      </c>
      <c r="Z147" s="109">
        <f>SUM('10:14'!Z147)</f>
        <v>0</v>
      </c>
      <c r="AA147" s="109">
        <f>SUM('10:14'!AA147)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88"/>
      <c r="D148" s="17">
        <v>7.8</v>
      </c>
      <c r="E148" s="17"/>
      <c r="F148" s="6"/>
      <c r="G148" s="109">
        <f>SUM('10:14'!G148)</f>
        <v>0</v>
      </c>
      <c r="H148" s="109">
        <f>SUM('10:14'!H148)</f>
        <v>0</v>
      </c>
      <c r="I148" s="109">
        <f>SUM('10:14'!I148)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19"/>
        <v>0</v>
      </c>
      <c r="N148" s="109">
        <f>SUM('10:14'!N148)</f>
        <v>0</v>
      </c>
      <c r="O148" s="109">
        <f>SUM('10:14'!O148)</f>
        <v>0</v>
      </c>
      <c r="P148" s="109">
        <f>SUM('10:14'!P148)</f>
        <v>0</v>
      </c>
      <c r="Q148" s="109">
        <f>SUM('10:14'!Q148)</f>
        <v>0</v>
      </c>
      <c r="R148" s="109">
        <f>SUM('10:14'!R148)</f>
        <v>0</v>
      </c>
      <c r="S148" s="109">
        <f>SUM('10:14'!S148)</f>
        <v>0</v>
      </c>
      <c r="T148" s="109">
        <f>SUM('10:14'!T148)</f>
        <v>0</v>
      </c>
      <c r="U148" s="109">
        <f>SUM('10:14'!U148)</f>
        <v>0</v>
      </c>
      <c r="V148" s="244">
        <f t="shared" si="20"/>
        <v>0</v>
      </c>
      <c r="W148" s="33" t="str">
        <f t="shared" si="14"/>
        <v/>
      </c>
      <c r="X148" s="109">
        <f>SUM('10:14'!X148)</f>
        <v>0</v>
      </c>
      <c r="Y148" s="109">
        <f>SUM('10:14'!Y148)</f>
        <v>0</v>
      </c>
      <c r="Z148" s="109">
        <f>SUM('10:14'!Z148)</f>
        <v>0</v>
      </c>
      <c r="AA148" s="109">
        <f>SUM('10:14'!AA148)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57">
        <v>30700017</v>
      </c>
      <c r="B149" s="64" t="s">
        <v>2</v>
      </c>
      <c r="C149" s="88"/>
      <c r="D149" s="17">
        <v>4.4000000000000004</v>
      </c>
      <c r="E149" s="17"/>
      <c r="F149" s="6"/>
      <c r="G149" s="109">
        <f>SUM('10:14'!G149)</f>
        <v>0</v>
      </c>
      <c r="H149" s="109">
        <f>SUM('10:14'!H149)</f>
        <v>0</v>
      </c>
      <c r="I149" s="109">
        <f>SUM('10:14'!I149)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19"/>
        <v>0</v>
      </c>
      <c r="N149" s="109">
        <f>SUM('10:14'!N149)</f>
        <v>0</v>
      </c>
      <c r="O149" s="109">
        <f>SUM('10:14'!O149)</f>
        <v>0</v>
      </c>
      <c r="P149" s="109">
        <f>SUM('10:14'!P149)</f>
        <v>0</v>
      </c>
      <c r="Q149" s="109">
        <f>SUM('10:14'!Q149)</f>
        <v>0</v>
      </c>
      <c r="R149" s="109">
        <f>SUM('10:14'!R149)</f>
        <v>0</v>
      </c>
      <c r="S149" s="109">
        <f>SUM('10:14'!S149)</f>
        <v>0</v>
      </c>
      <c r="T149" s="109">
        <f>SUM('10:14'!T149)</f>
        <v>0</v>
      </c>
      <c r="U149" s="109">
        <f>SUM('10:14'!U149)</f>
        <v>0</v>
      </c>
      <c r="V149" s="244">
        <f t="shared" si="20"/>
        <v>0</v>
      </c>
      <c r="W149" s="33" t="str">
        <f t="shared" si="14"/>
        <v/>
      </c>
      <c r="X149" s="109">
        <f>SUM('10:14'!X149)</f>
        <v>0</v>
      </c>
      <c r="Y149" s="109">
        <f>SUM('10:14'!Y149)</f>
        <v>0</v>
      </c>
      <c r="Z149" s="109">
        <f>SUM('10:14'!Z149)</f>
        <v>0</v>
      </c>
      <c r="AA149" s="109">
        <f>SUM('10:14'!AA149)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57">
        <v>30700001</v>
      </c>
      <c r="B150" s="217" t="s">
        <v>359</v>
      </c>
      <c r="C150" s="210"/>
      <c r="D150" s="17"/>
      <c r="E150" s="17"/>
      <c r="F150" s="6"/>
      <c r="G150" s="109">
        <f>SUM('10:14'!G150)</f>
        <v>0</v>
      </c>
      <c r="H150" s="109">
        <f>SUM('10:14'!H150)</f>
        <v>0</v>
      </c>
      <c r="I150" s="109">
        <f>SUM('10:14'!I150)</f>
        <v>0</v>
      </c>
      <c r="J150" s="31"/>
      <c r="K150" s="35"/>
      <c r="L150" s="98">
        <v>6</v>
      </c>
      <c r="M150" s="36"/>
      <c r="N150" s="109">
        <f>SUM('10:14'!N150)</f>
        <v>0</v>
      </c>
      <c r="O150" s="109">
        <f>SUM('10:14'!O150)</f>
        <v>0</v>
      </c>
      <c r="P150" s="109">
        <f>SUM('10:14'!P150)</f>
        <v>0</v>
      </c>
      <c r="Q150" s="109">
        <f>SUM('10:14'!Q150)</f>
        <v>0</v>
      </c>
      <c r="R150" s="109">
        <f>SUM('10:14'!R150)</f>
        <v>0</v>
      </c>
      <c r="S150" s="109">
        <f>SUM('10:14'!S150)</f>
        <v>0</v>
      </c>
      <c r="T150" s="109">
        <f>SUM('10:14'!T150)</f>
        <v>0</v>
      </c>
      <c r="U150" s="109">
        <f>SUM('10:14'!U150)</f>
        <v>0</v>
      </c>
      <c r="V150" s="244"/>
      <c r="W150" s="33"/>
      <c r="X150" s="109">
        <f>SUM('10:14'!X150)</f>
        <v>0</v>
      </c>
      <c r="Y150" s="109">
        <f>SUM('10:14'!Y150)</f>
        <v>0</v>
      </c>
      <c r="Z150" s="109">
        <f>SUM('10:14'!Z150)</f>
        <v>0</v>
      </c>
      <c r="AA150" s="109">
        <f>SUM('10:14'!AA150)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63"/>
      <c r="B151" s="339" t="s">
        <v>239</v>
      </c>
      <c r="C151" s="88" t="s">
        <v>53</v>
      </c>
      <c r="D151" s="17">
        <v>6.04</v>
      </c>
      <c r="E151" s="17"/>
      <c r="F151" s="6"/>
      <c r="G151" s="109">
        <f>SUM('10:14'!G151)</f>
        <v>0</v>
      </c>
      <c r="H151" s="109">
        <f>SUM('10:14'!H151)</f>
        <v>0</v>
      </c>
      <c r="I151" s="109">
        <f>SUM('10:14'!I151)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si="19"/>
        <v>0</v>
      </c>
      <c r="N151" s="109">
        <f>SUM('10:14'!N151)</f>
        <v>0</v>
      </c>
      <c r="O151" s="109">
        <f>SUM('10:14'!O151)</f>
        <v>0</v>
      </c>
      <c r="P151" s="109">
        <f>SUM('10:14'!P151)</f>
        <v>0</v>
      </c>
      <c r="Q151" s="109">
        <f>SUM('10:14'!Q151)</f>
        <v>0</v>
      </c>
      <c r="R151" s="109">
        <f>SUM('10:14'!R151)</f>
        <v>0</v>
      </c>
      <c r="S151" s="109">
        <f>SUM('10:14'!S151)</f>
        <v>0</v>
      </c>
      <c r="T151" s="109">
        <f>SUM('10:14'!T151)</f>
        <v>0</v>
      </c>
      <c r="U151" s="109">
        <f>SUM('10:14'!U151)</f>
        <v>0</v>
      </c>
      <c r="V151" s="244">
        <f t="shared" si="20"/>
        <v>0</v>
      </c>
      <c r="W151" s="33" t="str">
        <f t="shared" si="14"/>
        <v/>
      </c>
      <c r="X151" s="109">
        <f>SUM('10:14'!X151)</f>
        <v>0</v>
      </c>
      <c r="Y151" s="109">
        <f>SUM('10:14'!Y151)</f>
        <v>0</v>
      </c>
      <c r="Z151" s="109">
        <f>SUM('10:14'!Z151)</f>
        <v>0</v>
      </c>
      <c r="AA151" s="109">
        <f>SUM('10:14'!AA151)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63">
        <v>30700019</v>
      </c>
      <c r="B152" s="66" t="s">
        <v>104</v>
      </c>
      <c r="C152" s="88" t="s">
        <v>60</v>
      </c>
      <c r="D152" s="17">
        <v>6.04</v>
      </c>
      <c r="E152" s="17"/>
      <c r="F152" s="6"/>
      <c r="G152" s="109">
        <f>SUM('10:14'!G152)</f>
        <v>0</v>
      </c>
      <c r="H152" s="109">
        <f>SUM('10:14'!H152)</f>
        <v>0</v>
      </c>
      <c r="I152" s="109">
        <f>SUM('10:14'!I152)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19"/>
        <v>0</v>
      </c>
      <c r="N152" s="109">
        <f>SUM('10:14'!N152)</f>
        <v>0</v>
      </c>
      <c r="O152" s="109">
        <f>SUM('10:14'!O152)</f>
        <v>0</v>
      </c>
      <c r="P152" s="109">
        <f>SUM('10:14'!P152)</f>
        <v>0</v>
      </c>
      <c r="Q152" s="109">
        <f>SUM('10:14'!Q152)</f>
        <v>0</v>
      </c>
      <c r="R152" s="109">
        <f>SUM('10:14'!R152)</f>
        <v>0</v>
      </c>
      <c r="S152" s="109">
        <f>SUM('10:14'!S152)</f>
        <v>0</v>
      </c>
      <c r="T152" s="109">
        <f>SUM('10:14'!T152)</f>
        <v>0</v>
      </c>
      <c r="U152" s="109">
        <f>SUM('10:14'!U152)</f>
        <v>0</v>
      </c>
      <c r="V152" s="244">
        <f t="shared" si="20"/>
        <v>0</v>
      </c>
      <c r="W152" s="33" t="str">
        <f t="shared" si="14"/>
        <v/>
      </c>
      <c r="X152" s="109">
        <f>SUM('10:14'!X152)</f>
        <v>0</v>
      </c>
      <c r="Y152" s="109">
        <f>SUM('10:14'!Y152)</f>
        <v>0</v>
      </c>
      <c r="Z152" s="109">
        <f>SUM('10:14'!Z152)</f>
        <v>0</v>
      </c>
      <c r="AA152" s="109">
        <f>SUM('10:14'!AA152)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63">
        <v>30601015</v>
      </c>
      <c r="B153" s="339" t="s">
        <v>447</v>
      </c>
      <c r="C153" s="338" t="s">
        <v>53</v>
      </c>
      <c r="D153" s="17">
        <v>6</v>
      </c>
      <c r="E153" s="17"/>
      <c r="F153" s="6"/>
      <c r="G153" s="109">
        <f>SUM('10:14'!G153)</f>
        <v>0</v>
      </c>
      <c r="H153" s="109">
        <f>SUM('10:14'!H153)</f>
        <v>0</v>
      </c>
      <c r="I153" s="109">
        <f>SUM('10:14'!I153)</f>
        <v>0</v>
      </c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63">
        <v>30101016</v>
      </c>
      <c r="B154" s="339" t="s">
        <v>446</v>
      </c>
      <c r="C154" s="344" t="s">
        <v>449</v>
      </c>
      <c r="D154" s="17">
        <v>6</v>
      </c>
      <c r="E154" s="17"/>
      <c r="F154" s="6"/>
      <c r="G154" s="109">
        <f>SUM('10:14'!G154)</f>
        <v>0</v>
      </c>
      <c r="H154" s="109">
        <f>SUM('10:14'!H154)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57">
        <v>30700018</v>
      </c>
      <c r="B155" s="61" t="s">
        <v>159</v>
      </c>
      <c r="C155" s="16"/>
      <c r="D155" s="17">
        <v>7.3</v>
      </c>
      <c r="E155" s="17"/>
      <c r="F155" s="6"/>
      <c r="G155" s="109">
        <f>SUM('10:14'!G155)</f>
        <v>0</v>
      </c>
      <c r="H155" s="109">
        <f>SUM('10:14'!H155)</f>
        <v>0</v>
      </c>
      <c r="I155" s="109">
        <f>SUM('10:14'!I155)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si="19"/>
        <v/>
      </c>
      <c r="N155" s="109">
        <f>SUM('10:14'!N155)</f>
        <v>0</v>
      </c>
      <c r="O155" s="109">
        <f>SUM('10:14'!O155)</f>
        <v>0</v>
      </c>
      <c r="P155" s="109">
        <f>SUM('10:14'!P155)</f>
        <v>0</v>
      </c>
      <c r="Q155" s="109">
        <f>SUM('10:14'!Q155)</f>
        <v>0</v>
      </c>
      <c r="R155" s="109">
        <f>SUM('10:14'!R155)</f>
        <v>0</v>
      </c>
      <c r="S155" s="109">
        <f>SUM('10:14'!S155)</f>
        <v>0</v>
      </c>
      <c r="T155" s="109">
        <f>SUM('10:14'!T155)</f>
        <v>0</v>
      </c>
      <c r="U155" s="109">
        <f>SUM('10:14'!U155)</f>
        <v>0</v>
      </c>
      <c r="V155" s="244">
        <f t="shared" si="20"/>
        <v>0</v>
      </c>
      <c r="W155" s="33" t="str">
        <f t="shared" si="14"/>
        <v/>
      </c>
      <c r="X155" s="109">
        <f>SUM('10:14'!X155)</f>
        <v>0</v>
      </c>
      <c r="Y155" s="109">
        <f>SUM('10:14'!Y155)</f>
        <v>0</v>
      </c>
      <c r="Z155" s="109">
        <f>SUM('10:14'!Z155)</f>
        <v>0</v>
      </c>
      <c r="AA155" s="109">
        <f>SUM('10:14'!AA155)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57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109">
        <f>SUM('10:14'!G156)</f>
        <v>0</v>
      </c>
      <c r="H156" s="109">
        <f>SUM('10:14'!H156)</f>
        <v>0</v>
      </c>
      <c r="I156" s="109">
        <f>SUM('10:14'!I156)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19"/>
        <v>0</v>
      </c>
      <c r="N156" s="109">
        <f>SUM('10:14'!N156)</f>
        <v>0</v>
      </c>
      <c r="O156" s="109">
        <f>SUM('10:14'!O156)</f>
        <v>0</v>
      </c>
      <c r="P156" s="109">
        <f>SUM('10:14'!P156)</f>
        <v>0</v>
      </c>
      <c r="Q156" s="109">
        <f>SUM('10:14'!Q156)</f>
        <v>0</v>
      </c>
      <c r="R156" s="109">
        <f>SUM('10:14'!R156)</f>
        <v>0</v>
      </c>
      <c r="S156" s="109">
        <f>SUM('10:14'!S156)</f>
        <v>0</v>
      </c>
      <c r="T156" s="109">
        <f>SUM('10:14'!T156)</f>
        <v>0</v>
      </c>
      <c r="U156" s="109">
        <f>SUM('10:14'!U156)</f>
        <v>0</v>
      </c>
      <c r="V156" s="244">
        <f t="shared" si="20"/>
        <v>0</v>
      </c>
      <c r="W156" s="33" t="str">
        <f t="shared" si="14"/>
        <v/>
      </c>
      <c r="X156" s="109">
        <f>SUM('10:14'!X156)</f>
        <v>0</v>
      </c>
      <c r="Y156" s="109">
        <f>SUM('10:14'!Y156)</f>
        <v>0</v>
      </c>
      <c r="Z156" s="109">
        <f>SUM('10:14'!Z156)</f>
        <v>0</v>
      </c>
      <c r="AA156" s="109">
        <f>SUM('10:14'!AA156)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57">
        <v>30700015</v>
      </c>
      <c r="B157" s="116" t="s">
        <v>159</v>
      </c>
      <c r="C157" s="16"/>
      <c r="D157" s="17">
        <v>4.5</v>
      </c>
      <c r="E157" s="17"/>
      <c r="F157" s="6"/>
      <c r="G157" s="109">
        <f>SUM('10:14'!G157)</f>
        <v>0</v>
      </c>
      <c r="H157" s="109">
        <f>SUM('10:14'!H157)</f>
        <v>0</v>
      </c>
      <c r="I157" s="109">
        <f>SUM('10:14'!I157)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SUM('10:14'!N157)</f>
        <v>0</v>
      </c>
      <c r="O157" s="109">
        <f>SUM('10:14'!O157)</f>
        <v>0</v>
      </c>
      <c r="P157" s="109">
        <f>SUM('10:14'!P157)</f>
        <v>0</v>
      </c>
      <c r="Q157" s="109">
        <f>SUM('10:14'!Q157)</f>
        <v>0</v>
      </c>
      <c r="R157" s="109">
        <f>SUM('10:14'!R157)</f>
        <v>0</v>
      </c>
      <c r="S157" s="109">
        <f>SUM('10:14'!S157)</f>
        <v>0</v>
      </c>
      <c r="T157" s="109">
        <f>SUM('10:14'!T157)</f>
        <v>0</v>
      </c>
      <c r="U157" s="109">
        <f>SUM('10:14'!U157)</f>
        <v>0</v>
      </c>
      <c r="V157" s="244"/>
      <c r="W157" s="33"/>
      <c r="X157" s="109">
        <f>SUM('10:14'!X157)</f>
        <v>0</v>
      </c>
      <c r="Y157" s="109">
        <f>SUM('10:14'!Y157)</f>
        <v>0</v>
      </c>
      <c r="Z157" s="109">
        <f>SUM('10:14'!Z157)</f>
        <v>0</v>
      </c>
      <c r="AA157" s="109">
        <f>SUM('10:14'!AA157)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57">
        <v>30700012</v>
      </c>
      <c r="B158" s="116" t="s">
        <v>160</v>
      </c>
      <c r="C158" s="16"/>
      <c r="D158" s="17">
        <v>4.5</v>
      </c>
      <c r="E158" s="17"/>
      <c r="F158" s="6"/>
      <c r="G158" s="109">
        <f>SUM('10:14'!G158)</f>
        <v>0</v>
      </c>
      <c r="H158" s="109">
        <f>SUM('10:14'!H158)</f>
        <v>0</v>
      </c>
      <c r="I158" s="109">
        <f>SUM('10:14'!I158)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SUM('10:14'!N158)</f>
        <v>0</v>
      </c>
      <c r="O158" s="109">
        <f>SUM('10:14'!O158)</f>
        <v>0</v>
      </c>
      <c r="P158" s="109">
        <f>SUM('10:14'!P158)</f>
        <v>0</v>
      </c>
      <c r="Q158" s="109">
        <f>SUM('10:14'!Q158)</f>
        <v>0</v>
      </c>
      <c r="R158" s="109">
        <f>SUM('10:14'!R158)</f>
        <v>0</v>
      </c>
      <c r="S158" s="109">
        <f>SUM('10:14'!S158)</f>
        <v>0</v>
      </c>
      <c r="T158" s="109">
        <f>SUM('10:14'!T158)</f>
        <v>0</v>
      </c>
      <c r="U158" s="109">
        <f>SUM('10:14'!U158)</f>
        <v>0</v>
      </c>
      <c r="V158" s="244"/>
      <c r="W158" s="33"/>
      <c r="X158" s="109">
        <f>SUM('10:14'!X158)</f>
        <v>0</v>
      </c>
      <c r="Y158" s="109">
        <f>SUM('10:14'!Y158)</f>
        <v>0</v>
      </c>
      <c r="Z158" s="109">
        <f>SUM('10:14'!Z158)</f>
        <v>0</v>
      </c>
      <c r="AA158" s="109">
        <f>SUM('10:14'!AA158)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64">
        <v>30101063</v>
      </c>
      <c r="B159" s="309" t="s">
        <v>440</v>
      </c>
      <c r="C159" s="16"/>
      <c r="D159" s="17">
        <v>5.03</v>
      </c>
      <c r="E159" s="17"/>
      <c r="F159" s="6"/>
      <c r="G159" s="109">
        <f>SUM('10:14'!G159)</f>
        <v>0</v>
      </c>
      <c r="H159" s="109">
        <f>SUM('10:14'!H159)</f>
        <v>0</v>
      </c>
      <c r="I159" s="109">
        <f>SUM('10:14'!I159)</f>
        <v>0</v>
      </c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632" t="s">
        <v>106</v>
      </c>
      <c r="B160" s="633"/>
      <c r="C160" s="87" t="s">
        <v>71</v>
      </c>
      <c r="D160" s="20"/>
      <c r="E160" s="20"/>
      <c r="F160" s="32"/>
      <c r="G160" s="110">
        <f>SUM(G146:G159)</f>
        <v>0</v>
      </c>
      <c r="H160" s="30">
        <f>SUM(H146:H159)</f>
        <v>0</v>
      </c>
      <c r="I160" s="30">
        <f>SUM(I146:I159)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21">SUM(M146:M156)</f>
        <v>0</v>
      </c>
      <c r="N160" s="20">
        <f t="shared" si="21"/>
        <v>0</v>
      </c>
      <c r="O160" s="107">
        <f t="shared" si="21"/>
        <v>0</v>
      </c>
      <c r="P160" s="107">
        <f t="shared" si="21"/>
        <v>0</v>
      </c>
      <c r="Q160" s="107">
        <f t="shared" si="21"/>
        <v>0</v>
      </c>
      <c r="R160" s="107">
        <f t="shared" si="21"/>
        <v>0</v>
      </c>
      <c r="S160" s="108">
        <f t="shared" si="21"/>
        <v>0</v>
      </c>
      <c r="T160" s="107">
        <f t="shared" si="21"/>
        <v>0</v>
      </c>
      <c r="U160" s="107">
        <f t="shared" si="21"/>
        <v>0</v>
      </c>
      <c r="V160" s="244">
        <f t="shared" si="21"/>
        <v>0</v>
      </c>
      <c r="W160" s="33" t="str">
        <f t="shared" si="14"/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643" t="s">
        <v>108</v>
      </c>
      <c r="B161" s="644"/>
      <c r="C161" s="644"/>
      <c r="D161" s="644"/>
      <c r="E161" s="644"/>
      <c r="F161" s="645"/>
      <c r="G161" s="219">
        <f>SUM(G28,G86,G121,G137,G145,G160)</f>
        <v>6530</v>
      </c>
      <c r="H161" s="219">
        <f>SUM(H28,H86,H121,H137,H145,H160)</f>
        <v>29494.05</v>
      </c>
      <c r="I161" s="219">
        <f>SUM(I28,I86,I121,I137,I145,I160)</f>
        <v>152.5</v>
      </c>
      <c r="J161" s="52">
        <f t="array" ref="J161">IF(ISERROR(G161/I161),"",G161/I161)</f>
        <v>42.819672131147541</v>
      </c>
      <c r="K161" s="219">
        <f>SUM(K28,K86,K121,K137,K145,K160)</f>
        <v>172.34371388468162</v>
      </c>
      <c r="L161" s="52">
        <f>IF(ISERROR(G161/K161),"",G161/K161)</f>
        <v>37.889400505604428</v>
      </c>
      <c r="M161" s="219">
        <f t="shared" ref="M161:AA161" si="22">SUM(M28,M86,M121,M137,M145,M160)</f>
        <v>-34.68371388468163</v>
      </c>
      <c r="N161" s="219">
        <f t="shared" si="22"/>
        <v>0</v>
      </c>
      <c r="O161" s="219">
        <f t="shared" si="22"/>
        <v>0</v>
      </c>
      <c r="P161" s="219">
        <f t="shared" si="22"/>
        <v>0</v>
      </c>
      <c r="Q161" s="219">
        <f t="shared" si="22"/>
        <v>0</v>
      </c>
      <c r="R161" s="219">
        <f t="shared" si="22"/>
        <v>0</v>
      </c>
      <c r="S161" s="219">
        <f t="shared" si="22"/>
        <v>0</v>
      </c>
      <c r="T161" s="219">
        <f t="shared" si="22"/>
        <v>0</v>
      </c>
      <c r="U161" s="219">
        <f t="shared" si="22"/>
        <v>0</v>
      </c>
      <c r="V161" s="219">
        <f t="shared" si="22"/>
        <v>0</v>
      </c>
      <c r="W161" s="219">
        <f t="shared" si="22"/>
        <v>0</v>
      </c>
      <c r="X161" s="219">
        <f t="shared" si="22"/>
        <v>0</v>
      </c>
      <c r="Y161" s="219">
        <f t="shared" si="22"/>
        <v>0</v>
      </c>
      <c r="Z161" s="219">
        <f t="shared" si="22"/>
        <v>0</v>
      </c>
      <c r="AA161" s="219">
        <f t="shared" si="22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64" t="s">
        <v>522</v>
      </c>
      <c r="B162" s="89" t="s">
        <v>110</v>
      </c>
      <c r="C162" s="646" t="s">
        <v>111</v>
      </c>
      <c r="D162" s="646"/>
      <c r="E162" s="625" t="s">
        <v>112</v>
      </c>
      <c r="F162" s="625"/>
      <c r="G162" s="636" t="s">
        <v>113</v>
      </c>
      <c r="H162" s="636"/>
      <c r="I162" s="625" t="s">
        <v>114</v>
      </c>
      <c r="J162" s="625"/>
      <c r="K162" s="625" t="s">
        <v>36</v>
      </c>
      <c r="L162" s="625"/>
      <c r="M162" s="625" t="s">
        <v>115</v>
      </c>
      <c r="N162" s="625"/>
      <c r="O162" s="625" t="s">
        <v>116</v>
      </c>
      <c r="P162" s="636" t="s">
        <v>117</v>
      </c>
      <c r="Q162" s="636"/>
      <c r="R162" s="636" t="s">
        <v>36</v>
      </c>
      <c r="S162" s="636"/>
      <c r="T162" s="636" t="s">
        <v>118</v>
      </c>
      <c r="U162" s="636"/>
      <c r="V162" s="636" t="s">
        <v>119</v>
      </c>
      <c r="W162" s="636"/>
      <c r="X162" s="636" t="s">
        <v>36</v>
      </c>
      <c r="Y162" s="636"/>
      <c r="Z162" s="636" t="s">
        <v>118</v>
      </c>
      <c r="AA162" s="636"/>
      <c r="AE162" s="14"/>
      <c r="AF162" s="14"/>
      <c r="AG162" s="3"/>
      <c r="AH162" s="95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65"/>
      <c r="B163" s="89" t="s">
        <v>120</v>
      </c>
      <c r="C163" s="647">
        <f>SUM('10:14'!C163)</f>
        <v>5</v>
      </c>
      <c r="D163" s="648"/>
      <c r="E163" s="649">
        <f>D163*11</f>
        <v>0</v>
      </c>
      <c r="F163" s="649"/>
      <c r="G163" s="647">
        <f>SUM('10:14'!G163)</f>
        <v>5</v>
      </c>
      <c r="H163" s="648"/>
      <c r="I163" s="625">
        <f>G163*11</f>
        <v>55</v>
      </c>
      <c r="J163" s="625"/>
      <c r="K163" s="625">
        <f>E163-I163</f>
        <v>-55</v>
      </c>
      <c r="L163" s="625"/>
      <c r="M163" s="650" t="str">
        <f>IF(ISERROR(K163/E163),"",K163/E163)</f>
        <v/>
      </c>
      <c r="N163" s="650"/>
      <c r="O163" s="625"/>
      <c r="P163" s="636" t="s">
        <v>70</v>
      </c>
      <c r="Q163" s="636"/>
      <c r="R163" s="651">
        <f>SUM(O28:U28)</f>
        <v>0</v>
      </c>
      <c r="S163" s="651"/>
      <c r="T163" s="652" t="str">
        <f t="array" ref="T163">IF(ISERROR(R163/R170),"",R163/R170)</f>
        <v/>
      </c>
      <c r="U163" s="652"/>
      <c r="V163" s="636" t="s">
        <v>41</v>
      </c>
      <c r="W163" s="636"/>
      <c r="X163" s="651">
        <f>SUM(P27,P85,P120,P136,P144,P158)</f>
        <v>0</v>
      </c>
      <c r="Y163" s="651"/>
      <c r="Z163" s="652" t="str">
        <f t="array" ref="Z163">IF(ISERROR(X163/X170),"",X163/X170)</f>
        <v/>
      </c>
      <c r="AA163" s="652"/>
      <c r="AE163" s="14"/>
      <c r="AF163" s="14"/>
      <c r="AG163" s="3"/>
      <c r="AH163" s="97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65"/>
      <c r="B164" s="89" t="s">
        <v>121</v>
      </c>
      <c r="C164" s="647">
        <f>SUM('10:14'!C164)</f>
        <v>5</v>
      </c>
      <c r="D164" s="648"/>
      <c r="E164" s="649">
        <f>D164*11</f>
        <v>0</v>
      </c>
      <c r="F164" s="649"/>
      <c r="G164" s="647">
        <f>SUM('10:14'!G164)</f>
        <v>5</v>
      </c>
      <c r="H164" s="648"/>
      <c r="I164" s="625">
        <f>G164*11</f>
        <v>55</v>
      </c>
      <c r="J164" s="625"/>
      <c r="K164" s="625">
        <f>E164-I164</f>
        <v>-55</v>
      </c>
      <c r="L164" s="625"/>
      <c r="M164" s="650" t="str">
        <f>IF(ISERROR(K164/E164),"",K164/E164)</f>
        <v/>
      </c>
      <c r="N164" s="650"/>
      <c r="O164" s="625"/>
      <c r="P164" s="636" t="s">
        <v>86</v>
      </c>
      <c r="Q164" s="636"/>
      <c r="R164" s="651">
        <f>SUM(O86:U86)</f>
        <v>0</v>
      </c>
      <c r="S164" s="651"/>
      <c r="T164" s="652" t="str">
        <f>IF(ISERROR(R164/R170),"",R164/R170)</f>
        <v/>
      </c>
      <c r="U164" s="652"/>
      <c r="V164" s="636" t="s">
        <v>42</v>
      </c>
      <c r="W164" s="636"/>
      <c r="X164" s="651">
        <f>SUM(P28,P86,P121,P137,P145,P160)</f>
        <v>0</v>
      </c>
      <c r="Y164" s="651"/>
      <c r="Z164" s="652" t="str">
        <f>IF(ISERROR(X164/X170),"",X164/X170)</f>
        <v/>
      </c>
      <c r="AA164" s="652"/>
      <c r="AE164" s="14"/>
      <c r="AF164" s="14"/>
      <c r="AG164" s="3"/>
      <c r="AH164" s="97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65"/>
      <c r="B165" s="89" t="s">
        <v>122</v>
      </c>
      <c r="C165" s="647">
        <f>SUM('10:14'!C165)</f>
        <v>5</v>
      </c>
      <c r="D165" s="648"/>
      <c r="E165" s="649">
        <f>D165*11</f>
        <v>0</v>
      </c>
      <c r="F165" s="649"/>
      <c r="G165" s="647">
        <f>SUM('10:14'!G165)</f>
        <v>5</v>
      </c>
      <c r="H165" s="648"/>
      <c r="I165" s="625">
        <f>G165*8</f>
        <v>40</v>
      </c>
      <c r="J165" s="625"/>
      <c r="K165" s="625">
        <f>E165-I165</f>
        <v>-40</v>
      </c>
      <c r="L165" s="625"/>
      <c r="M165" s="650" t="str">
        <f>IF(ISERROR(K165/E165),"",K165/E165)</f>
        <v/>
      </c>
      <c r="N165" s="650"/>
      <c r="O165" s="625"/>
      <c r="P165" s="636" t="s">
        <v>92</v>
      </c>
      <c r="Q165" s="636"/>
      <c r="R165" s="651">
        <f>SUM(O121:U121)</f>
        <v>0</v>
      </c>
      <c r="S165" s="651"/>
      <c r="T165" s="652" t="str">
        <f>IF(ISERROR(R165/R170),"",R165/R170)</f>
        <v/>
      </c>
      <c r="U165" s="652"/>
      <c r="V165" s="636" t="s">
        <v>43</v>
      </c>
      <c r="W165" s="636"/>
      <c r="X165" s="651">
        <f>SUM(P29,P87,P122,P138,P146,P161)</f>
        <v>0</v>
      </c>
      <c r="Y165" s="651"/>
      <c r="Z165" s="652" t="str">
        <f>IF(ISERROR(X165/X170),"",X165/X170)</f>
        <v/>
      </c>
      <c r="AA165" s="652"/>
      <c r="AE165" s="14"/>
      <c r="AF165" s="14"/>
      <c r="AG165" s="97"/>
      <c r="AH165" s="97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65"/>
      <c r="B166" s="89" t="s">
        <v>47</v>
      </c>
      <c r="C166" s="647">
        <f>SUM('10:14'!C166)</f>
        <v>5</v>
      </c>
      <c r="D166" s="648"/>
      <c r="E166" s="649">
        <f>D166*11</f>
        <v>0</v>
      </c>
      <c r="F166" s="649"/>
      <c r="G166" s="647">
        <f>SUM('10:14'!G166)</f>
        <v>5</v>
      </c>
      <c r="H166" s="648"/>
      <c r="I166" s="625">
        <f>G166*11</f>
        <v>55</v>
      </c>
      <c r="J166" s="625"/>
      <c r="K166" s="625">
        <f>E166-I166</f>
        <v>-55</v>
      </c>
      <c r="L166" s="625"/>
      <c r="M166" s="650" t="str">
        <f>IF(ISERROR(K166/E166),"",K166/E166)</f>
        <v/>
      </c>
      <c r="N166" s="650"/>
      <c r="O166" s="625"/>
      <c r="P166" s="636" t="s">
        <v>99</v>
      </c>
      <c r="Q166" s="636"/>
      <c r="R166" s="651">
        <f>SUM(O137:U137)</f>
        <v>0</v>
      </c>
      <c r="S166" s="651"/>
      <c r="T166" s="652" t="str">
        <f>IF(ISERROR(R166/R170),"",R166/R170)</f>
        <v/>
      </c>
      <c r="U166" s="652"/>
      <c r="V166" s="636" t="s">
        <v>44</v>
      </c>
      <c r="W166" s="636"/>
      <c r="X166" s="651">
        <f>SUM(P31,P88,P123,P139,P147,P162)</f>
        <v>0</v>
      </c>
      <c r="Y166" s="651"/>
      <c r="Z166" s="652" t="str">
        <f>IF(ISERROR(X166/X170),"",X166/X170)</f>
        <v/>
      </c>
      <c r="AA166" s="652"/>
      <c r="AE166" s="14"/>
      <c r="AF166" s="14"/>
      <c r="AG166" s="97"/>
      <c r="AH166" s="9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66"/>
      <c r="B167" s="89" t="s">
        <v>123</v>
      </c>
      <c r="C167" s="654">
        <f>SUM(C163:D166)</f>
        <v>20</v>
      </c>
      <c r="D167" s="625"/>
      <c r="E167" s="625">
        <f>SUM(F163:F166)</f>
        <v>0</v>
      </c>
      <c r="F167" s="625"/>
      <c r="G167" s="654">
        <f>SUM(G163:H166)</f>
        <v>20</v>
      </c>
      <c r="H167" s="625"/>
      <c r="I167" s="625">
        <f>SUM(I163:J166)</f>
        <v>205</v>
      </c>
      <c r="J167" s="625"/>
      <c r="K167" s="625">
        <f>SUM(K163:L166)</f>
        <v>-205</v>
      </c>
      <c r="L167" s="625"/>
      <c r="M167" s="650" t="str">
        <f>IF(ISERROR(K167/E167),"",K167/E167)</f>
        <v/>
      </c>
      <c r="N167" s="650"/>
      <c r="O167" s="625"/>
      <c r="P167" s="636" t="s">
        <v>102</v>
      </c>
      <c r="Q167" s="636"/>
      <c r="R167" s="651">
        <f>SUM(O145:U145)</f>
        <v>0</v>
      </c>
      <c r="S167" s="651"/>
      <c r="T167" s="652" t="str">
        <f>IF(ISERROR(R167/R170),"",R167/R170)</f>
        <v/>
      </c>
      <c r="U167" s="652"/>
      <c r="V167" s="636" t="s">
        <v>45</v>
      </c>
      <c r="W167" s="636"/>
      <c r="X167" s="651">
        <f>SUM(P32,P89,P124,P140,P148,P163)</f>
        <v>0</v>
      </c>
      <c r="Y167" s="651"/>
      <c r="Z167" s="652" t="str">
        <f>IF(ISERROR(X167/X170),"",X167/X170)</f>
        <v/>
      </c>
      <c r="AA167" s="652"/>
      <c r="AE167" s="14"/>
      <c r="AF167" s="14"/>
      <c r="AG167" s="97"/>
      <c r="AH167" s="9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94"/>
      <c r="AV167" s="94"/>
      <c r="AW167" s="94"/>
      <c r="AX167" s="94"/>
      <c r="AY167" s="94"/>
      <c r="AZ167" s="94"/>
      <c r="BA167" s="94"/>
    </row>
    <row r="168" spans="1:106" ht="17.25">
      <c r="A168" s="367" t="s">
        <v>523</v>
      </c>
      <c r="B168" s="89">
        <f>G161</f>
        <v>6530</v>
      </c>
      <c r="C168" s="651" t="s">
        <v>155</v>
      </c>
      <c r="D168" s="651"/>
      <c r="E168" s="636">
        <f>H161</f>
        <v>29494.05</v>
      </c>
      <c r="F168" s="636"/>
      <c r="G168" s="636" t="s">
        <v>34</v>
      </c>
      <c r="H168" s="636"/>
      <c r="I168" s="653">
        <f>L161</f>
        <v>37.889400505604428</v>
      </c>
      <c r="J168" s="653"/>
      <c r="K168" s="625" t="s">
        <v>32</v>
      </c>
      <c r="L168" s="625"/>
      <c r="M168" s="653">
        <f>J161</f>
        <v>42.819672131147541</v>
      </c>
      <c r="N168" s="653"/>
      <c r="O168" s="625"/>
      <c r="P168" s="636" t="s">
        <v>106</v>
      </c>
      <c r="Q168" s="636"/>
      <c r="R168" s="651">
        <f>SUM(O160:U160)</f>
        <v>0</v>
      </c>
      <c r="S168" s="651"/>
      <c r="T168" s="652" t="str">
        <f>IF(ISERROR(R168/R170),"",R168/R170)</f>
        <v/>
      </c>
      <c r="U168" s="652"/>
      <c r="V168" s="636" t="s">
        <v>46</v>
      </c>
      <c r="W168" s="636"/>
      <c r="X168" s="651">
        <f>SUM(P33,P90,P125,P141,P149,P164)</f>
        <v>0</v>
      </c>
      <c r="Y168" s="651"/>
      <c r="Z168" s="652" t="str">
        <f>IF(ISERROR(X168/X170),"",X168/X170)</f>
        <v/>
      </c>
      <c r="AA168" s="652"/>
      <c r="AE168" s="14"/>
      <c r="AF168" s="14"/>
      <c r="AG168" s="97"/>
      <c r="AH168" s="9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94"/>
      <c r="AV168" s="94"/>
      <c r="AW168" s="94"/>
      <c r="AX168" s="94"/>
      <c r="AY168" s="94"/>
      <c r="AZ168" s="94"/>
      <c r="BA168" s="94"/>
    </row>
    <row r="169" spans="1:106" ht="17.25">
      <c r="A169" s="368" t="s">
        <v>524</v>
      </c>
      <c r="B169" s="89">
        <f>I161+C167</f>
        <v>172.5</v>
      </c>
      <c r="C169" s="636" t="s">
        <v>114</v>
      </c>
      <c r="D169" s="636"/>
      <c r="E169" s="646">
        <f>K161+I167</f>
        <v>377.34371388468162</v>
      </c>
      <c r="F169" s="646"/>
      <c r="G169" s="636" t="s">
        <v>150</v>
      </c>
      <c r="H169" s="636"/>
      <c r="I169" s="653">
        <f>B169-E169</f>
        <v>-204.84371388468162</v>
      </c>
      <c r="J169" s="653"/>
      <c r="K169" s="625" t="s">
        <v>151</v>
      </c>
      <c r="L169" s="625"/>
      <c r="M169" s="650">
        <f>IF(ISERROR(I169/B169),"",I169/B169)</f>
        <v>-1.1874997906358356</v>
      </c>
      <c r="N169" s="650"/>
      <c r="O169" s="625"/>
      <c r="P169" s="636" t="s">
        <v>107</v>
      </c>
      <c r="Q169" s="636"/>
      <c r="R169" s="651"/>
      <c r="S169" s="651"/>
      <c r="T169" s="652" t="str">
        <f>IF(ISERROR(R169/R170),"",R169/R170)</f>
        <v/>
      </c>
      <c r="U169" s="652"/>
      <c r="V169" s="636" t="s">
        <v>47</v>
      </c>
      <c r="W169" s="636"/>
      <c r="X169" s="651"/>
      <c r="Y169" s="651"/>
      <c r="Z169" s="652" t="str">
        <f>IF(ISERROR(X169/X170),"",X169/X170)</f>
        <v/>
      </c>
      <c r="AA169" s="652"/>
      <c r="AE169" s="14"/>
      <c r="AF169" s="14"/>
      <c r="AG169" s="97"/>
      <c r="AH169" s="9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94"/>
      <c r="AV169" s="94"/>
      <c r="AW169" s="94"/>
      <c r="AX169" s="94"/>
      <c r="AY169" s="94"/>
      <c r="AZ169" s="94"/>
      <c r="BA169" s="94"/>
    </row>
    <row r="170" spans="1:106" ht="15.75" customHeight="1">
      <c r="A170" s="368" t="s">
        <v>531</v>
      </c>
      <c r="B170" s="89">
        <f>N161</f>
        <v>0</v>
      </c>
      <c r="C170" s="636" t="s">
        <v>149</v>
      </c>
      <c r="D170" s="636"/>
      <c r="E170" s="652">
        <f>IF(ISERROR(B170/B169),"",B170/B169)</f>
        <v>0</v>
      </c>
      <c r="F170" s="652"/>
      <c r="G170" s="636" t="s">
        <v>158</v>
      </c>
      <c r="H170" s="636"/>
      <c r="I170" s="625">
        <f>V161</f>
        <v>0</v>
      </c>
      <c r="J170" s="625"/>
      <c r="K170" s="625" t="s">
        <v>156</v>
      </c>
      <c r="L170" s="625"/>
      <c r="M170" s="650">
        <f t="array" ref="M170">IF(ISERROR(I170/B168),"",I170/B168)</f>
        <v>0</v>
      </c>
      <c r="N170" s="650"/>
      <c r="O170" s="625"/>
      <c r="P170" s="636" t="s">
        <v>123</v>
      </c>
      <c r="Q170" s="636"/>
      <c r="R170" s="651">
        <f>SUM(R163:S169)</f>
        <v>0</v>
      </c>
      <c r="S170" s="651"/>
      <c r="T170" s="652">
        <f>SUM(T163:U169)</f>
        <v>0</v>
      </c>
      <c r="U170" s="652"/>
      <c r="V170" s="636" t="s">
        <v>123</v>
      </c>
      <c r="W170" s="636"/>
      <c r="X170" s="651">
        <f>SUM(X163:Y169)</f>
        <v>0</v>
      </c>
      <c r="Y170" s="651"/>
      <c r="Z170" s="652">
        <f>SUM(Z163:AA169)</f>
        <v>0</v>
      </c>
      <c r="AA170" s="652"/>
      <c r="AE170" s="14"/>
      <c r="AF170" s="14"/>
      <c r="AG170" s="97"/>
      <c r="AH170" s="9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94"/>
      <c r="AV170" s="94"/>
      <c r="AW170" s="94"/>
      <c r="AX170" s="94"/>
      <c r="AY170" s="94"/>
      <c r="AZ170" s="94"/>
      <c r="BA170" s="94"/>
    </row>
    <row r="171" spans="1:106">
      <c r="A171" s="655" t="s">
        <v>128</v>
      </c>
      <c r="B171" s="655"/>
      <c r="C171" s="655"/>
      <c r="D171" s="655"/>
      <c r="E171" s="655"/>
      <c r="F171" s="655"/>
      <c r="G171" s="655"/>
      <c r="H171" s="655"/>
      <c r="I171" s="655"/>
      <c r="J171" s="656"/>
      <c r="K171" s="655"/>
      <c r="L171" s="655"/>
      <c r="M171" s="655"/>
      <c r="N171" s="655"/>
      <c r="O171" s="655"/>
      <c r="P171" s="655"/>
      <c r="Q171" s="655"/>
      <c r="R171" s="655"/>
      <c r="S171" s="655"/>
      <c r="T171" s="655"/>
      <c r="U171" s="655"/>
      <c r="V171" s="655"/>
      <c r="W171" s="655"/>
      <c r="X171" s="655"/>
      <c r="Y171" s="655"/>
      <c r="Z171" s="655"/>
      <c r="AA171" s="655"/>
      <c r="AB171" s="655"/>
      <c r="AC171" s="655"/>
      <c r="AD171" s="655"/>
      <c r="AE171" s="655"/>
      <c r="AF171" s="655"/>
      <c r="AG171" s="655"/>
      <c r="AH171" s="655"/>
      <c r="AI171" s="655"/>
      <c r="AJ171" s="655"/>
      <c r="AK171" s="655"/>
      <c r="AL171" s="655"/>
      <c r="AM171" s="655"/>
      <c r="AN171" s="655"/>
      <c r="AO171" s="655"/>
      <c r="AP171" s="655"/>
      <c r="AQ171" s="655"/>
      <c r="AR171" s="655"/>
      <c r="AS171" s="655"/>
      <c r="AT171" s="655"/>
      <c r="AU171" s="655"/>
      <c r="AV171" s="655"/>
      <c r="AW171" s="655"/>
      <c r="AX171" s="655"/>
      <c r="AY171" s="655"/>
      <c r="AZ171" s="655"/>
      <c r="BA171" s="655"/>
    </row>
    <row r="172" spans="1:106">
      <c r="A172" s="575" t="s">
        <v>521</v>
      </c>
      <c r="B172" s="616" t="s">
        <v>25</v>
      </c>
      <c r="C172" s="616" t="s">
        <v>26</v>
      </c>
      <c r="D172" s="616" t="s">
        <v>27</v>
      </c>
      <c r="E172" s="619" t="s">
        <v>28</v>
      </c>
      <c r="F172" s="622" t="s">
        <v>29</v>
      </c>
      <c r="G172" s="625" t="s">
        <v>30</v>
      </c>
      <c r="H172" s="625"/>
      <c r="I172" s="616" t="s">
        <v>31</v>
      </c>
      <c r="J172" s="626" t="s">
        <v>32</v>
      </c>
      <c r="K172" s="637" t="s">
        <v>33</v>
      </c>
      <c r="L172" s="616" t="s">
        <v>34</v>
      </c>
      <c r="M172" s="640" t="s">
        <v>35</v>
      </c>
      <c r="N172" s="634" t="s">
        <v>36</v>
      </c>
      <c r="O172" s="625" t="s">
        <v>37</v>
      </c>
      <c r="P172" s="625"/>
      <c r="Q172" s="625"/>
      <c r="R172" s="625"/>
      <c r="S172" s="625"/>
      <c r="T172" s="625"/>
      <c r="U172" s="625"/>
      <c r="V172" s="642" t="s">
        <v>38</v>
      </c>
      <c r="W172" s="634" t="s">
        <v>39</v>
      </c>
      <c r="X172" s="625" t="s">
        <v>40</v>
      </c>
      <c r="Y172" s="625"/>
      <c r="Z172" s="625"/>
      <c r="AA172" s="625"/>
      <c r="AB172" s="21"/>
      <c r="AC172" s="21"/>
      <c r="AD172" s="21"/>
      <c r="AE172" s="21"/>
      <c r="AF172" s="21"/>
      <c r="AG172" s="21"/>
      <c r="AH172" s="21"/>
      <c r="AI172" s="659"/>
      <c r="AJ172" s="657"/>
      <c r="AK172" s="657"/>
      <c r="AL172" s="657"/>
      <c r="AM172" s="657"/>
      <c r="AN172" s="657"/>
      <c r="AO172" s="657"/>
      <c r="AP172" s="657"/>
      <c r="AQ172" s="657"/>
      <c r="AR172" s="657"/>
      <c r="AS172" s="657"/>
      <c r="AT172" s="657"/>
      <c r="AU172" s="657"/>
      <c r="AV172" s="657"/>
      <c r="AW172" s="657"/>
      <c r="AX172" s="657"/>
      <c r="AY172" s="657"/>
      <c r="AZ172" s="657"/>
      <c r="BA172" s="657"/>
    </row>
    <row r="173" spans="1:106" ht="15.75" customHeight="1">
      <c r="A173" s="576"/>
      <c r="B173" s="617"/>
      <c r="C173" s="617"/>
      <c r="D173" s="617"/>
      <c r="E173" s="620"/>
      <c r="F173" s="623"/>
      <c r="G173" s="625"/>
      <c r="H173" s="625"/>
      <c r="I173" s="617"/>
      <c r="J173" s="627"/>
      <c r="K173" s="638"/>
      <c r="L173" s="617"/>
      <c r="M173" s="641"/>
      <c r="N173" s="634"/>
      <c r="O173" s="625" t="s">
        <v>41</v>
      </c>
      <c r="P173" s="625" t="s">
        <v>42</v>
      </c>
      <c r="Q173" s="625" t="s">
        <v>43</v>
      </c>
      <c r="R173" s="635" t="s">
        <v>44</v>
      </c>
      <c r="S173" s="636" t="s">
        <v>45</v>
      </c>
      <c r="T173" s="625" t="s">
        <v>46</v>
      </c>
      <c r="U173" s="625" t="s">
        <v>47</v>
      </c>
      <c r="V173" s="642"/>
      <c r="W173" s="634"/>
      <c r="X173" s="625" t="s">
        <v>13</v>
      </c>
      <c r="Y173" s="625" t="s">
        <v>48</v>
      </c>
      <c r="Z173" s="625" t="s">
        <v>49</v>
      </c>
      <c r="AA173" s="625" t="s">
        <v>47</v>
      </c>
      <c r="AB173" s="21"/>
      <c r="AC173" s="21"/>
      <c r="AD173" s="21"/>
      <c r="AE173" s="21"/>
      <c r="AF173" s="21"/>
      <c r="AG173" s="21"/>
      <c r="AH173" s="21"/>
      <c r="AI173" s="659"/>
      <c r="AJ173" s="657"/>
      <c r="AK173" s="657"/>
      <c r="AL173" s="657"/>
      <c r="AM173" s="657"/>
      <c r="AN173" s="657"/>
      <c r="AO173" s="657"/>
      <c r="AP173" s="657"/>
      <c r="AQ173" s="657"/>
      <c r="AR173" s="657"/>
      <c r="AS173" s="658"/>
      <c r="AT173" s="658"/>
      <c r="AU173" s="658"/>
      <c r="AV173" s="658"/>
      <c r="AW173" s="658"/>
      <c r="AX173" s="658"/>
      <c r="AY173" s="658"/>
      <c r="AZ173" s="658"/>
      <c r="BA173" s="658"/>
    </row>
    <row r="174" spans="1:106" ht="15.75" customHeight="1">
      <c r="A174" s="577"/>
      <c r="B174" s="618"/>
      <c r="C174" s="618"/>
      <c r="D174" s="618"/>
      <c r="E174" s="621"/>
      <c r="F174" s="624"/>
      <c r="G174" s="88" t="s">
        <v>50</v>
      </c>
      <c r="H174" s="88" t="s">
        <v>51</v>
      </c>
      <c r="I174" s="618"/>
      <c r="J174" s="628"/>
      <c r="K174" s="639"/>
      <c r="L174" s="618"/>
      <c r="M174" s="641"/>
      <c r="N174" s="634"/>
      <c r="O174" s="625"/>
      <c r="P174" s="625"/>
      <c r="Q174" s="625"/>
      <c r="R174" s="635"/>
      <c r="S174" s="636"/>
      <c r="T174" s="625"/>
      <c r="U174" s="625"/>
      <c r="V174" s="642"/>
      <c r="W174" s="634"/>
      <c r="X174" s="625"/>
      <c r="Y174" s="625"/>
      <c r="Z174" s="625"/>
      <c r="AA174" s="625"/>
      <c r="AB174" s="21"/>
      <c r="AC174" s="21"/>
      <c r="AD174" s="21"/>
      <c r="AE174" s="21"/>
      <c r="AF174" s="21"/>
      <c r="AG174" s="21"/>
      <c r="AH174" s="21"/>
      <c r="AI174" s="659"/>
      <c r="AJ174" s="657"/>
      <c r="AK174" s="657"/>
      <c r="AL174" s="94"/>
      <c r="AM174" s="94"/>
      <c r="AN174" s="94"/>
      <c r="AO174" s="94"/>
      <c r="AP174" s="94"/>
      <c r="AQ174" s="94"/>
      <c r="AR174" s="94"/>
      <c r="AS174" s="21"/>
      <c r="AT174" s="21"/>
      <c r="AU174" s="21"/>
      <c r="AV174" s="95"/>
      <c r="AW174" s="94"/>
      <c r="AX174" s="94"/>
      <c r="AY174" s="94"/>
      <c r="AZ174" s="94"/>
      <c r="BA174" s="94"/>
    </row>
    <row r="175" spans="1:106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SUM('10:14'!G175)</f>
        <v>45</v>
      </c>
      <c r="H175" s="111">
        <f t="shared" ref="H175:H195" si="23">D175*G175</f>
        <v>226.35000000000002</v>
      </c>
      <c r="I175" s="109">
        <f>SUM('10:14'!I175)</f>
        <v>1</v>
      </c>
      <c r="J175" s="31">
        <f t="array" ref="J175">IF(ISERROR(G175/I175),"",G175/I175)</f>
        <v>45</v>
      </c>
      <c r="K175" s="112">
        <f t="array" ref="K175">IF(ISERROR(G175/L175),"",G175/L175)</f>
        <v>2.8125</v>
      </c>
      <c r="L175" s="84">
        <v>16</v>
      </c>
      <c r="M175" s="113">
        <f t="shared" ref="M175:M191" si="24">IF(ISERROR(I175-K175),"",I175-K175)</f>
        <v>-1.8125</v>
      </c>
      <c r="N175" s="109">
        <f>SUM('10:14'!N175)</f>
        <v>0</v>
      </c>
      <c r="O175" s="109">
        <f>SUM('10:14'!O175)</f>
        <v>0</v>
      </c>
      <c r="P175" s="109">
        <f>SUM('10:14'!P175)</f>
        <v>0</v>
      </c>
      <c r="Q175" s="109">
        <f>SUM('10:14'!Q175)</f>
        <v>0</v>
      </c>
      <c r="R175" s="109">
        <f>SUM('10:14'!R175)</f>
        <v>0</v>
      </c>
      <c r="S175" s="109">
        <f>SUM('10:14'!S175)</f>
        <v>0</v>
      </c>
      <c r="T175" s="109">
        <f>SUM('10:14'!T175)</f>
        <v>0</v>
      </c>
      <c r="U175" s="109">
        <f>SUM('10:14'!U175)</f>
        <v>0</v>
      </c>
      <c r="V175" s="244">
        <f t="shared" ref="V175:V191" si="25">SUM(X175:AA175)</f>
        <v>0</v>
      </c>
      <c r="W175" s="33">
        <f t="shared" ref="W175:W191" si="26">IF(ISERROR(V175/G175),"",V175/G175)</f>
        <v>0</v>
      </c>
      <c r="X175" s="109">
        <f>SUM('10:14'!X175)</f>
        <v>0</v>
      </c>
      <c r="Y175" s="109">
        <f>SUM('10:14'!Y175)</f>
        <v>0</v>
      </c>
      <c r="Z175" s="109">
        <f>SUM('10:14'!Z175)</f>
        <v>0</v>
      </c>
      <c r="AA175" s="109">
        <f>SUM('10:14'!AA175)</f>
        <v>0</v>
      </c>
      <c r="AB175" s="73"/>
      <c r="AC175" s="54"/>
      <c r="AD175" s="97"/>
      <c r="AE175" s="54"/>
      <c r="AF175" s="54"/>
      <c r="AG175" s="54"/>
      <c r="AH175" s="54"/>
      <c r="AI175" s="57"/>
      <c r="AJ175" s="57"/>
      <c r="AK175" s="57"/>
      <c r="AL175" s="96"/>
      <c r="AM175" s="54"/>
      <c r="AN175" s="96"/>
      <c r="AO175" s="96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58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SUM('10:14'!G176)</f>
        <v>0</v>
      </c>
      <c r="H176" s="111">
        <f t="shared" si="23"/>
        <v>0</v>
      </c>
      <c r="I176" s="109">
        <f>SUM('10:14'!I176)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24"/>
        <v>0</v>
      </c>
      <c r="N176" s="109">
        <f>SUM('10:14'!N176)</f>
        <v>0</v>
      </c>
      <c r="O176" s="109">
        <f>SUM('10:14'!O176)</f>
        <v>0</v>
      </c>
      <c r="P176" s="109">
        <f>SUM('10:14'!P176)</f>
        <v>0</v>
      </c>
      <c r="Q176" s="109">
        <f>SUM('10:14'!Q176)</f>
        <v>0</v>
      </c>
      <c r="R176" s="109">
        <f>SUM('10:14'!R176)</f>
        <v>0</v>
      </c>
      <c r="S176" s="109">
        <f>SUM('10:14'!S176)</f>
        <v>0</v>
      </c>
      <c r="T176" s="109">
        <f>SUM('10:14'!T176)</f>
        <v>0</v>
      </c>
      <c r="U176" s="109">
        <f>SUM('10:14'!U176)</f>
        <v>0</v>
      </c>
      <c r="V176" s="244">
        <f t="shared" si="25"/>
        <v>0</v>
      </c>
      <c r="W176" s="33" t="str">
        <f t="shared" si="26"/>
        <v/>
      </c>
      <c r="X176" s="109">
        <f>SUM('10:14'!X176)</f>
        <v>0</v>
      </c>
      <c r="Y176" s="109">
        <f>SUM('10:14'!Y176)</f>
        <v>0</v>
      </c>
      <c r="Z176" s="109">
        <f>SUM('10:14'!Z176)</f>
        <v>0</v>
      </c>
      <c r="AA176" s="109">
        <f>SUM('10:14'!AA176)</f>
        <v>0</v>
      </c>
      <c r="AB176" s="73"/>
      <c r="AC176" s="54"/>
      <c r="AD176" s="97"/>
      <c r="AE176" s="54"/>
      <c r="AF176" s="54"/>
      <c r="AG176" s="54"/>
      <c r="AH176" s="54"/>
      <c r="AI176" s="57"/>
      <c r="AJ176" s="57"/>
      <c r="AK176" s="57"/>
      <c r="AL176" s="54"/>
      <c r="AM176" s="54"/>
      <c r="AN176" s="96"/>
      <c r="AO176" s="54"/>
      <c r="AP176" s="96"/>
      <c r="AQ176" s="54"/>
      <c r="AR176" s="54"/>
      <c r="AS176" s="96"/>
      <c r="AT176" s="96"/>
      <c r="AU176" s="96"/>
      <c r="AV176" s="96"/>
      <c r="AW176" s="55"/>
      <c r="AX176" s="54"/>
      <c r="AY176" s="54"/>
      <c r="AZ176" s="54"/>
      <c r="BA176" s="54"/>
    </row>
    <row r="177" spans="1:53">
      <c r="A177" s="359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SUM('10:14'!G177)</f>
        <v>0</v>
      </c>
      <c r="H177" s="111">
        <f t="shared" si="23"/>
        <v>0</v>
      </c>
      <c r="I177" s="109">
        <f>SUM('10:14'!I177)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24"/>
        <v>0</v>
      </c>
      <c r="N177" s="109">
        <f>SUM('10:14'!N177)</f>
        <v>0</v>
      </c>
      <c r="O177" s="109">
        <f>SUM('10:14'!O177)</f>
        <v>0</v>
      </c>
      <c r="P177" s="109">
        <f>SUM('10:14'!P177)</f>
        <v>0</v>
      </c>
      <c r="Q177" s="109">
        <f>SUM('10:14'!Q177)</f>
        <v>0</v>
      </c>
      <c r="R177" s="109">
        <f>SUM('10:14'!R177)</f>
        <v>0</v>
      </c>
      <c r="S177" s="109">
        <f>SUM('10:14'!S177)</f>
        <v>0</v>
      </c>
      <c r="T177" s="109">
        <f>SUM('10:14'!T177)</f>
        <v>0</v>
      </c>
      <c r="U177" s="109">
        <f>SUM('10:14'!U177)</f>
        <v>0</v>
      </c>
      <c r="V177" s="244">
        <f t="shared" si="25"/>
        <v>0</v>
      </c>
      <c r="W177" s="33" t="str">
        <f t="shared" si="26"/>
        <v/>
      </c>
      <c r="X177" s="109">
        <f>SUM('10:14'!X177)</f>
        <v>0</v>
      </c>
      <c r="Y177" s="109">
        <f>SUM('10:14'!Y177)</f>
        <v>0</v>
      </c>
      <c r="Z177" s="109">
        <f>SUM('10:14'!Z177)</f>
        <v>0</v>
      </c>
      <c r="AA177" s="109">
        <f>SUM('10:14'!AA177)</f>
        <v>0</v>
      </c>
      <c r="AB177" s="73"/>
      <c r="AC177" s="54"/>
      <c r="AD177" s="97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96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SUM('10:14'!G178)</f>
        <v>0</v>
      </c>
      <c r="H178" s="111">
        <f t="shared" si="23"/>
        <v>0</v>
      </c>
      <c r="I178" s="109">
        <f>SUM('10:14'!I178)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24"/>
        <v>0</v>
      </c>
      <c r="N178" s="109">
        <f>SUM('10:14'!N178)</f>
        <v>0</v>
      </c>
      <c r="O178" s="109">
        <f>SUM('10:14'!O178)</f>
        <v>0</v>
      </c>
      <c r="P178" s="109">
        <f>SUM('10:14'!P178)</f>
        <v>0</v>
      </c>
      <c r="Q178" s="109">
        <f>SUM('10:14'!Q178)</f>
        <v>0</v>
      </c>
      <c r="R178" s="109">
        <f>SUM('10:14'!R178)</f>
        <v>0</v>
      </c>
      <c r="S178" s="109">
        <f>SUM('10:14'!S178)</f>
        <v>0</v>
      </c>
      <c r="T178" s="109">
        <f>SUM('10:14'!T178)</f>
        <v>0</v>
      </c>
      <c r="U178" s="109">
        <f>SUM('10:14'!U178)</f>
        <v>0</v>
      </c>
      <c r="V178" s="244">
        <f t="shared" si="25"/>
        <v>0</v>
      </c>
      <c r="W178" s="33" t="str">
        <f t="shared" si="26"/>
        <v/>
      </c>
      <c r="X178" s="109">
        <f>SUM('10:14'!X178)</f>
        <v>0</v>
      </c>
      <c r="Y178" s="109">
        <f>SUM('10:14'!Y178)</f>
        <v>0</v>
      </c>
      <c r="Z178" s="109">
        <f>SUM('10:14'!Z178)</f>
        <v>0</v>
      </c>
      <c r="AA178" s="109">
        <f>SUM('10:14'!AA178)</f>
        <v>0</v>
      </c>
      <c r="AB178" s="73"/>
      <c r="AC178" s="54"/>
      <c r="AD178" s="97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SUM('10:14'!G179)</f>
        <v>0</v>
      </c>
      <c r="H179" s="111">
        <f t="shared" si="23"/>
        <v>0</v>
      </c>
      <c r="I179" s="109">
        <f>SUM('10:14'!I179)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98">
        <v>20</v>
      </c>
      <c r="M179" s="36">
        <f t="shared" si="24"/>
        <v>0</v>
      </c>
      <c r="N179" s="109">
        <f>SUM('10:14'!N179)</f>
        <v>0</v>
      </c>
      <c r="O179" s="109">
        <f>SUM('10:14'!O179)</f>
        <v>0</v>
      </c>
      <c r="P179" s="109">
        <f>SUM('10:14'!P179)</f>
        <v>0</v>
      </c>
      <c r="Q179" s="109">
        <f>SUM('10:14'!Q179)</f>
        <v>0</v>
      </c>
      <c r="R179" s="109">
        <f>SUM('10:14'!R179)</f>
        <v>0</v>
      </c>
      <c r="S179" s="109">
        <f>SUM('10:14'!S179)</f>
        <v>0</v>
      </c>
      <c r="T179" s="109">
        <f>SUM('10:14'!T179)</f>
        <v>0</v>
      </c>
      <c r="U179" s="109">
        <f>SUM('10:14'!U179)</f>
        <v>0</v>
      </c>
      <c r="V179" s="244">
        <f t="shared" si="25"/>
        <v>0</v>
      </c>
      <c r="W179" s="33" t="str">
        <f t="shared" si="26"/>
        <v/>
      </c>
      <c r="X179" s="109">
        <f>SUM('10:14'!X179)</f>
        <v>0</v>
      </c>
      <c r="Y179" s="109">
        <f>SUM('10:14'!Y179)</f>
        <v>0</v>
      </c>
      <c r="Z179" s="109">
        <f>SUM('10:14'!Z179)</f>
        <v>0</v>
      </c>
      <c r="AA179" s="109">
        <f>SUM('10:14'!AA179)</f>
        <v>0</v>
      </c>
      <c r="AB179" s="73"/>
      <c r="AC179" s="54"/>
      <c r="AD179" s="97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SUM('10:14'!G180)</f>
        <v>0</v>
      </c>
      <c r="H180" s="111">
        <f t="shared" si="23"/>
        <v>0</v>
      </c>
      <c r="I180" s="109">
        <f>SUM('10:14'!I180)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24"/>
        <v>0</v>
      </c>
      <c r="N180" s="109">
        <f>SUM('10:14'!N180)</f>
        <v>0</v>
      </c>
      <c r="O180" s="109">
        <f>SUM('10:14'!O180)</f>
        <v>0</v>
      </c>
      <c r="P180" s="109">
        <f>SUM('10:14'!P180)</f>
        <v>0</v>
      </c>
      <c r="Q180" s="109">
        <f>SUM('10:14'!Q180)</f>
        <v>0</v>
      </c>
      <c r="R180" s="109">
        <f>SUM('10:14'!R180)</f>
        <v>0</v>
      </c>
      <c r="S180" s="109">
        <f>SUM('10:14'!S180)</f>
        <v>0</v>
      </c>
      <c r="T180" s="109">
        <f>SUM('10:14'!T180)</f>
        <v>0</v>
      </c>
      <c r="U180" s="109">
        <f>SUM('10:14'!U180)</f>
        <v>0</v>
      </c>
      <c r="V180" s="244">
        <f t="shared" si="25"/>
        <v>0</v>
      </c>
      <c r="W180" s="33" t="str">
        <f t="shared" si="26"/>
        <v/>
      </c>
      <c r="X180" s="109">
        <f>SUM('10:14'!X180)</f>
        <v>0</v>
      </c>
      <c r="Y180" s="109">
        <f>SUM('10:14'!Y180)</f>
        <v>0</v>
      </c>
      <c r="Z180" s="109">
        <f>SUM('10:14'!Z180)</f>
        <v>0</v>
      </c>
      <c r="AA180" s="109">
        <f>SUM('10:14'!AA180)</f>
        <v>0</v>
      </c>
      <c r="AB180" s="73"/>
      <c r="AC180" s="54"/>
      <c r="AD180" s="9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SUM('10:14'!G181)</f>
        <v>0</v>
      </c>
      <c r="H181" s="111">
        <f>D181*G181</f>
        <v>0</v>
      </c>
      <c r="I181" s="109">
        <f>SUM('10:14'!I181)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24"/>
        <v>0</v>
      </c>
      <c r="N181" s="109">
        <f>SUM('10:14'!N181)</f>
        <v>0</v>
      </c>
      <c r="O181" s="109">
        <f>SUM('10:14'!O181)</f>
        <v>0</v>
      </c>
      <c r="P181" s="109">
        <f>SUM('10:14'!P181)</f>
        <v>0</v>
      </c>
      <c r="Q181" s="109">
        <f>SUM('10:14'!Q181)</f>
        <v>0</v>
      </c>
      <c r="R181" s="109">
        <f>SUM('10:14'!R181)</f>
        <v>0</v>
      </c>
      <c r="S181" s="109">
        <f>SUM('10:14'!S181)</f>
        <v>0</v>
      </c>
      <c r="T181" s="109">
        <f>SUM('10:14'!T181)</f>
        <v>0</v>
      </c>
      <c r="U181" s="109">
        <f>SUM('10:14'!U181)</f>
        <v>0</v>
      </c>
      <c r="V181" s="244">
        <f t="shared" si="25"/>
        <v>0</v>
      </c>
      <c r="W181" s="33" t="str">
        <f t="shared" si="26"/>
        <v/>
      </c>
      <c r="X181" s="109">
        <f>SUM('10:14'!X181)</f>
        <v>0</v>
      </c>
      <c r="Y181" s="109">
        <f>SUM('10:14'!Y181)</f>
        <v>0</v>
      </c>
      <c r="Z181" s="109">
        <f>SUM('10:14'!Z181)</f>
        <v>0</v>
      </c>
      <c r="AA181" s="109">
        <f>SUM('10:14'!AA181)</f>
        <v>0</v>
      </c>
      <c r="AB181" s="73"/>
      <c r="AC181" s="54"/>
      <c r="AD181" s="9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SUM('10:14'!G182)</f>
        <v>0</v>
      </c>
      <c r="H182" s="111">
        <f t="shared" si="23"/>
        <v>0</v>
      </c>
      <c r="I182" s="109">
        <f>SUM('10:14'!I182)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24"/>
        <v>0</v>
      </c>
      <c r="N182" s="109">
        <f>SUM('10:14'!N182)</f>
        <v>0</v>
      </c>
      <c r="O182" s="109">
        <f>SUM('10:14'!O182)</f>
        <v>0</v>
      </c>
      <c r="P182" s="109">
        <f>SUM('10:14'!P182)</f>
        <v>0</v>
      </c>
      <c r="Q182" s="109">
        <f>SUM('10:14'!Q182)</f>
        <v>0</v>
      </c>
      <c r="R182" s="109">
        <f>SUM('10:14'!R182)</f>
        <v>0</v>
      </c>
      <c r="S182" s="109">
        <f>SUM('10:14'!S182)</f>
        <v>0</v>
      </c>
      <c r="T182" s="109">
        <f>SUM('10:14'!T182)</f>
        <v>0</v>
      </c>
      <c r="U182" s="109">
        <f>SUM('10:14'!U182)</f>
        <v>0</v>
      </c>
      <c r="V182" s="244">
        <f t="shared" si="25"/>
        <v>0</v>
      </c>
      <c r="W182" s="33" t="str">
        <f t="shared" si="26"/>
        <v/>
      </c>
      <c r="X182" s="109">
        <f>SUM('10:14'!X182)</f>
        <v>0</v>
      </c>
      <c r="Y182" s="109">
        <f>SUM('10:14'!Y182)</f>
        <v>0</v>
      </c>
      <c r="Z182" s="109">
        <f>SUM('10:14'!Z182)</f>
        <v>0</v>
      </c>
      <c r="AA182" s="109">
        <f>SUM('10:14'!AA182)</f>
        <v>0</v>
      </c>
      <c r="AB182" s="73"/>
      <c r="AC182" s="54"/>
      <c r="AD182" s="9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5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SUM('10:14'!G183)</f>
        <v>0</v>
      </c>
      <c r="H183" s="111">
        <f t="shared" si="23"/>
        <v>0</v>
      </c>
      <c r="I183" s="109">
        <f>SUM('10:14'!I183)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98">
        <v>17</v>
      </c>
      <c r="M183" s="36">
        <f t="shared" si="24"/>
        <v>0</v>
      </c>
      <c r="N183" s="109">
        <f>SUM('10:14'!N183)</f>
        <v>0</v>
      </c>
      <c r="O183" s="109">
        <f>SUM('10:14'!O183)</f>
        <v>0</v>
      </c>
      <c r="P183" s="109">
        <f>SUM('10:14'!P183)</f>
        <v>0</v>
      </c>
      <c r="Q183" s="109">
        <f>SUM('10:14'!Q183)</f>
        <v>0</v>
      </c>
      <c r="R183" s="109">
        <f>SUM('10:14'!R183)</f>
        <v>0</v>
      </c>
      <c r="S183" s="109">
        <f>SUM('10:14'!S183)</f>
        <v>0</v>
      </c>
      <c r="T183" s="109">
        <f>SUM('10:14'!T183)</f>
        <v>0</v>
      </c>
      <c r="U183" s="109">
        <f>SUM('10:14'!U183)</f>
        <v>0</v>
      </c>
      <c r="V183" s="244">
        <f t="shared" si="25"/>
        <v>0</v>
      </c>
      <c r="W183" s="33" t="str">
        <f t="shared" si="26"/>
        <v/>
      </c>
      <c r="X183" s="109">
        <f>SUM('10:14'!X183)</f>
        <v>0</v>
      </c>
      <c r="Y183" s="109">
        <f>SUM('10:14'!Y183)</f>
        <v>0</v>
      </c>
      <c r="Z183" s="109">
        <f>SUM('10:14'!Z183)</f>
        <v>0</v>
      </c>
      <c r="AA183" s="109">
        <f>SUM('10:14'!AA183)</f>
        <v>0</v>
      </c>
      <c r="AB183" s="73"/>
      <c r="AC183" s="54"/>
      <c r="AD183" s="97"/>
      <c r="AE183" s="54"/>
      <c r="AF183" s="54"/>
      <c r="AG183" s="54"/>
      <c r="AH183" s="54"/>
      <c r="AI183" s="57"/>
      <c r="AJ183" s="57"/>
      <c r="AK183" s="57"/>
      <c r="AL183" s="96"/>
      <c r="AM183" s="54"/>
      <c r="AN183" s="54"/>
      <c r="AO183" s="54"/>
      <c r="AP183" s="96"/>
      <c r="AQ183" s="96"/>
      <c r="AR183" s="96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5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SUM('10:14'!G184)</f>
        <v>0</v>
      </c>
      <c r="H184" s="111">
        <f t="shared" si="23"/>
        <v>0</v>
      </c>
      <c r="I184" s="109">
        <f>SUM('10:14'!I184)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24"/>
        <v>0</v>
      </c>
      <c r="N184" s="109">
        <f>SUM('10:14'!N184)</f>
        <v>0</v>
      </c>
      <c r="O184" s="109">
        <f>SUM('10:14'!O184)</f>
        <v>0</v>
      </c>
      <c r="P184" s="109">
        <f>SUM('10:14'!P184)</f>
        <v>0</v>
      </c>
      <c r="Q184" s="109">
        <f>SUM('10:14'!Q184)</f>
        <v>0</v>
      </c>
      <c r="R184" s="109">
        <f>SUM('10:14'!R184)</f>
        <v>0</v>
      </c>
      <c r="S184" s="109">
        <f>SUM('10:14'!S184)</f>
        <v>0</v>
      </c>
      <c r="T184" s="109">
        <f>SUM('10:14'!T184)</f>
        <v>0</v>
      </c>
      <c r="U184" s="109">
        <f>SUM('10:14'!U184)</f>
        <v>0</v>
      </c>
      <c r="V184" s="244">
        <f t="shared" si="25"/>
        <v>0</v>
      </c>
      <c r="W184" s="33" t="str">
        <f t="shared" si="26"/>
        <v/>
      </c>
      <c r="X184" s="109">
        <f>SUM('10:14'!X184)</f>
        <v>0</v>
      </c>
      <c r="Y184" s="109">
        <f>SUM('10:14'!Y184)</f>
        <v>0</v>
      </c>
      <c r="Z184" s="109">
        <f>SUM('10:14'!Z184)</f>
        <v>0</v>
      </c>
      <c r="AA184" s="109">
        <f>SUM('10:14'!AA184)</f>
        <v>0</v>
      </c>
      <c r="AB184" s="73"/>
      <c r="AC184" s="54"/>
      <c r="AD184" s="9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60">
        <v>30100063</v>
      </c>
      <c r="B185" s="232" t="s">
        <v>171</v>
      </c>
      <c r="C185" s="16" t="s">
        <v>379</v>
      </c>
      <c r="D185" s="130"/>
      <c r="E185" s="17"/>
      <c r="F185" s="6"/>
      <c r="G185" s="109">
        <f>SUM('10:14'!G185)</f>
        <v>0</v>
      </c>
      <c r="H185" s="111">
        <f t="shared" si="23"/>
        <v>0</v>
      </c>
      <c r="I185" s="109">
        <f>SUM('10:14'!I185)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24"/>
        <v>0</v>
      </c>
      <c r="N185" s="109">
        <f>SUM('10:14'!N185)</f>
        <v>0</v>
      </c>
      <c r="O185" s="109">
        <f>SUM('10:14'!O185)</f>
        <v>0</v>
      </c>
      <c r="P185" s="109">
        <f>SUM('10:14'!P185)</f>
        <v>0</v>
      </c>
      <c r="Q185" s="109">
        <f>SUM('10:14'!Q185)</f>
        <v>0</v>
      </c>
      <c r="R185" s="109">
        <f>SUM('10:14'!R185)</f>
        <v>0</v>
      </c>
      <c r="S185" s="109">
        <f>SUM('10:14'!S185)</f>
        <v>0</v>
      </c>
      <c r="T185" s="109">
        <f>SUM('10:14'!T185)</f>
        <v>0</v>
      </c>
      <c r="U185" s="109">
        <f>SUM('10:14'!U185)</f>
        <v>0</v>
      </c>
      <c r="V185" s="244">
        <f t="shared" si="25"/>
        <v>0</v>
      </c>
      <c r="W185" s="33" t="str">
        <f t="shared" si="26"/>
        <v/>
      </c>
      <c r="X185" s="109">
        <f>SUM('10:14'!X185)</f>
        <v>0</v>
      </c>
      <c r="Y185" s="109">
        <f>SUM('10:14'!Y185)</f>
        <v>0</v>
      </c>
      <c r="Z185" s="109">
        <f>SUM('10:14'!Z185)</f>
        <v>0</v>
      </c>
      <c r="AA185" s="109">
        <f>SUM('10:14'!AA185)</f>
        <v>0</v>
      </c>
      <c r="AB185" s="73"/>
      <c r="AC185" s="54"/>
      <c r="AD185" s="9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60">
        <v>30100061</v>
      </c>
      <c r="B186" s="232" t="s">
        <v>171</v>
      </c>
      <c r="C186" s="16" t="s">
        <v>380</v>
      </c>
      <c r="D186" s="130"/>
      <c r="E186" s="17"/>
      <c r="F186" s="6"/>
      <c r="G186" s="109">
        <f>SUM('10:14'!G186)</f>
        <v>0</v>
      </c>
      <c r="H186" s="111">
        <f t="shared" si="23"/>
        <v>0</v>
      </c>
      <c r="I186" s="109">
        <f>SUM('10:14'!I186)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24"/>
        <v>0</v>
      </c>
      <c r="N186" s="109">
        <f>SUM('10:14'!N186)</f>
        <v>0</v>
      </c>
      <c r="O186" s="109">
        <f>SUM('10:14'!O186)</f>
        <v>0</v>
      </c>
      <c r="P186" s="109">
        <f>SUM('10:14'!P186)</f>
        <v>0</v>
      </c>
      <c r="Q186" s="109">
        <f>SUM('10:14'!Q186)</f>
        <v>0</v>
      </c>
      <c r="R186" s="109">
        <f>SUM('10:14'!R186)</f>
        <v>0</v>
      </c>
      <c r="S186" s="109">
        <f>SUM('10:14'!S186)</f>
        <v>0</v>
      </c>
      <c r="T186" s="109">
        <f>SUM('10:14'!T186)</f>
        <v>0</v>
      </c>
      <c r="U186" s="109">
        <f>SUM('10:14'!U186)</f>
        <v>0</v>
      </c>
      <c r="V186" s="244">
        <f t="shared" si="25"/>
        <v>0</v>
      </c>
      <c r="W186" s="33" t="str">
        <f t="shared" si="26"/>
        <v/>
      </c>
      <c r="X186" s="109">
        <f>SUM('10:14'!X186)</f>
        <v>0</v>
      </c>
      <c r="Y186" s="109">
        <f>SUM('10:14'!Y186)</f>
        <v>0</v>
      </c>
      <c r="Z186" s="109">
        <f>SUM('10:14'!Z186)</f>
        <v>0</v>
      </c>
      <c r="AA186" s="109">
        <f>SUM('10:14'!AA186)</f>
        <v>0</v>
      </c>
      <c r="AB186" s="73"/>
      <c r="AC186" s="54"/>
      <c r="AD186" s="97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58">
        <v>30200001</v>
      </c>
      <c r="B187" s="232" t="s">
        <v>67</v>
      </c>
      <c r="C187" s="16" t="s">
        <v>381</v>
      </c>
      <c r="D187" s="130">
        <v>5.0599999999999996</v>
      </c>
      <c r="E187" s="17"/>
      <c r="F187" s="6"/>
      <c r="G187" s="109">
        <f>SUM('10:14'!G187)</f>
        <v>0</v>
      </c>
      <c r="H187" s="111">
        <f t="shared" si="23"/>
        <v>0</v>
      </c>
      <c r="I187" s="109">
        <f>SUM('10:14'!I187)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SUM('10:14'!N187)</f>
        <v>0</v>
      </c>
      <c r="O187" s="109">
        <f>SUM('10:14'!O187)</f>
        <v>0</v>
      </c>
      <c r="P187" s="109">
        <f>SUM('10:14'!P187)</f>
        <v>0</v>
      </c>
      <c r="Q187" s="109">
        <f>SUM('10:14'!Q187)</f>
        <v>0</v>
      </c>
      <c r="R187" s="109">
        <f>SUM('10:14'!R187)</f>
        <v>0</v>
      </c>
      <c r="S187" s="109">
        <f>SUM('10:14'!S187)</f>
        <v>0</v>
      </c>
      <c r="T187" s="109">
        <f>SUM('10:14'!T187)</f>
        <v>0</v>
      </c>
      <c r="U187" s="109">
        <f>SUM('10:14'!U187)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SUM('10:14'!X187)</f>
        <v>0</v>
      </c>
      <c r="Y187" s="109">
        <f>SUM('10:14'!Y187)</f>
        <v>0</v>
      </c>
      <c r="Z187" s="109">
        <f>SUM('10:14'!Z187)</f>
        <v>0</v>
      </c>
      <c r="AA187" s="109">
        <f>SUM('10:14'!AA187)</f>
        <v>0</v>
      </c>
      <c r="AB187" s="73"/>
      <c r="AC187" s="54"/>
      <c r="AD187" s="122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5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SUM('10:14'!G188)</f>
        <v>0</v>
      </c>
      <c r="H188" s="111">
        <f t="shared" si="23"/>
        <v>0</v>
      </c>
      <c r="I188" s="109">
        <f>SUM('10:14'!I188)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98">
        <v>23</v>
      </c>
      <c r="M188" s="36">
        <f t="shared" si="24"/>
        <v>0</v>
      </c>
      <c r="N188" s="109">
        <f>SUM('10:14'!N188)</f>
        <v>0</v>
      </c>
      <c r="O188" s="109">
        <f>SUM('10:14'!O188)</f>
        <v>0</v>
      </c>
      <c r="P188" s="109">
        <f>SUM('10:14'!P188)</f>
        <v>0</v>
      </c>
      <c r="Q188" s="109">
        <f>SUM('10:14'!Q188)</f>
        <v>0</v>
      </c>
      <c r="R188" s="109">
        <f>SUM('10:14'!R188)</f>
        <v>0</v>
      </c>
      <c r="S188" s="109">
        <f>SUM('10:14'!S188)</f>
        <v>0</v>
      </c>
      <c r="T188" s="109">
        <f>SUM('10:14'!T188)</f>
        <v>0</v>
      </c>
      <c r="U188" s="109">
        <f>SUM('10:14'!U188)</f>
        <v>0</v>
      </c>
      <c r="V188" s="244">
        <f t="shared" si="25"/>
        <v>0</v>
      </c>
      <c r="W188" s="33" t="str">
        <f t="shared" si="26"/>
        <v/>
      </c>
      <c r="X188" s="109">
        <f>SUM('10:14'!X188)</f>
        <v>0</v>
      </c>
      <c r="Y188" s="109">
        <f>SUM('10:14'!Y188)</f>
        <v>0</v>
      </c>
      <c r="Z188" s="109">
        <f>SUM('10:14'!Z188)</f>
        <v>0</v>
      </c>
      <c r="AA188" s="109">
        <f>SUM('10:14'!AA188)</f>
        <v>0</v>
      </c>
      <c r="AB188" s="73"/>
      <c r="AC188" s="54"/>
      <c r="AD188" s="9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5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SUM('10:14'!G189)</f>
        <v>0</v>
      </c>
      <c r="H189" s="111">
        <f t="shared" si="23"/>
        <v>0</v>
      </c>
      <c r="I189" s="109">
        <f>SUM('10:14'!I189)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24"/>
        <v>0</v>
      </c>
      <c r="N189" s="109">
        <f>SUM('10:14'!N189)</f>
        <v>0</v>
      </c>
      <c r="O189" s="109">
        <f>SUM('10:14'!O189)</f>
        <v>0</v>
      </c>
      <c r="P189" s="109">
        <f>SUM('10:14'!P189)</f>
        <v>0</v>
      </c>
      <c r="Q189" s="109">
        <f>SUM('10:14'!Q189)</f>
        <v>0</v>
      </c>
      <c r="R189" s="109">
        <f>SUM('10:14'!R189)</f>
        <v>0</v>
      </c>
      <c r="S189" s="109">
        <f>SUM('10:14'!S189)</f>
        <v>0</v>
      </c>
      <c r="T189" s="109">
        <f>SUM('10:14'!T189)</f>
        <v>0</v>
      </c>
      <c r="U189" s="109">
        <f>SUM('10:14'!U189)</f>
        <v>0</v>
      </c>
      <c r="V189" s="244">
        <f t="shared" si="25"/>
        <v>0</v>
      </c>
      <c r="W189" s="33" t="str">
        <f t="shared" si="26"/>
        <v/>
      </c>
      <c r="X189" s="109">
        <f>SUM('10:14'!X189)</f>
        <v>0</v>
      </c>
      <c r="Y189" s="109">
        <f>SUM('10:14'!Y189)</f>
        <v>0</v>
      </c>
      <c r="Z189" s="109">
        <f>SUM('10:14'!Z189)</f>
        <v>0</v>
      </c>
      <c r="AA189" s="109">
        <f>SUM('10:14'!AA189)</f>
        <v>0</v>
      </c>
      <c r="AB189" s="73"/>
      <c r="AC189" s="54"/>
      <c r="AD189" s="9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58">
        <v>30100003</v>
      </c>
      <c r="B190" s="163" t="s">
        <v>198</v>
      </c>
      <c r="C190" s="233" t="s">
        <v>190</v>
      </c>
      <c r="D190" s="130">
        <v>4.8</v>
      </c>
      <c r="E190" s="17"/>
      <c r="F190" s="6"/>
      <c r="G190" s="109">
        <f>SUM('10:14'!G190)</f>
        <v>0</v>
      </c>
      <c r="H190" s="111">
        <f t="shared" si="23"/>
        <v>0</v>
      </c>
      <c r="I190" s="109">
        <f>SUM('10:14'!I190)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24"/>
        <v>0</v>
      </c>
      <c r="N190" s="109">
        <f>SUM('10:14'!N190)</f>
        <v>0</v>
      </c>
      <c r="O190" s="109">
        <f>SUM('10:14'!O190)</f>
        <v>0</v>
      </c>
      <c r="P190" s="109">
        <f>SUM('10:14'!P190)</f>
        <v>0</v>
      </c>
      <c r="Q190" s="109">
        <f>SUM('10:14'!Q190)</f>
        <v>0</v>
      </c>
      <c r="R190" s="109">
        <f>SUM('10:14'!R190)</f>
        <v>0</v>
      </c>
      <c r="S190" s="109">
        <f>SUM('10:14'!S190)</f>
        <v>0</v>
      </c>
      <c r="T190" s="109">
        <f>SUM('10:14'!T190)</f>
        <v>0</v>
      </c>
      <c r="U190" s="109">
        <f>SUM('10:14'!U190)</f>
        <v>0</v>
      </c>
      <c r="V190" s="244">
        <f t="shared" si="25"/>
        <v>0</v>
      </c>
      <c r="W190" s="33" t="str">
        <f t="shared" si="26"/>
        <v/>
      </c>
      <c r="X190" s="109">
        <f>SUM('10:14'!X190)</f>
        <v>0</v>
      </c>
      <c r="Y190" s="109">
        <f>SUM('10:14'!Y190)</f>
        <v>0</v>
      </c>
      <c r="Z190" s="109">
        <f>SUM('10:14'!Z190)</f>
        <v>0</v>
      </c>
      <c r="AA190" s="109">
        <f>SUM('10:14'!AA190)</f>
        <v>0</v>
      </c>
      <c r="AB190" s="73"/>
      <c r="AC190" s="54"/>
      <c r="AD190" s="9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58">
        <v>30100004</v>
      </c>
      <c r="B191" s="163" t="s">
        <v>198</v>
      </c>
      <c r="C191" s="233" t="s">
        <v>187</v>
      </c>
      <c r="D191" s="130">
        <v>4.8</v>
      </c>
      <c r="E191" s="17"/>
      <c r="F191" s="13"/>
      <c r="G191" s="109">
        <f>SUM('10:14'!G191)</f>
        <v>0</v>
      </c>
      <c r="H191" s="111">
        <f t="shared" si="23"/>
        <v>0</v>
      </c>
      <c r="I191" s="109">
        <f>SUM('10:14'!I191)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24"/>
        <v>0</v>
      </c>
      <c r="N191" s="109">
        <f>SUM('10:14'!N191)</f>
        <v>0</v>
      </c>
      <c r="O191" s="109">
        <f>SUM('10:14'!O191)</f>
        <v>0</v>
      </c>
      <c r="P191" s="109">
        <f>SUM('10:14'!P191)</f>
        <v>0</v>
      </c>
      <c r="Q191" s="109">
        <f>SUM('10:14'!Q191)</f>
        <v>0</v>
      </c>
      <c r="R191" s="109">
        <f>SUM('10:14'!R191)</f>
        <v>0</v>
      </c>
      <c r="S191" s="109">
        <f>SUM('10:14'!S191)</f>
        <v>0</v>
      </c>
      <c r="T191" s="109">
        <f>SUM('10:14'!T191)</f>
        <v>0</v>
      </c>
      <c r="U191" s="109">
        <f>SUM('10:14'!U191)</f>
        <v>0</v>
      </c>
      <c r="V191" s="244">
        <f t="shared" si="25"/>
        <v>0</v>
      </c>
      <c r="W191" s="33" t="str">
        <f t="shared" si="26"/>
        <v/>
      </c>
      <c r="X191" s="109">
        <f>SUM('10:14'!X191)</f>
        <v>0</v>
      </c>
      <c r="Y191" s="109">
        <f>SUM('10:14'!Y191)</f>
        <v>0</v>
      </c>
      <c r="Z191" s="109">
        <f>SUM('10:14'!Z191)</f>
        <v>0</v>
      </c>
      <c r="AA191" s="109">
        <f>SUM('10:14'!AA191)</f>
        <v>0</v>
      </c>
      <c r="AB191" s="73"/>
      <c r="AC191" s="54"/>
      <c r="AD191" s="9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58">
        <v>30100006</v>
      </c>
      <c r="B192" s="163" t="s">
        <v>198</v>
      </c>
      <c r="C192" s="233" t="s">
        <v>179</v>
      </c>
      <c r="D192" s="130">
        <v>4.8</v>
      </c>
      <c r="E192" s="17"/>
      <c r="F192" s="13"/>
      <c r="G192" s="109">
        <f>SUM('10:14'!G192)</f>
        <v>0</v>
      </c>
      <c r="H192" s="111">
        <f t="shared" si="23"/>
        <v>0</v>
      </c>
      <c r="I192" s="109">
        <f>SUM('10:14'!I192)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SUM('10:14'!N192)</f>
        <v>0</v>
      </c>
      <c r="O192" s="109">
        <f>SUM('10:14'!O192)</f>
        <v>0</v>
      </c>
      <c r="P192" s="109">
        <f>SUM('10:14'!P192)</f>
        <v>0</v>
      </c>
      <c r="Q192" s="109">
        <f>SUM('10:14'!Q192)</f>
        <v>0</v>
      </c>
      <c r="R192" s="109">
        <f>SUM('10:14'!R192)</f>
        <v>0</v>
      </c>
      <c r="S192" s="109">
        <f>SUM('10:14'!S192)</f>
        <v>0</v>
      </c>
      <c r="T192" s="109">
        <f>SUM('10:14'!T192)</f>
        <v>0</v>
      </c>
      <c r="U192" s="109">
        <f>SUM('10:14'!U192)</f>
        <v>0</v>
      </c>
      <c r="V192" s="244"/>
      <c r="W192" s="33"/>
      <c r="X192" s="109">
        <f>SUM('10:14'!X192)</f>
        <v>0</v>
      </c>
      <c r="Y192" s="109">
        <f>SUM('10:14'!Y192)</f>
        <v>0</v>
      </c>
      <c r="Z192" s="109">
        <f>SUM('10:14'!Z192)</f>
        <v>0</v>
      </c>
      <c r="AA192" s="109">
        <f>SUM('10:14'!AA192)</f>
        <v>0</v>
      </c>
      <c r="AB192" s="73"/>
      <c r="AC192" s="54"/>
      <c r="AD192" s="1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58">
        <v>30100005</v>
      </c>
      <c r="B193" s="163" t="s">
        <v>198</v>
      </c>
      <c r="C193" s="233" t="s">
        <v>199</v>
      </c>
      <c r="D193" s="130">
        <v>4.8</v>
      </c>
      <c r="E193" s="17"/>
      <c r="F193" s="13"/>
      <c r="G193" s="109">
        <f>SUM('10:14'!G193)</f>
        <v>0</v>
      </c>
      <c r="H193" s="111">
        <f t="shared" si="23"/>
        <v>0</v>
      </c>
      <c r="I193" s="109">
        <f>SUM('10:14'!I193)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SUM('10:14'!N193)</f>
        <v>0</v>
      </c>
      <c r="O193" s="109">
        <f>SUM('10:14'!O193)</f>
        <v>0</v>
      </c>
      <c r="P193" s="109">
        <f>SUM('10:14'!P193)</f>
        <v>0</v>
      </c>
      <c r="Q193" s="109">
        <f>SUM('10:14'!Q193)</f>
        <v>0</v>
      </c>
      <c r="R193" s="109">
        <f>SUM('10:14'!R193)</f>
        <v>0</v>
      </c>
      <c r="S193" s="109">
        <f>SUM('10:14'!S193)</f>
        <v>0</v>
      </c>
      <c r="T193" s="109">
        <f>SUM('10:14'!T193)</f>
        <v>0</v>
      </c>
      <c r="U193" s="109">
        <f>SUM('10:14'!U193)</f>
        <v>0</v>
      </c>
      <c r="V193" s="244"/>
      <c r="W193" s="33"/>
      <c r="X193" s="109">
        <f>SUM('10:14'!X193)</f>
        <v>0</v>
      </c>
      <c r="Y193" s="109">
        <f>SUM('10:14'!Y193)</f>
        <v>0</v>
      </c>
      <c r="Z193" s="109">
        <f>SUM('10:14'!Z193)</f>
        <v>0</v>
      </c>
      <c r="AA193" s="109">
        <f>SUM('10:14'!AA193)</f>
        <v>0</v>
      </c>
      <c r="AB193" s="73"/>
      <c r="AC193" s="54"/>
      <c r="AD193" s="1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58">
        <v>30100009</v>
      </c>
      <c r="B194" s="163" t="s">
        <v>200</v>
      </c>
      <c r="C194" s="148" t="s">
        <v>190</v>
      </c>
      <c r="D194" s="130">
        <v>4.99</v>
      </c>
      <c r="E194" s="17"/>
      <c r="F194" s="13"/>
      <c r="G194" s="109">
        <f>SUM('10:14'!G194)</f>
        <v>0</v>
      </c>
      <c r="H194" s="111">
        <f t="shared" si="23"/>
        <v>0</v>
      </c>
      <c r="I194" s="109">
        <f>SUM('10:14'!I194)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SUM('10:14'!N194)</f>
        <v>0</v>
      </c>
      <c r="O194" s="109">
        <f>SUM('10:14'!O194)</f>
        <v>0</v>
      </c>
      <c r="P194" s="109">
        <f>SUM('10:14'!P194)</f>
        <v>0</v>
      </c>
      <c r="Q194" s="109">
        <f>SUM('10:14'!Q194)</f>
        <v>0</v>
      </c>
      <c r="R194" s="109">
        <f>SUM('10:14'!R194)</f>
        <v>0</v>
      </c>
      <c r="S194" s="109">
        <f>SUM('10:14'!S194)</f>
        <v>0</v>
      </c>
      <c r="T194" s="109">
        <f>SUM('10:14'!T194)</f>
        <v>0</v>
      </c>
      <c r="U194" s="109">
        <f>SUM('10:14'!U194)</f>
        <v>0</v>
      </c>
      <c r="V194" s="244"/>
      <c r="W194" s="33"/>
      <c r="X194" s="109">
        <f>SUM('10:14'!X194)</f>
        <v>0</v>
      </c>
      <c r="Y194" s="109">
        <f>SUM('10:14'!Y194)</f>
        <v>0</v>
      </c>
      <c r="Z194" s="109">
        <f>SUM('10:14'!Z194)</f>
        <v>0</v>
      </c>
      <c r="AA194" s="109">
        <f>SUM('10:14'!AA194)</f>
        <v>0</v>
      </c>
      <c r="AB194" s="73"/>
      <c r="AC194" s="54"/>
      <c r="AD194" s="1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57">
        <v>30200004</v>
      </c>
      <c r="B195" s="163" t="s">
        <v>200</v>
      </c>
      <c r="C195" s="148" t="s">
        <v>189</v>
      </c>
      <c r="D195" s="130">
        <v>4.99</v>
      </c>
      <c r="E195" s="17"/>
      <c r="F195" s="13"/>
      <c r="G195" s="109">
        <f>SUM('10:14'!G195)</f>
        <v>0</v>
      </c>
      <c r="H195" s="111">
        <f t="shared" si="23"/>
        <v>0</v>
      </c>
      <c r="I195" s="109">
        <f>SUM('10:14'!I195)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SUM('10:14'!N195)</f>
        <v>0</v>
      </c>
      <c r="O195" s="109">
        <f>SUM('10:14'!O195)</f>
        <v>0</v>
      </c>
      <c r="P195" s="109">
        <f>SUM('10:14'!P195)</f>
        <v>0</v>
      </c>
      <c r="Q195" s="109">
        <f>SUM('10:14'!Q195)</f>
        <v>0</v>
      </c>
      <c r="R195" s="109">
        <f>SUM('10:14'!R195)</f>
        <v>0</v>
      </c>
      <c r="S195" s="109">
        <f>SUM('10:14'!S195)</f>
        <v>0</v>
      </c>
      <c r="T195" s="109">
        <f>SUM('10:14'!T195)</f>
        <v>0</v>
      </c>
      <c r="U195" s="109">
        <f>SUM('10:14'!U195)</f>
        <v>0</v>
      </c>
      <c r="V195" s="244"/>
      <c r="W195" s="33"/>
      <c r="X195" s="109">
        <f>SUM('10:14'!X195)</f>
        <v>0</v>
      </c>
      <c r="Y195" s="109">
        <f>SUM('10:14'!Y195)</f>
        <v>0</v>
      </c>
      <c r="Z195" s="109">
        <f>SUM('10:14'!Z195)</f>
        <v>0</v>
      </c>
      <c r="AA195" s="109">
        <f>SUM('10:14'!AA195)</f>
        <v>0</v>
      </c>
      <c r="AB195" s="73"/>
      <c r="AC195" s="54"/>
      <c r="AD195" s="1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629" t="s">
        <v>70</v>
      </c>
      <c r="B196" s="630"/>
      <c r="C196" s="31" t="s">
        <v>71</v>
      </c>
      <c r="D196" s="30"/>
      <c r="E196" s="30"/>
      <c r="F196" s="30"/>
      <c r="G196" s="110">
        <f>SUM(G175:G195)</f>
        <v>45</v>
      </c>
      <c r="H196" s="30">
        <f>SUM(H175:H195)</f>
        <v>226.35000000000002</v>
      </c>
      <c r="I196" s="30">
        <f>SUM(I175:I195)</f>
        <v>1</v>
      </c>
      <c r="J196" s="31">
        <f t="array" ref="J196">IF(ISERROR(G196/I196),"",G196/I196)</f>
        <v>45</v>
      </c>
      <c r="K196" s="30">
        <f>SUM(K175:K195)</f>
        <v>2.8125</v>
      </c>
      <c r="L196" s="114"/>
      <c r="M196" s="105">
        <f t="shared" ref="M196:AA196" si="27">SUM(M175:M195)</f>
        <v>-1.8125</v>
      </c>
      <c r="N196" s="30">
        <f t="shared" si="27"/>
        <v>0</v>
      </c>
      <c r="O196" s="34">
        <f t="shared" si="27"/>
        <v>0</v>
      </c>
      <c r="P196" s="34">
        <f t="shared" si="27"/>
        <v>0</v>
      </c>
      <c r="Q196" s="34">
        <f t="shared" si="27"/>
        <v>0</v>
      </c>
      <c r="R196" s="34">
        <f t="shared" si="27"/>
        <v>0</v>
      </c>
      <c r="S196" s="34">
        <f t="shared" si="27"/>
        <v>0</v>
      </c>
      <c r="T196" s="34">
        <f t="shared" si="27"/>
        <v>0</v>
      </c>
      <c r="U196" s="34">
        <f t="shared" si="27"/>
        <v>0</v>
      </c>
      <c r="V196" s="244">
        <f t="shared" si="27"/>
        <v>0</v>
      </c>
      <c r="W196" s="33">
        <f t="shared" si="27"/>
        <v>0</v>
      </c>
      <c r="X196" s="108">
        <f t="shared" si="27"/>
        <v>0</v>
      </c>
      <c r="Y196" s="108">
        <f t="shared" si="27"/>
        <v>0</v>
      </c>
      <c r="Z196" s="108">
        <f t="shared" si="27"/>
        <v>0</v>
      </c>
      <c r="AA196" s="108">
        <f t="shared" si="27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5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SUM('10:14'!G197)</f>
        <v>1</v>
      </c>
      <c r="H197" s="257">
        <f t="shared" ref="H197:H253" si="28">D197*G197</f>
        <v>5.03</v>
      </c>
      <c r="I197" s="109">
        <f>SUM('10:14'!I197)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:M247" si="29">IF(ISERROR(I197-K197),"",I197-K197)</f>
        <v>7.6923076923076858E-4</v>
      </c>
      <c r="N197" s="109">
        <f>SUM('10:14'!N197)</f>
        <v>0</v>
      </c>
      <c r="O197" s="109">
        <f>SUM('10:14'!O197)</f>
        <v>0</v>
      </c>
      <c r="P197" s="109">
        <f>SUM('10:14'!P197)</f>
        <v>0</v>
      </c>
      <c r="Q197" s="109">
        <f>SUM('10:14'!Q197)</f>
        <v>0</v>
      </c>
      <c r="R197" s="109">
        <f>SUM('10:14'!R197)</f>
        <v>0</v>
      </c>
      <c r="S197" s="109">
        <f>SUM('10:14'!S197)</f>
        <v>0</v>
      </c>
      <c r="T197" s="109">
        <f>SUM('10:14'!T197)</f>
        <v>0</v>
      </c>
      <c r="U197" s="109">
        <f>SUM('10:14'!U197)</f>
        <v>0</v>
      </c>
      <c r="V197" s="244">
        <f t="shared" ref="V197:V243" si="30">SUM(X197:AA197)</f>
        <v>0</v>
      </c>
      <c r="W197" s="33">
        <f t="shared" ref="W197:W286" si="31">IF(ISERROR(V197/G197),"",V197/G197)</f>
        <v>0</v>
      </c>
      <c r="X197" s="109">
        <f>SUM('10:14'!X197)</f>
        <v>0</v>
      </c>
      <c r="Y197" s="109">
        <f>SUM('10:14'!Y197)</f>
        <v>0</v>
      </c>
      <c r="Z197" s="109">
        <f>SUM('10:14'!Z197)</f>
        <v>0</v>
      </c>
      <c r="AA197" s="109">
        <f>SUM('10:14'!AA197)</f>
        <v>0</v>
      </c>
      <c r="AB197" s="25"/>
      <c r="AC197" s="54"/>
      <c r="AD197" s="9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58">
        <v>30100011</v>
      </c>
      <c r="B198" s="213" t="s">
        <v>429</v>
      </c>
      <c r="C198" s="209" t="s">
        <v>431</v>
      </c>
      <c r="D198" s="17">
        <v>5.03</v>
      </c>
      <c r="E198" s="17"/>
      <c r="F198" s="6"/>
      <c r="G198" s="109">
        <f>SUM('10:14'!G198)</f>
        <v>488</v>
      </c>
      <c r="H198" s="284">
        <f t="shared" si="28"/>
        <v>2454.6400000000003</v>
      </c>
      <c r="I198" s="109">
        <f>SUM('10:14'!I198)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25"/>
      <c r="AC198" s="54"/>
      <c r="AD198" s="285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5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SUM('10:14'!G199)</f>
        <v>995</v>
      </c>
      <c r="H199" s="257">
        <f t="shared" si="28"/>
        <v>5004.8500000000004</v>
      </c>
      <c r="I199" s="109">
        <f>SUM('10:14'!I199)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si="29"/>
        <v>-8.6346153846153832</v>
      </c>
      <c r="N199" s="109">
        <f>SUM('10:14'!N199)</f>
        <v>0</v>
      </c>
      <c r="O199" s="109">
        <f>SUM('10:14'!O199)</f>
        <v>0</v>
      </c>
      <c r="P199" s="109">
        <f>SUM('10:14'!P199)</f>
        <v>0</v>
      </c>
      <c r="Q199" s="109">
        <f>SUM('10:14'!Q199)</f>
        <v>0</v>
      </c>
      <c r="R199" s="109">
        <f>SUM('10:14'!R199)</f>
        <v>0</v>
      </c>
      <c r="S199" s="109">
        <f>SUM('10:14'!S199)</f>
        <v>0</v>
      </c>
      <c r="T199" s="109">
        <f>SUM('10:14'!T199)</f>
        <v>0</v>
      </c>
      <c r="U199" s="109">
        <f>SUM('10:14'!U199)</f>
        <v>0</v>
      </c>
      <c r="V199" s="244">
        <f t="shared" si="30"/>
        <v>0</v>
      </c>
      <c r="W199" s="33">
        <f t="shared" si="31"/>
        <v>0</v>
      </c>
      <c r="X199" s="109">
        <f>SUM('10:14'!X199)</f>
        <v>0</v>
      </c>
      <c r="Y199" s="109">
        <f>SUM('10:14'!Y199)</f>
        <v>0</v>
      </c>
      <c r="Z199" s="109">
        <f>SUM('10:14'!Z199)</f>
        <v>0</v>
      </c>
      <c r="AA199" s="109">
        <f>SUM('10:14'!AA199)</f>
        <v>0</v>
      </c>
      <c r="AB199" s="25"/>
      <c r="AC199" s="54"/>
      <c r="AD199" s="97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5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SUM('10:14'!G200)</f>
        <v>114</v>
      </c>
      <c r="H200" s="257">
        <f t="shared" si="28"/>
        <v>573.42000000000007</v>
      </c>
      <c r="I200" s="109">
        <f>SUM('10:14'!I200)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SUM('10:14'!N200)</f>
        <v>0</v>
      </c>
      <c r="O200" s="109">
        <f>SUM('10:14'!O200)</f>
        <v>0</v>
      </c>
      <c r="P200" s="109">
        <f>SUM('10:14'!P200)</f>
        <v>0</v>
      </c>
      <c r="Q200" s="109">
        <f>SUM('10:14'!Q200)</f>
        <v>0</v>
      </c>
      <c r="R200" s="109">
        <f>SUM('10:14'!R200)</f>
        <v>0</v>
      </c>
      <c r="S200" s="109">
        <f>SUM('10:14'!S200)</f>
        <v>0</v>
      </c>
      <c r="T200" s="109">
        <f>SUM('10:14'!T200)</f>
        <v>0</v>
      </c>
      <c r="U200" s="109">
        <f>SUM('10:14'!U200)</f>
        <v>0</v>
      </c>
      <c r="V200" s="244">
        <f t="shared" si="30"/>
        <v>0</v>
      </c>
      <c r="W200" s="33">
        <f t="shared" si="31"/>
        <v>0</v>
      </c>
      <c r="X200" s="109">
        <f>SUM('10:14'!X200)</f>
        <v>0</v>
      </c>
      <c r="Y200" s="109">
        <f>SUM('10:14'!Y200)</f>
        <v>0</v>
      </c>
      <c r="Z200" s="109">
        <f>SUM('10:14'!Z200)</f>
        <v>0</v>
      </c>
      <c r="AA200" s="109">
        <f>SUM('10:14'!AA200)</f>
        <v>0</v>
      </c>
      <c r="AB200" s="25"/>
      <c r="AC200" s="54"/>
      <c r="AD200" s="9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5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SUM('10:14'!G201)</f>
        <v>452</v>
      </c>
      <c r="H201" s="354">
        <f t="shared" si="28"/>
        <v>2273.56</v>
      </c>
      <c r="I201" s="109">
        <f>SUM('10:14'!I201)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si="29"/>
        <v>-4.1923076923076916</v>
      </c>
      <c r="N201" s="109">
        <f>SUM('10:14'!N201)</f>
        <v>0</v>
      </c>
      <c r="O201" s="109">
        <f>SUM('10:14'!O201)</f>
        <v>0</v>
      </c>
      <c r="P201" s="109">
        <f>SUM('10:14'!P201)</f>
        <v>0</v>
      </c>
      <c r="Q201" s="109">
        <f>SUM('10:14'!Q201)</f>
        <v>0</v>
      </c>
      <c r="R201" s="109">
        <f>SUM('10:14'!R201)</f>
        <v>0</v>
      </c>
      <c r="S201" s="109">
        <f>SUM('10:14'!S201)</f>
        <v>0</v>
      </c>
      <c r="T201" s="109">
        <f>SUM('10:14'!T201)</f>
        <v>0</v>
      </c>
      <c r="U201" s="109">
        <f>SUM('10:14'!U201)</f>
        <v>0</v>
      </c>
      <c r="V201" s="244">
        <f t="shared" si="30"/>
        <v>0</v>
      </c>
      <c r="W201" s="33">
        <f t="shared" si="31"/>
        <v>0</v>
      </c>
      <c r="X201" s="109">
        <f>SUM('10:14'!X201)</f>
        <v>0</v>
      </c>
      <c r="Y201" s="109">
        <f>SUM('10:14'!Y201)</f>
        <v>0</v>
      </c>
      <c r="Z201" s="109">
        <f>SUM('10:14'!Z201)</f>
        <v>0</v>
      </c>
      <c r="AA201" s="109">
        <f>SUM('10:14'!AA201)</f>
        <v>0</v>
      </c>
      <c r="AB201" s="25"/>
      <c r="AC201" s="54"/>
      <c r="AD201" s="9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58">
        <v>30100016</v>
      </c>
      <c r="B202" s="253" t="s">
        <v>417</v>
      </c>
      <c r="C202" s="209" t="s">
        <v>418</v>
      </c>
      <c r="D202" s="17">
        <v>5.03</v>
      </c>
      <c r="E202" s="17"/>
      <c r="F202" s="6"/>
      <c r="G202" s="109">
        <f>SUM('10:14'!G202)</f>
        <v>0</v>
      </c>
      <c r="H202" s="354">
        <f t="shared" si="28"/>
        <v>0</v>
      </c>
      <c r="I202" s="109">
        <f>SUM('10:14'!I202)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25"/>
      <c r="AC202" s="54"/>
      <c r="AD202" s="255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58">
        <v>30100017</v>
      </c>
      <c r="B203" s="253" t="s">
        <v>417</v>
      </c>
      <c r="C203" s="209" t="s">
        <v>419</v>
      </c>
      <c r="D203" s="17">
        <v>5.03</v>
      </c>
      <c r="E203" s="17"/>
      <c r="F203" s="6"/>
      <c r="G203" s="109">
        <f>SUM('10:14'!G203)</f>
        <v>86</v>
      </c>
      <c r="H203" s="354">
        <f t="shared" si="28"/>
        <v>432.58000000000004</v>
      </c>
      <c r="I203" s="109">
        <f>SUM('10:14'!I203)</f>
        <v>1.5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25"/>
      <c r="AC203" s="54"/>
      <c r="AD203" s="255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58">
        <v>30100015</v>
      </c>
      <c r="B204" s="253" t="s">
        <v>417</v>
      </c>
      <c r="C204" s="209" t="s">
        <v>420</v>
      </c>
      <c r="D204" s="17">
        <v>5.03</v>
      </c>
      <c r="E204" s="17"/>
      <c r="F204" s="6"/>
      <c r="G204" s="109">
        <f>SUM('10:14'!G204)</f>
        <v>134</v>
      </c>
      <c r="H204" s="354">
        <f t="shared" si="28"/>
        <v>674.02</v>
      </c>
      <c r="I204" s="109">
        <f>SUM('10:14'!I204)</f>
        <v>3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25"/>
      <c r="AC204" s="54"/>
      <c r="AD204" s="255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5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SUM('10:14'!G205)</f>
        <v>356</v>
      </c>
      <c r="H205" s="354">
        <f t="shared" si="28"/>
        <v>1808.48</v>
      </c>
      <c r="I205" s="109">
        <f>SUM('10:14'!I205)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si="29"/>
        <v>-1.9523809523809526</v>
      </c>
      <c r="N205" s="109">
        <f>SUM('10:14'!N205)</f>
        <v>0</v>
      </c>
      <c r="O205" s="109">
        <f>SUM('10:14'!O205)</f>
        <v>0</v>
      </c>
      <c r="P205" s="109">
        <f>SUM('10:14'!P205)</f>
        <v>0</v>
      </c>
      <c r="Q205" s="109">
        <f>SUM('10:14'!Q205)</f>
        <v>0</v>
      </c>
      <c r="R205" s="109">
        <f>SUM('10:14'!R205)</f>
        <v>0</v>
      </c>
      <c r="S205" s="109">
        <f>SUM('10:14'!S205)</f>
        <v>0</v>
      </c>
      <c r="T205" s="109">
        <f>SUM('10:14'!T205)</f>
        <v>0</v>
      </c>
      <c r="U205" s="109">
        <f>SUM('10:14'!U205)</f>
        <v>0</v>
      </c>
      <c r="V205" s="244">
        <f t="shared" si="30"/>
        <v>0</v>
      </c>
      <c r="W205" s="33">
        <f t="shared" si="31"/>
        <v>0</v>
      </c>
      <c r="X205" s="109">
        <f>SUM('10:14'!X205)</f>
        <v>0</v>
      </c>
      <c r="Y205" s="109">
        <f>SUM('10:14'!Y205)</f>
        <v>0</v>
      </c>
      <c r="Z205" s="109">
        <f>SUM('10:14'!Z205)</f>
        <v>0</v>
      </c>
      <c r="AA205" s="109">
        <f>SUM('10:14'!AA205)</f>
        <v>0</v>
      </c>
      <c r="AB205" s="25"/>
      <c r="AC205" s="54"/>
      <c r="AD205" s="9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5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SUM('10:14'!G206)</f>
        <v>0</v>
      </c>
      <c r="H206" s="354">
        <f t="shared" si="28"/>
        <v>0</v>
      </c>
      <c r="I206" s="109">
        <f>SUM('10:14'!I206)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29"/>
        <v>0</v>
      </c>
      <c r="N206" s="109">
        <f>SUM('10:14'!N206)</f>
        <v>0</v>
      </c>
      <c r="O206" s="109">
        <f>SUM('10:14'!O206)</f>
        <v>0</v>
      </c>
      <c r="P206" s="109">
        <f>SUM('10:14'!P206)</f>
        <v>0</v>
      </c>
      <c r="Q206" s="109">
        <f>SUM('10:14'!Q206)</f>
        <v>0</v>
      </c>
      <c r="R206" s="109">
        <f>SUM('10:14'!R206)</f>
        <v>0</v>
      </c>
      <c r="S206" s="109">
        <f>SUM('10:14'!S206)</f>
        <v>0</v>
      </c>
      <c r="T206" s="109">
        <f>SUM('10:14'!T206)</f>
        <v>0</v>
      </c>
      <c r="U206" s="109">
        <f>SUM('10:14'!U206)</f>
        <v>0</v>
      </c>
      <c r="V206" s="244">
        <f t="shared" si="30"/>
        <v>0</v>
      </c>
      <c r="W206" s="33" t="str">
        <f t="shared" si="31"/>
        <v/>
      </c>
      <c r="X206" s="109">
        <f>SUM('10:14'!X206)</f>
        <v>0</v>
      </c>
      <c r="Y206" s="109">
        <f>SUM('10:14'!Y206)</f>
        <v>0</v>
      </c>
      <c r="Z206" s="109">
        <f>SUM('10:14'!Z206)</f>
        <v>0</v>
      </c>
      <c r="AA206" s="109">
        <f>SUM('10:14'!AA206)</f>
        <v>0</v>
      </c>
      <c r="AB206" s="25"/>
      <c r="AC206" s="54"/>
      <c r="AD206" s="9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5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SUM('10:14'!G207)</f>
        <v>0</v>
      </c>
      <c r="H207" s="354">
        <f t="shared" si="28"/>
        <v>0</v>
      </c>
      <c r="I207" s="109">
        <f>SUM('10:14'!I207)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29"/>
        <v>0</v>
      </c>
      <c r="N207" s="109">
        <f>SUM('10:14'!N207)</f>
        <v>0</v>
      </c>
      <c r="O207" s="109">
        <f>SUM('10:14'!O207)</f>
        <v>0</v>
      </c>
      <c r="P207" s="109">
        <f>SUM('10:14'!P207)</f>
        <v>0</v>
      </c>
      <c r="Q207" s="109">
        <f>SUM('10:14'!Q207)</f>
        <v>0</v>
      </c>
      <c r="R207" s="109">
        <f>SUM('10:14'!R207)</f>
        <v>0</v>
      </c>
      <c r="S207" s="109">
        <f>SUM('10:14'!S207)</f>
        <v>0</v>
      </c>
      <c r="T207" s="109">
        <f>SUM('10:14'!T207)</f>
        <v>0</v>
      </c>
      <c r="U207" s="109">
        <f>SUM('10:14'!U207)</f>
        <v>0</v>
      </c>
      <c r="V207" s="244">
        <f t="shared" si="30"/>
        <v>0</v>
      </c>
      <c r="W207" s="33" t="str">
        <f t="shared" si="31"/>
        <v/>
      </c>
      <c r="X207" s="109">
        <f>SUM('10:14'!X207)</f>
        <v>0</v>
      </c>
      <c r="Y207" s="109">
        <f>SUM('10:14'!Y207)</f>
        <v>0</v>
      </c>
      <c r="Z207" s="109">
        <f>SUM('10:14'!Z207)</f>
        <v>0</v>
      </c>
      <c r="AA207" s="109">
        <f>SUM('10:14'!AA207)</f>
        <v>0</v>
      </c>
      <c r="AB207" s="25"/>
      <c r="AC207" s="54"/>
      <c r="AD207" s="9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5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SUM('10:14'!G208)</f>
        <v>36</v>
      </c>
      <c r="H208" s="257">
        <f t="shared" si="28"/>
        <v>182.88</v>
      </c>
      <c r="I208" s="109">
        <f>SUM('10:14'!I208)</f>
        <v>2</v>
      </c>
      <c r="J208" s="31">
        <f t="array" ref="J208">IF(ISERROR(G208/I208),"",G208/I208)</f>
        <v>18</v>
      </c>
      <c r="K208" s="35">
        <f t="array" ref="K208">IF(ISERROR(G208/L208),"",G208/L208)</f>
        <v>1.7142857142857142</v>
      </c>
      <c r="L208" s="98">
        <v>21</v>
      </c>
      <c r="M208" s="36">
        <f t="shared" si="29"/>
        <v>0.28571428571428581</v>
      </c>
      <c r="N208" s="109">
        <f>SUM('10:14'!N208)</f>
        <v>0</v>
      </c>
      <c r="O208" s="109">
        <f>SUM('10:14'!O208)</f>
        <v>0</v>
      </c>
      <c r="P208" s="109">
        <f>SUM('10:14'!P208)</f>
        <v>0</v>
      </c>
      <c r="Q208" s="109">
        <f>SUM('10:14'!Q208)</f>
        <v>0</v>
      </c>
      <c r="R208" s="109">
        <f>SUM('10:14'!R208)</f>
        <v>0</v>
      </c>
      <c r="S208" s="109">
        <f>SUM('10:14'!S208)</f>
        <v>0</v>
      </c>
      <c r="T208" s="109">
        <f>SUM('10:14'!T208)</f>
        <v>0</v>
      </c>
      <c r="U208" s="109">
        <f>SUM('10:14'!U208)</f>
        <v>0</v>
      </c>
      <c r="V208" s="244">
        <f t="shared" si="30"/>
        <v>0</v>
      </c>
      <c r="W208" s="33">
        <f t="shared" si="31"/>
        <v>0</v>
      </c>
      <c r="X208" s="109">
        <f>SUM('10:14'!X208)</f>
        <v>0</v>
      </c>
      <c r="Y208" s="109">
        <f>SUM('10:14'!Y208)</f>
        <v>0</v>
      </c>
      <c r="Z208" s="109">
        <f>SUM('10:14'!Z208)</f>
        <v>0</v>
      </c>
      <c r="AA208" s="109">
        <f>SUM('10:14'!AA208)</f>
        <v>0</v>
      </c>
      <c r="AB208" s="25"/>
      <c r="AC208" s="54"/>
      <c r="AD208" s="9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5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SUM('10:14'!G209)</f>
        <v>324</v>
      </c>
      <c r="H209" s="257">
        <f t="shared" si="28"/>
        <v>1645.92</v>
      </c>
      <c r="I209" s="109">
        <f>SUM('10:14'!I209)</f>
        <v>10</v>
      </c>
      <c r="J209" s="31">
        <f t="array" ref="J209">IF(ISERROR(G209/I209),"",G209/I209)</f>
        <v>32.4</v>
      </c>
      <c r="K209" s="35">
        <f t="array" ref="K209">IF(ISERROR(G209/L209),"",G209/L209)</f>
        <v>15.428571428571429</v>
      </c>
      <c r="L209" s="98">
        <v>21</v>
      </c>
      <c r="M209" s="36">
        <f t="shared" si="29"/>
        <v>-5.4285714285714288</v>
      </c>
      <c r="N209" s="109">
        <f>SUM('10:14'!N209)</f>
        <v>0</v>
      </c>
      <c r="O209" s="109">
        <f>SUM('10:14'!O209)</f>
        <v>0</v>
      </c>
      <c r="P209" s="109">
        <f>SUM('10:14'!P209)</f>
        <v>0</v>
      </c>
      <c r="Q209" s="109">
        <f>SUM('10:14'!Q209)</f>
        <v>0</v>
      </c>
      <c r="R209" s="109">
        <f>SUM('10:14'!R209)</f>
        <v>0</v>
      </c>
      <c r="S209" s="109">
        <f>SUM('10:14'!S209)</f>
        <v>0</v>
      </c>
      <c r="T209" s="109">
        <f>SUM('10:14'!T209)</f>
        <v>0</v>
      </c>
      <c r="U209" s="109">
        <f>SUM('10:14'!U209)</f>
        <v>0</v>
      </c>
      <c r="V209" s="244">
        <f t="shared" si="30"/>
        <v>0</v>
      </c>
      <c r="W209" s="33">
        <f t="shared" si="31"/>
        <v>0</v>
      </c>
      <c r="X209" s="109">
        <f>SUM('10:14'!X209)</f>
        <v>0</v>
      </c>
      <c r="Y209" s="109">
        <f>SUM('10:14'!Y209)</f>
        <v>0</v>
      </c>
      <c r="Z209" s="109">
        <f>SUM('10:14'!Z209)</f>
        <v>0</v>
      </c>
      <c r="AA209" s="109">
        <f>SUM('10:14'!AA209)</f>
        <v>0</v>
      </c>
      <c r="AB209" s="25"/>
      <c r="AC209" s="54"/>
      <c r="AD209" s="9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5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SUM('10:14'!G210)</f>
        <v>197</v>
      </c>
      <c r="H210" s="257">
        <f t="shared" si="28"/>
        <v>1000.76</v>
      </c>
      <c r="I210" s="109">
        <f>SUM('10:14'!I210)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29"/>
        <v>-2.3809523809523814</v>
      </c>
      <c r="N210" s="109">
        <f>SUM('10:14'!N210)</f>
        <v>0</v>
      </c>
      <c r="O210" s="109">
        <f>SUM('10:14'!O210)</f>
        <v>0</v>
      </c>
      <c r="P210" s="109">
        <f>SUM('10:14'!P210)</f>
        <v>0</v>
      </c>
      <c r="Q210" s="109">
        <f>SUM('10:14'!Q210)</f>
        <v>0</v>
      </c>
      <c r="R210" s="109">
        <f>SUM('10:14'!R210)</f>
        <v>0</v>
      </c>
      <c r="S210" s="109">
        <f>SUM('10:14'!S210)</f>
        <v>0</v>
      </c>
      <c r="T210" s="109">
        <f>SUM('10:14'!T210)</f>
        <v>0</v>
      </c>
      <c r="U210" s="109">
        <f>SUM('10:14'!U210)</f>
        <v>0</v>
      </c>
      <c r="V210" s="244">
        <f t="shared" si="30"/>
        <v>0</v>
      </c>
      <c r="W210" s="33">
        <f t="shared" si="31"/>
        <v>0</v>
      </c>
      <c r="X210" s="109">
        <f>SUM('10:14'!X210)</f>
        <v>0</v>
      </c>
      <c r="Y210" s="109">
        <f>SUM('10:14'!Y210)</f>
        <v>0</v>
      </c>
      <c r="Z210" s="109">
        <f>SUM('10:14'!Z210)</f>
        <v>0</v>
      </c>
      <c r="AA210" s="109">
        <f>SUM('10:14'!AA210)</f>
        <v>0</v>
      </c>
      <c r="AB210" s="73"/>
      <c r="AC210" s="54"/>
      <c r="AD210" s="9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5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SUM('10:14'!G211)</f>
        <v>0</v>
      </c>
      <c r="H211" s="257">
        <f t="shared" si="28"/>
        <v>0</v>
      </c>
      <c r="I211" s="109">
        <f>SUM('10:14'!I211)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29"/>
        <v>0</v>
      </c>
      <c r="N211" s="109">
        <f>SUM('10:14'!N211)</f>
        <v>0</v>
      </c>
      <c r="O211" s="109">
        <f>SUM('10:14'!O211)</f>
        <v>0</v>
      </c>
      <c r="P211" s="109">
        <f>SUM('10:14'!P211)</f>
        <v>0</v>
      </c>
      <c r="Q211" s="109">
        <f>SUM('10:14'!Q211)</f>
        <v>0</v>
      </c>
      <c r="R211" s="109">
        <f>SUM('10:14'!R211)</f>
        <v>0</v>
      </c>
      <c r="S211" s="109">
        <f>SUM('10:14'!S211)</f>
        <v>0</v>
      </c>
      <c r="T211" s="109">
        <f>SUM('10:14'!T211)</f>
        <v>0</v>
      </c>
      <c r="U211" s="109">
        <f>SUM('10:14'!U211)</f>
        <v>0</v>
      </c>
      <c r="V211" s="244">
        <f t="shared" si="30"/>
        <v>0</v>
      </c>
      <c r="W211" s="33" t="str">
        <f t="shared" si="31"/>
        <v/>
      </c>
      <c r="X211" s="109">
        <f>SUM('10:14'!X211)</f>
        <v>0</v>
      </c>
      <c r="Y211" s="109">
        <f>SUM('10:14'!Y211)</f>
        <v>0</v>
      </c>
      <c r="Z211" s="109">
        <f>SUM('10:14'!Z211)</f>
        <v>0</v>
      </c>
      <c r="AA211" s="109">
        <f>SUM('10:14'!AA211)</f>
        <v>0</v>
      </c>
      <c r="AB211" s="25"/>
      <c r="AC211" s="54"/>
      <c r="AD211" s="9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5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SUM('10:14'!G212)</f>
        <v>352</v>
      </c>
      <c r="H212" s="257">
        <f t="shared" si="28"/>
        <v>1788.16</v>
      </c>
      <c r="I212" s="109">
        <f>SUM('10:14'!I212)</f>
        <v>11</v>
      </c>
      <c r="J212" s="31">
        <f t="array" ref="J212">IF(ISERROR(G212/I212),"",G212/I212)</f>
        <v>32</v>
      </c>
      <c r="K212" s="35">
        <f t="array" ref="K212">IF(ISERROR(G212/L212),"",G212/L212)</f>
        <v>16.761904761904763</v>
      </c>
      <c r="L212" s="98">
        <v>21</v>
      </c>
      <c r="M212" s="36">
        <f t="shared" si="29"/>
        <v>-5.7619047619047628</v>
      </c>
      <c r="N212" s="109">
        <f>SUM('10:14'!N212)</f>
        <v>0</v>
      </c>
      <c r="O212" s="109">
        <f>SUM('10:14'!O212)</f>
        <v>0</v>
      </c>
      <c r="P212" s="109">
        <f>SUM('10:14'!P212)</f>
        <v>0</v>
      </c>
      <c r="Q212" s="109">
        <f>SUM('10:14'!Q212)</f>
        <v>0</v>
      </c>
      <c r="R212" s="109">
        <f>SUM('10:14'!R212)</f>
        <v>0</v>
      </c>
      <c r="S212" s="109">
        <f>SUM('10:14'!S212)</f>
        <v>0</v>
      </c>
      <c r="T212" s="109">
        <f>SUM('10:14'!T212)</f>
        <v>0</v>
      </c>
      <c r="U212" s="109">
        <f>SUM('10:14'!U212)</f>
        <v>0</v>
      </c>
      <c r="V212" s="244">
        <f t="shared" si="30"/>
        <v>0</v>
      </c>
      <c r="W212" s="33">
        <f t="shared" si="31"/>
        <v>0</v>
      </c>
      <c r="X212" s="109">
        <f>SUM('10:14'!X212)</f>
        <v>0</v>
      </c>
      <c r="Y212" s="109">
        <f>SUM('10:14'!Y212)</f>
        <v>0</v>
      </c>
      <c r="Z212" s="109">
        <f>SUM('10:14'!Z212)</f>
        <v>0</v>
      </c>
      <c r="AA212" s="109">
        <f>SUM('10:14'!AA212)</f>
        <v>0</v>
      </c>
      <c r="AB212" s="73"/>
      <c r="AC212" s="54"/>
      <c r="AD212" s="9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5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SUM('10:14'!G213)</f>
        <v>421</v>
      </c>
      <c r="H213" s="257">
        <f t="shared" si="28"/>
        <v>2117.63</v>
      </c>
      <c r="I213" s="109">
        <f>SUM('10:14'!I213)</f>
        <v>4.5</v>
      </c>
      <c r="J213" s="31">
        <f t="array" ref="J213">IF(ISERROR(G213/I213),"",G213/I213)</f>
        <v>93.555555555555557</v>
      </c>
      <c r="K213" s="35">
        <f t="array" ref="K213">IF(ISERROR(G213/L213),"",G213/L213)</f>
        <v>7.5178571428571432</v>
      </c>
      <c r="L213" s="98">
        <v>56</v>
      </c>
      <c r="M213" s="36">
        <f t="shared" si="29"/>
        <v>-3.0178571428571432</v>
      </c>
      <c r="N213" s="109">
        <f>SUM('10:14'!N213)</f>
        <v>0</v>
      </c>
      <c r="O213" s="109">
        <f>SUM('10:14'!O213)</f>
        <v>0</v>
      </c>
      <c r="P213" s="109">
        <f>SUM('10:14'!P213)</f>
        <v>0</v>
      </c>
      <c r="Q213" s="109">
        <f>SUM('10:14'!Q213)</f>
        <v>0</v>
      </c>
      <c r="R213" s="109">
        <f>SUM('10:14'!R213)</f>
        <v>0</v>
      </c>
      <c r="S213" s="109">
        <f>SUM('10:14'!S213)</f>
        <v>0</v>
      </c>
      <c r="T213" s="109">
        <f>SUM('10:14'!T213)</f>
        <v>0</v>
      </c>
      <c r="U213" s="109">
        <f>SUM('10:14'!U213)</f>
        <v>0</v>
      </c>
      <c r="V213" s="244">
        <f t="shared" si="30"/>
        <v>0</v>
      </c>
      <c r="W213" s="33">
        <f t="shared" si="31"/>
        <v>0</v>
      </c>
      <c r="X213" s="109">
        <f>SUM('10:14'!X213)</f>
        <v>0</v>
      </c>
      <c r="Y213" s="109">
        <f>SUM('10:14'!Y213)</f>
        <v>0</v>
      </c>
      <c r="Z213" s="109">
        <f>SUM('10:14'!Z213)</f>
        <v>0</v>
      </c>
      <c r="AA213" s="109">
        <f>SUM('10:14'!AA213)</f>
        <v>0</v>
      </c>
      <c r="AB213" s="25"/>
      <c r="AC213" s="54"/>
      <c r="AD213" s="9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5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SUM('10:14'!G214)</f>
        <v>0</v>
      </c>
      <c r="H214" s="257">
        <f t="shared" si="28"/>
        <v>0</v>
      </c>
      <c r="I214" s="109">
        <f>SUM('10:14'!I214)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29"/>
        <v>0</v>
      </c>
      <c r="N214" s="109">
        <f>SUM('10:14'!N214)</f>
        <v>0</v>
      </c>
      <c r="O214" s="109">
        <f>SUM('10:14'!O214)</f>
        <v>0</v>
      </c>
      <c r="P214" s="109">
        <f>SUM('10:14'!P214)</f>
        <v>0</v>
      </c>
      <c r="Q214" s="109">
        <f>SUM('10:14'!Q214)</f>
        <v>0</v>
      </c>
      <c r="R214" s="109">
        <f>SUM('10:14'!R214)</f>
        <v>0</v>
      </c>
      <c r="S214" s="109">
        <f>SUM('10:14'!S214)</f>
        <v>0</v>
      </c>
      <c r="T214" s="109">
        <f>SUM('10:14'!T214)</f>
        <v>0</v>
      </c>
      <c r="U214" s="109">
        <f>SUM('10:14'!U214)</f>
        <v>0</v>
      </c>
      <c r="V214" s="244">
        <f t="shared" si="30"/>
        <v>0</v>
      </c>
      <c r="W214" s="33" t="str">
        <f t="shared" si="31"/>
        <v/>
      </c>
      <c r="X214" s="109">
        <f>SUM('10:14'!X214)</f>
        <v>0</v>
      </c>
      <c r="Y214" s="109">
        <f>SUM('10:14'!Y214)</f>
        <v>0</v>
      </c>
      <c r="Z214" s="109">
        <f>SUM('10:14'!Z214)</f>
        <v>0</v>
      </c>
      <c r="AA214" s="109">
        <f>SUM('10:14'!AA214)</f>
        <v>0</v>
      </c>
      <c r="AB214" s="25"/>
      <c r="AC214" s="54"/>
      <c r="AD214" s="9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5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SUM('10:14'!G215)</f>
        <v>0</v>
      </c>
      <c r="H215" s="257">
        <f t="shared" si="28"/>
        <v>0</v>
      </c>
      <c r="I215" s="109">
        <f>SUM('10:14'!I215)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29"/>
        <v>0</v>
      </c>
      <c r="N215" s="109">
        <f>SUM('10:14'!N215)</f>
        <v>0</v>
      </c>
      <c r="O215" s="109">
        <f>SUM('10:14'!O215)</f>
        <v>0</v>
      </c>
      <c r="P215" s="109">
        <f>SUM('10:14'!P215)</f>
        <v>0</v>
      </c>
      <c r="Q215" s="109">
        <f>SUM('10:14'!Q215)</f>
        <v>0</v>
      </c>
      <c r="R215" s="109">
        <f>SUM('10:14'!R215)</f>
        <v>0</v>
      </c>
      <c r="S215" s="109">
        <f>SUM('10:14'!S215)</f>
        <v>0</v>
      </c>
      <c r="T215" s="109">
        <f>SUM('10:14'!T215)</f>
        <v>0</v>
      </c>
      <c r="U215" s="109">
        <f>SUM('10:14'!U215)</f>
        <v>0</v>
      </c>
      <c r="V215" s="244">
        <f t="shared" si="30"/>
        <v>0</v>
      </c>
      <c r="W215" s="33" t="str">
        <f t="shared" si="31"/>
        <v/>
      </c>
      <c r="X215" s="109">
        <f>SUM('10:14'!X215)</f>
        <v>0</v>
      </c>
      <c r="Y215" s="109">
        <f>SUM('10:14'!Y215)</f>
        <v>0</v>
      </c>
      <c r="Z215" s="109">
        <f>SUM('10:14'!Z215)</f>
        <v>0</v>
      </c>
      <c r="AA215" s="109">
        <f>SUM('10:14'!AA215)</f>
        <v>0</v>
      </c>
      <c r="AB215" s="25"/>
      <c r="AC215" s="54"/>
      <c r="AD215" s="9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5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SUM('10:14'!G216)</f>
        <v>487</v>
      </c>
      <c r="H216" s="257">
        <f t="shared" si="28"/>
        <v>2449.61</v>
      </c>
      <c r="I216" s="109">
        <f>SUM('10:14'!I216)</f>
        <v>5</v>
      </c>
      <c r="J216" s="31">
        <f t="array" ref="J216">IF(ISERROR(G216/I216),"",G216/I216)</f>
        <v>97.4</v>
      </c>
      <c r="K216" s="35">
        <f t="array" ref="K216">IF(ISERROR(G216/L216),"",G216/L216)</f>
        <v>8.6964285714285712</v>
      </c>
      <c r="L216" s="98">
        <v>56</v>
      </c>
      <c r="M216" s="36">
        <f t="shared" si="29"/>
        <v>-3.6964285714285712</v>
      </c>
      <c r="N216" s="109">
        <f>SUM('10:14'!N216)</f>
        <v>0</v>
      </c>
      <c r="O216" s="109">
        <f>SUM('10:14'!O216)</f>
        <v>0</v>
      </c>
      <c r="P216" s="109">
        <f>SUM('10:14'!P216)</f>
        <v>0</v>
      </c>
      <c r="Q216" s="109">
        <f>SUM('10:14'!Q216)</f>
        <v>0</v>
      </c>
      <c r="R216" s="109">
        <f>SUM('10:14'!R216)</f>
        <v>0</v>
      </c>
      <c r="S216" s="109">
        <f>SUM('10:14'!S216)</f>
        <v>0</v>
      </c>
      <c r="T216" s="109">
        <f>SUM('10:14'!T216)</f>
        <v>0</v>
      </c>
      <c r="U216" s="109">
        <f>SUM('10:14'!U216)</f>
        <v>0</v>
      </c>
      <c r="V216" s="244">
        <f t="shared" si="30"/>
        <v>0</v>
      </c>
      <c r="W216" s="33">
        <f t="shared" si="31"/>
        <v>0</v>
      </c>
      <c r="X216" s="109">
        <f>SUM('10:14'!X216)</f>
        <v>0</v>
      </c>
      <c r="Y216" s="109">
        <f>SUM('10:14'!Y216)</f>
        <v>0</v>
      </c>
      <c r="Z216" s="109">
        <f>SUM('10:14'!Z216)</f>
        <v>0</v>
      </c>
      <c r="AA216" s="109">
        <f>SUM('10:14'!AA216)</f>
        <v>0</v>
      </c>
      <c r="AB216" s="25"/>
      <c r="AC216" s="54"/>
      <c r="AD216" s="9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58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109">
        <f>SUM('10:14'!G217)</f>
        <v>0</v>
      </c>
      <c r="H217" s="257">
        <f t="shared" si="28"/>
        <v>0</v>
      </c>
      <c r="I217" s="109">
        <f>SUM('10:14'!I217)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29"/>
        <v>0</v>
      </c>
      <c r="N217" s="109">
        <f>SUM('10:14'!N217)</f>
        <v>0</v>
      </c>
      <c r="O217" s="109">
        <f>SUM('10:14'!O217)</f>
        <v>0</v>
      </c>
      <c r="P217" s="109">
        <f>SUM('10:14'!P217)</f>
        <v>0</v>
      </c>
      <c r="Q217" s="109">
        <f>SUM('10:14'!Q217)</f>
        <v>0</v>
      </c>
      <c r="R217" s="109">
        <f>SUM('10:14'!R217)</f>
        <v>0</v>
      </c>
      <c r="S217" s="109">
        <f>SUM('10:14'!S217)</f>
        <v>0</v>
      </c>
      <c r="T217" s="109">
        <f>SUM('10:14'!T217)</f>
        <v>0</v>
      </c>
      <c r="U217" s="109">
        <f>SUM('10:14'!U217)</f>
        <v>0</v>
      </c>
      <c r="V217" s="244"/>
      <c r="W217" s="33"/>
      <c r="X217" s="109">
        <f>SUM('10:14'!X217)</f>
        <v>0</v>
      </c>
      <c r="Y217" s="109">
        <f>SUM('10:14'!Y217)</f>
        <v>0</v>
      </c>
      <c r="Z217" s="109">
        <f>SUM('10:14'!Z217)</f>
        <v>0</v>
      </c>
      <c r="AA217" s="109">
        <f>SUM('10:14'!AA217)</f>
        <v>0</v>
      </c>
      <c r="AB217" s="25"/>
      <c r="AC217" s="54"/>
      <c r="AD217" s="234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58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109">
        <f>SUM('10:14'!G218)</f>
        <v>413</v>
      </c>
      <c r="H218" s="257">
        <f t="shared" si="28"/>
        <v>2077.3900000000003</v>
      </c>
      <c r="I218" s="109">
        <f>SUM('10:14'!I218)</f>
        <v>7</v>
      </c>
      <c r="J218" s="31"/>
      <c r="K218" s="35">
        <f t="array" ref="K218">IF(ISERROR(G218/L218),"",G218/L218)</f>
        <v>7.6481481481481479</v>
      </c>
      <c r="L218" s="98">
        <v>54</v>
      </c>
      <c r="M218" s="36">
        <f t="shared" si="29"/>
        <v>-0.64814814814814792</v>
      </c>
      <c r="N218" s="109">
        <f>SUM('10:14'!N218)</f>
        <v>0</v>
      </c>
      <c r="O218" s="109">
        <f>SUM('10:14'!O218)</f>
        <v>0</v>
      </c>
      <c r="P218" s="109">
        <f>SUM('10:14'!P218)</f>
        <v>0</v>
      </c>
      <c r="Q218" s="109">
        <f>SUM('10:14'!Q218)</f>
        <v>0</v>
      </c>
      <c r="R218" s="109">
        <f>SUM('10:14'!R218)</f>
        <v>0</v>
      </c>
      <c r="S218" s="109">
        <f>SUM('10:14'!S218)</f>
        <v>0</v>
      </c>
      <c r="T218" s="109">
        <f>SUM('10:14'!T218)</f>
        <v>0</v>
      </c>
      <c r="U218" s="109">
        <f>SUM('10:14'!U218)</f>
        <v>0</v>
      </c>
      <c r="V218" s="244"/>
      <c r="W218" s="33"/>
      <c r="X218" s="109">
        <f>SUM('10:14'!X218)</f>
        <v>0</v>
      </c>
      <c r="Y218" s="109">
        <f>SUM('10:14'!Y218)</f>
        <v>0</v>
      </c>
      <c r="Z218" s="109">
        <f>SUM('10:14'!Z218)</f>
        <v>0</v>
      </c>
      <c r="AA218" s="109">
        <f>SUM('10:14'!AA218)</f>
        <v>0</v>
      </c>
      <c r="AB218" s="25"/>
      <c r="AC218" s="54"/>
      <c r="AD218" s="234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58">
        <v>30100021</v>
      </c>
      <c r="B219" s="213" t="s">
        <v>388</v>
      </c>
      <c r="C219" s="16" t="s">
        <v>390</v>
      </c>
      <c r="D219" s="17">
        <v>5.03</v>
      </c>
      <c r="E219" s="17"/>
      <c r="F219" s="6"/>
      <c r="G219" s="109">
        <f>SUM('10:14'!G219)</f>
        <v>0</v>
      </c>
      <c r="H219" s="257">
        <f t="shared" si="28"/>
        <v>0</v>
      </c>
      <c r="I219" s="109">
        <f>SUM('10:14'!I219)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29"/>
        <v>0</v>
      </c>
      <c r="N219" s="109">
        <f>SUM('10:14'!N219)</f>
        <v>0</v>
      </c>
      <c r="O219" s="109">
        <f>SUM('10:14'!O219)</f>
        <v>0</v>
      </c>
      <c r="P219" s="109">
        <f>SUM('10:14'!P219)</f>
        <v>0</v>
      </c>
      <c r="Q219" s="109">
        <f>SUM('10:14'!Q219)</f>
        <v>0</v>
      </c>
      <c r="R219" s="109">
        <f>SUM('10:14'!R219)</f>
        <v>0</v>
      </c>
      <c r="S219" s="109">
        <f>SUM('10:14'!S219)</f>
        <v>0</v>
      </c>
      <c r="T219" s="109">
        <f>SUM('10:14'!T219)</f>
        <v>0</v>
      </c>
      <c r="U219" s="109">
        <f>SUM('10:14'!U219)</f>
        <v>0</v>
      </c>
      <c r="V219" s="244"/>
      <c r="W219" s="33"/>
      <c r="X219" s="109">
        <f>SUM('10:14'!X219)</f>
        <v>0</v>
      </c>
      <c r="Y219" s="109">
        <f>SUM('10:14'!Y219)</f>
        <v>0</v>
      </c>
      <c r="Z219" s="109">
        <f>SUM('10:14'!Z219)</f>
        <v>0</v>
      </c>
      <c r="AA219" s="109">
        <f>SUM('10:14'!AA219)</f>
        <v>0</v>
      </c>
      <c r="AB219" s="25"/>
      <c r="AC219" s="54"/>
      <c r="AD219" s="235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58">
        <v>30100018</v>
      </c>
      <c r="B220" s="213" t="s">
        <v>388</v>
      </c>
      <c r="C220" s="16" t="s">
        <v>392</v>
      </c>
      <c r="D220" s="17">
        <v>5.03</v>
      </c>
      <c r="E220" s="17"/>
      <c r="F220" s="6"/>
      <c r="G220" s="109">
        <f>SUM('10:14'!G220)</f>
        <v>237</v>
      </c>
      <c r="H220" s="257">
        <f t="shared" si="28"/>
        <v>1192.1100000000001</v>
      </c>
      <c r="I220" s="109">
        <f>SUM('10:14'!I220)</f>
        <v>4.5</v>
      </c>
      <c r="J220" s="31"/>
      <c r="K220" s="35">
        <f t="array" ref="K220">IF(ISERROR(G220/L220),"",G220/L220)</f>
        <v>4.3888888888888893</v>
      </c>
      <c r="L220" s="98">
        <v>54</v>
      </c>
      <c r="M220" s="36">
        <f t="shared" si="29"/>
        <v>0.11111111111111072</v>
      </c>
      <c r="N220" s="109">
        <f>SUM('10:14'!N220)</f>
        <v>0</v>
      </c>
      <c r="O220" s="109">
        <f>SUM('10:14'!O220)</f>
        <v>0</v>
      </c>
      <c r="P220" s="109">
        <f>SUM('10:14'!P220)</f>
        <v>0</v>
      </c>
      <c r="Q220" s="109">
        <f>SUM('10:14'!Q220)</f>
        <v>0</v>
      </c>
      <c r="R220" s="109">
        <f>SUM('10:14'!R220)</f>
        <v>0</v>
      </c>
      <c r="S220" s="109">
        <f>SUM('10:14'!S220)</f>
        <v>0</v>
      </c>
      <c r="T220" s="109">
        <f>SUM('10:14'!T220)</f>
        <v>0</v>
      </c>
      <c r="U220" s="109">
        <f>SUM('10:14'!U220)</f>
        <v>0</v>
      </c>
      <c r="V220" s="244"/>
      <c r="W220" s="33"/>
      <c r="X220" s="109">
        <f>SUM('10:14'!X220)</f>
        <v>0</v>
      </c>
      <c r="Y220" s="109">
        <f>SUM('10:14'!Y220)</f>
        <v>0</v>
      </c>
      <c r="Z220" s="109">
        <f>SUM('10:14'!Z220)</f>
        <v>0</v>
      </c>
      <c r="AA220" s="109">
        <f>SUM('10:14'!AA220)</f>
        <v>0</v>
      </c>
      <c r="AB220" s="25"/>
      <c r="AC220" s="54"/>
      <c r="AD220" s="235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61">
        <v>30700007</v>
      </c>
      <c r="B221" s="213" t="s">
        <v>427</v>
      </c>
      <c r="C221" s="209" t="s">
        <v>364</v>
      </c>
      <c r="D221" s="17">
        <v>5.03</v>
      </c>
      <c r="E221" s="17"/>
      <c r="F221" s="6"/>
      <c r="G221" s="109">
        <f>SUM('10:14'!G221)</f>
        <v>0</v>
      </c>
      <c r="H221" s="354">
        <f t="shared" si="28"/>
        <v>0</v>
      </c>
      <c r="I221" s="109">
        <f>SUM('10:14'!I221)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29"/>
        <v>0</v>
      </c>
      <c r="N221" s="109">
        <f>SUM('10:14'!N221)</f>
        <v>0</v>
      </c>
      <c r="O221" s="109">
        <f>SUM('10:14'!O221)</f>
        <v>0</v>
      </c>
      <c r="P221" s="109">
        <f>SUM('10:14'!P221)</f>
        <v>0</v>
      </c>
      <c r="Q221" s="109">
        <f>SUM('10:14'!Q221)</f>
        <v>0</v>
      </c>
      <c r="R221" s="109">
        <f>SUM('10:14'!R221)</f>
        <v>0</v>
      </c>
      <c r="S221" s="109">
        <f>SUM('10:14'!S221)</f>
        <v>0</v>
      </c>
      <c r="T221" s="109">
        <f>SUM('10:14'!T221)</f>
        <v>0</v>
      </c>
      <c r="U221" s="109">
        <f>SUM('10:14'!U221)</f>
        <v>0</v>
      </c>
      <c r="V221" s="244"/>
      <c r="W221" s="33"/>
      <c r="X221" s="109">
        <f>SUM('10:14'!X221)</f>
        <v>0</v>
      </c>
      <c r="Y221" s="109">
        <f>SUM('10:14'!Y221)</f>
        <v>0</v>
      </c>
      <c r="Z221" s="109">
        <f>SUM('10:14'!Z221)</f>
        <v>0</v>
      </c>
      <c r="AA221" s="109">
        <f>SUM('10:14'!AA221)</f>
        <v>0</v>
      </c>
      <c r="AB221" s="25"/>
      <c r="AC221" s="54"/>
      <c r="AD221" s="22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61">
        <v>30700006</v>
      </c>
      <c r="B222" s="213" t="s">
        <v>427</v>
      </c>
      <c r="C222" s="209" t="s">
        <v>365</v>
      </c>
      <c r="D222" s="17">
        <v>5.03</v>
      </c>
      <c r="E222" s="17"/>
      <c r="F222" s="6"/>
      <c r="G222" s="109">
        <f>SUM('10:14'!G222)</f>
        <v>0</v>
      </c>
      <c r="H222" s="354">
        <f t="shared" si="28"/>
        <v>0</v>
      </c>
      <c r="I222" s="109">
        <f>SUM('10:14'!I222)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29"/>
        <v>0</v>
      </c>
      <c r="N222" s="109">
        <f>SUM('10:14'!N222)</f>
        <v>0</v>
      </c>
      <c r="O222" s="109">
        <f>SUM('10:14'!O222)</f>
        <v>0</v>
      </c>
      <c r="P222" s="109">
        <f>SUM('10:14'!P222)</f>
        <v>0</v>
      </c>
      <c r="Q222" s="109">
        <f>SUM('10:14'!Q222)</f>
        <v>0</v>
      </c>
      <c r="R222" s="109">
        <f>SUM('10:14'!R222)</f>
        <v>0</v>
      </c>
      <c r="S222" s="109">
        <f>SUM('10:14'!S222)</f>
        <v>0</v>
      </c>
      <c r="T222" s="109">
        <f>SUM('10:14'!T222)</f>
        <v>0</v>
      </c>
      <c r="U222" s="109">
        <f>SUM('10:14'!U222)</f>
        <v>0</v>
      </c>
      <c r="V222" s="244"/>
      <c r="W222" s="33"/>
      <c r="X222" s="109">
        <f>SUM('10:14'!X222)</f>
        <v>0</v>
      </c>
      <c r="Y222" s="109">
        <f>SUM('10:14'!Y222)</f>
        <v>0</v>
      </c>
      <c r="Z222" s="109">
        <f>SUM('10:14'!Z222)</f>
        <v>0</v>
      </c>
      <c r="AA222" s="109">
        <f>SUM('10:14'!AA222)</f>
        <v>0</v>
      </c>
      <c r="AB222" s="25"/>
      <c r="AC222" s="54"/>
      <c r="AD222" s="22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61">
        <v>30700008</v>
      </c>
      <c r="B223" s="213" t="s">
        <v>427</v>
      </c>
      <c r="C223" s="209" t="s">
        <v>366</v>
      </c>
      <c r="D223" s="17">
        <v>5.03</v>
      </c>
      <c r="E223" s="17"/>
      <c r="F223" s="6"/>
      <c r="G223" s="109">
        <f>SUM('10:14'!G223)</f>
        <v>0</v>
      </c>
      <c r="H223" s="354">
        <f t="shared" si="28"/>
        <v>0</v>
      </c>
      <c r="I223" s="109">
        <f>SUM('10:14'!I223)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29"/>
        <v>0</v>
      </c>
      <c r="N223" s="109">
        <f>SUM('10:14'!N223)</f>
        <v>0</v>
      </c>
      <c r="O223" s="109">
        <f>SUM('10:14'!O223)</f>
        <v>0</v>
      </c>
      <c r="P223" s="109">
        <f>SUM('10:14'!P223)</f>
        <v>0</v>
      </c>
      <c r="Q223" s="109">
        <f>SUM('10:14'!Q223)</f>
        <v>0</v>
      </c>
      <c r="R223" s="109">
        <f>SUM('10:14'!R223)</f>
        <v>0</v>
      </c>
      <c r="S223" s="109">
        <f>SUM('10:14'!S223)</f>
        <v>0</v>
      </c>
      <c r="T223" s="109">
        <f>SUM('10:14'!T223)</f>
        <v>0</v>
      </c>
      <c r="U223" s="109">
        <f>SUM('10:14'!U223)</f>
        <v>0</v>
      </c>
      <c r="V223" s="244"/>
      <c r="W223" s="33"/>
      <c r="X223" s="109">
        <f>SUM('10:14'!X223)</f>
        <v>0</v>
      </c>
      <c r="Y223" s="109">
        <f>SUM('10:14'!Y223)</f>
        <v>0</v>
      </c>
      <c r="Z223" s="109">
        <f>SUM('10:14'!Z223)</f>
        <v>0</v>
      </c>
      <c r="AA223" s="109">
        <f>SUM('10:14'!AA223)</f>
        <v>0</v>
      </c>
      <c r="AB223" s="25"/>
      <c r="AC223" s="54"/>
      <c r="AD223" s="22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61">
        <v>30700009</v>
      </c>
      <c r="B224" s="213" t="s">
        <v>427</v>
      </c>
      <c r="C224" s="209" t="s">
        <v>367</v>
      </c>
      <c r="D224" s="17">
        <v>5.03</v>
      </c>
      <c r="E224" s="17"/>
      <c r="F224" s="6"/>
      <c r="G224" s="109">
        <f>SUM('10:14'!G224)</f>
        <v>0</v>
      </c>
      <c r="H224" s="354">
        <f t="shared" si="28"/>
        <v>0</v>
      </c>
      <c r="I224" s="109">
        <f>SUM('10:14'!I224)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29"/>
        <v>0</v>
      </c>
      <c r="N224" s="109">
        <f>SUM('10:14'!N224)</f>
        <v>0</v>
      </c>
      <c r="O224" s="109">
        <f>SUM('10:14'!O224)</f>
        <v>0</v>
      </c>
      <c r="P224" s="109">
        <f>SUM('10:14'!P224)</f>
        <v>0</v>
      </c>
      <c r="Q224" s="109">
        <f>SUM('10:14'!Q224)</f>
        <v>0</v>
      </c>
      <c r="R224" s="109">
        <f>SUM('10:14'!R224)</f>
        <v>0</v>
      </c>
      <c r="S224" s="109">
        <f>SUM('10:14'!S224)</f>
        <v>0</v>
      </c>
      <c r="T224" s="109">
        <f>SUM('10:14'!T224)</f>
        <v>0</v>
      </c>
      <c r="U224" s="109">
        <f>SUM('10:14'!U224)</f>
        <v>0</v>
      </c>
      <c r="V224" s="244"/>
      <c r="W224" s="33"/>
      <c r="X224" s="109">
        <f>SUM('10:14'!X224)</f>
        <v>0</v>
      </c>
      <c r="Y224" s="109">
        <f>SUM('10:14'!Y224)</f>
        <v>0</v>
      </c>
      <c r="Z224" s="109">
        <f>SUM('10:14'!Z224)</f>
        <v>0</v>
      </c>
      <c r="AA224" s="109">
        <f>SUM('10:14'!AA224)</f>
        <v>0</v>
      </c>
      <c r="AB224" s="25"/>
      <c r="AC224" s="54"/>
      <c r="AD224" s="22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5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SUM('10:14'!G225)</f>
        <v>0</v>
      </c>
      <c r="H225" s="354">
        <f t="shared" si="28"/>
        <v>0</v>
      </c>
      <c r="I225" s="109">
        <f>SUM('10:14'!I225)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29"/>
        <v>0</v>
      </c>
      <c r="N225" s="109">
        <f>SUM('10:14'!N225)</f>
        <v>0</v>
      </c>
      <c r="O225" s="109">
        <f>SUM('10:14'!O225)</f>
        <v>0</v>
      </c>
      <c r="P225" s="109">
        <f>SUM('10:14'!P225)</f>
        <v>0</v>
      </c>
      <c r="Q225" s="109">
        <f>SUM('10:14'!Q225)</f>
        <v>0</v>
      </c>
      <c r="R225" s="109">
        <f>SUM('10:14'!R225)</f>
        <v>0</v>
      </c>
      <c r="S225" s="109">
        <f>SUM('10:14'!S225)</f>
        <v>0</v>
      </c>
      <c r="T225" s="109">
        <f>SUM('10:14'!T225)</f>
        <v>0</v>
      </c>
      <c r="U225" s="109">
        <f>SUM('10:14'!U225)</f>
        <v>0</v>
      </c>
      <c r="V225" s="244">
        <f t="shared" si="30"/>
        <v>0</v>
      </c>
      <c r="W225" s="33" t="str">
        <f t="shared" si="31"/>
        <v/>
      </c>
      <c r="X225" s="109">
        <f>SUM('10:14'!X225)</f>
        <v>0</v>
      </c>
      <c r="Y225" s="109">
        <f>SUM('10:14'!Y225)</f>
        <v>0</v>
      </c>
      <c r="Z225" s="109">
        <f>SUM('10:14'!Z225)</f>
        <v>0</v>
      </c>
      <c r="AA225" s="109">
        <f>SUM('10:14'!AA225)</f>
        <v>0</v>
      </c>
      <c r="AB225" s="73"/>
      <c r="AC225" s="54"/>
      <c r="AD225" s="9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5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SUM('10:14'!G226)</f>
        <v>0</v>
      </c>
      <c r="H226" s="354">
        <f t="shared" si="28"/>
        <v>0</v>
      </c>
      <c r="I226" s="109">
        <f>SUM('10:14'!I226)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29"/>
        <v>0</v>
      </c>
      <c r="N226" s="109">
        <f>SUM('10:14'!N226)</f>
        <v>0</v>
      </c>
      <c r="O226" s="109">
        <f>SUM('10:14'!O226)</f>
        <v>0</v>
      </c>
      <c r="P226" s="109">
        <f>SUM('10:14'!P226)</f>
        <v>0</v>
      </c>
      <c r="Q226" s="109">
        <f>SUM('10:14'!Q226)</f>
        <v>0</v>
      </c>
      <c r="R226" s="109">
        <f>SUM('10:14'!R226)</f>
        <v>0</v>
      </c>
      <c r="S226" s="109">
        <f>SUM('10:14'!S226)</f>
        <v>0</v>
      </c>
      <c r="T226" s="109">
        <f>SUM('10:14'!T226)</f>
        <v>0</v>
      </c>
      <c r="U226" s="109">
        <f>SUM('10:14'!U226)</f>
        <v>0</v>
      </c>
      <c r="V226" s="244">
        <f t="shared" si="30"/>
        <v>0</v>
      </c>
      <c r="W226" s="33" t="str">
        <f t="shared" si="31"/>
        <v/>
      </c>
      <c r="X226" s="109">
        <f>SUM('10:14'!X226)</f>
        <v>0</v>
      </c>
      <c r="Y226" s="109">
        <f>SUM('10:14'!Y226)</f>
        <v>0</v>
      </c>
      <c r="Z226" s="109">
        <f>SUM('10:14'!Z226)</f>
        <v>0</v>
      </c>
      <c r="AA226" s="109">
        <f>SUM('10:14'!AA226)</f>
        <v>0</v>
      </c>
      <c r="AB226" s="73"/>
      <c r="AC226" s="54"/>
      <c r="AD226" s="9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5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SUM('10:14'!G227)</f>
        <v>0</v>
      </c>
      <c r="H227" s="257">
        <f t="shared" si="28"/>
        <v>0</v>
      </c>
      <c r="I227" s="109">
        <f>SUM('10:14'!I227)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29"/>
        <v>0</v>
      </c>
      <c r="N227" s="109">
        <f>SUM('10:14'!N227)</f>
        <v>0</v>
      </c>
      <c r="O227" s="109">
        <f>SUM('10:14'!O227)</f>
        <v>0</v>
      </c>
      <c r="P227" s="109">
        <f>SUM('10:14'!P227)</f>
        <v>0</v>
      </c>
      <c r="Q227" s="109">
        <f>SUM('10:14'!Q227)</f>
        <v>0</v>
      </c>
      <c r="R227" s="109">
        <f>SUM('10:14'!R227)</f>
        <v>0</v>
      </c>
      <c r="S227" s="109">
        <f>SUM('10:14'!S227)</f>
        <v>0</v>
      </c>
      <c r="T227" s="109">
        <f>SUM('10:14'!T227)</f>
        <v>0</v>
      </c>
      <c r="U227" s="109">
        <f>SUM('10:14'!U227)</f>
        <v>0</v>
      </c>
      <c r="V227" s="244">
        <f t="shared" si="30"/>
        <v>0</v>
      </c>
      <c r="W227" s="33" t="str">
        <f t="shared" si="31"/>
        <v/>
      </c>
      <c r="X227" s="109">
        <f>SUM('10:14'!X227)</f>
        <v>0</v>
      </c>
      <c r="Y227" s="109">
        <f>SUM('10:14'!Y227)</f>
        <v>0</v>
      </c>
      <c r="Z227" s="109">
        <f>SUM('10:14'!Z227)</f>
        <v>0</v>
      </c>
      <c r="AA227" s="109">
        <f>SUM('10:14'!AA227)</f>
        <v>0</v>
      </c>
      <c r="AB227" s="73"/>
      <c r="AC227" s="54"/>
      <c r="AD227" s="9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5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SUM('10:14'!G228)</f>
        <v>0</v>
      </c>
      <c r="H228" s="257">
        <f t="shared" si="28"/>
        <v>0</v>
      </c>
      <c r="I228" s="109">
        <f>SUM('10:14'!I228)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29"/>
        <v>0</v>
      </c>
      <c r="N228" s="109">
        <f>SUM('10:14'!N228)</f>
        <v>0</v>
      </c>
      <c r="O228" s="109">
        <f>SUM('10:14'!O228)</f>
        <v>0</v>
      </c>
      <c r="P228" s="109">
        <f>SUM('10:14'!P228)</f>
        <v>0</v>
      </c>
      <c r="Q228" s="109">
        <f>SUM('10:14'!Q228)</f>
        <v>0</v>
      </c>
      <c r="R228" s="109">
        <f>SUM('10:14'!R228)</f>
        <v>0</v>
      </c>
      <c r="S228" s="109">
        <f>SUM('10:14'!S228)</f>
        <v>0</v>
      </c>
      <c r="T228" s="109">
        <f>SUM('10:14'!T228)</f>
        <v>0</v>
      </c>
      <c r="U228" s="109">
        <f>SUM('10:14'!U228)</f>
        <v>0</v>
      </c>
      <c r="V228" s="244">
        <f t="shared" si="30"/>
        <v>0</v>
      </c>
      <c r="W228" s="33" t="str">
        <f t="shared" si="31"/>
        <v/>
      </c>
      <c r="X228" s="109">
        <f>SUM('10:14'!X228)</f>
        <v>0</v>
      </c>
      <c r="Y228" s="109">
        <f>SUM('10:14'!Y228)</f>
        <v>0</v>
      </c>
      <c r="Z228" s="109">
        <f>SUM('10:14'!Z228)</f>
        <v>0</v>
      </c>
      <c r="AA228" s="109">
        <f>SUM('10:14'!AA228)</f>
        <v>0</v>
      </c>
      <c r="AB228" s="73"/>
      <c r="AC228" s="54"/>
      <c r="AD228" s="9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5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SUM('10:14'!G229)</f>
        <v>0</v>
      </c>
      <c r="H229" s="257">
        <f t="shared" si="28"/>
        <v>0</v>
      </c>
      <c r="I229" s="109">
        <f>SUM('10:14'!I229)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29"/>
        <v>0</v>
      </c>
      <c r="N229" s="109">
        <f>SUM('10:14'!N229)</f>
        <v>0</v>
      </c>
      <c r="O229" s="109">
        <f>SUM('10:14'!O229)</f>
        <v>0</v>
      </c>
      <c r="P229" s="109">
        <f>SUM('10:14'!P229)</f>
        <v>0</v>
      </c>
      <c r="Q229" s="109">
        <f>SUM('10:14'!Q229)</f>
        <v>0</v>
      </c>
      <c r="R229" s="109">
        <f>SUM('10:14'!R229)</f>
        <v>0</v>
      </c>
      <c r="S229" s="109">
        <f>SUM('10:14'!S229)</f>
        <v>0</v>
      </c>
      <c r="T229" s="109">
        <f>SUM('10:14'!T229)</f>
        <v>0</v>
      </c>
      <c r="U229" s="109">
        <f>SUM('10:14'!U229)</f>
        <v>0</v>
      </c>
      <c r="V229" s="244">
        <f t="shared" si="30"/>
        <v>0</v>
      </c>
      <c r="W229" s="33" t="str">
        <f t="shared" si="31"/>
        <v/>
      </c>
      <c r="X229" s="109">
        <f>SUM('10:14'!X229)</f>
        <v>0</v>
      </c>
      <c r="Y229" s="109">
        <f>SUM('10:14'!Y229)</f>
        <v>0</v>
      </c>
      <c r="Z229" s="109">
        <f>SUM('10:14'!Z229)</f>
        <v>0</v>
      </c>
      <c r="AA229" s="109">
        <f>SUM('10:14'!AA229)</f>
        <v>0</v>
      </c>
      <c r="AB229" s="73"/>
      <c r="AC229" s="54"/>
      <c r="AD229" s="9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5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SUM('10:14'!G230)</f>
        <v>0</v>
      </c>
      <c r="H230" s="257">
        <f t="shared" si="28"/>
        <v>0</v>
      </c>
      <c r="I230" s="109">
        <f>SUM('10:14'!I230)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29"/>
        <v>0</v>
      </c>
      <c r="N230" s="109">
        <f>SUM('10:14'!N230)</f>
        <v>0</v>
      </c>
      <c r="O230" s="109">
        <f>SUM('10:14'!O230)</f>
        <v>0</v>
      </c>
      <c r="P230" s="109">
        <f>SUM('10:14'!P230)</f>
        <v>0</v>
      </c>
      <c r="Q230" s="109">
        <f>SUM('10:14'!Q230)</f>
        <v>0</v>
      </c>
      <c r="R230" s="109">
        <f>SUM('10:14'!R230)</f>
        <v>0</v>
      </c>
      <c r="S230" s="109">
        <f>SUM('10:14'!S230)</f>
        <v>0</v>
      </c>
      <c r="T230" s="109">
        <f>SUM('10:14'!T230)</f>
        <v>0</v>
      </c>
      <c r="U230" s="109">
        <f>SUM('10:14'!U230)</f>
        <v>0</v>
      </c>
      <c r="V230" s="244">
        <f t="shared" si="30"/>
        <v>0</v>
      </c>
      <c r="W230" s="33" t="str">
        <f t="shared" si="31"/>
        <v/>
      </c>
      <c r="X230" s="109">
        <f>SUM('10:14'!X230)</f>
        <v>0</v>
      </c>
      <c r="Y230" s="109">
        <f>SUM('10:14'!Y230)</f>
        <v>0</v>
      </c>
      <c r="Z230" s="109">
        <f>SUM('10:14'!Z230)</f>
        <v>0</v>
      </c>
      <c r="AA230" s="109">
        <f>SUM('10:14'!AA230)</f>
        <v>0</v>
      </c>
      <c r="AB230" s="73"/>
      <c r="AC230" s="54"/>
      <c r="AD230" s="9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5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SUM('10:14'!G231)</f>
        <v>0</v>
      </c>
      <c r="H231" s="257">
        <f t="shared" si="28"/>
        <v>0</v>
      </c>
      <c r="I231" s="109">
        <f>SUM('10:14'!I231)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29"/>
        <v>0</v>
      </c>
      <c r="N231" s="109">
        <f>SUM('10:14'!N231)</f>
        <v>0</v>
      </c>
      <c r="O231" s="109">
        <f>SUM('10:14'!O231)</f>
        <v>0</v>
      </c>
      <c r="P231" s="109">
        <f>SUM('10:14'!P231)</f>
        <v>0</v>
      </c>
      <c r="Q231" s="109">
        <f>SUM('10:14'!Q231)</f>
        <v>0</v>
      </c>
      <c r="R231" s="109">
        <f>SUM('10:14'!R231)</f>
        <v>0</v>
      </c>
      <c r="S231" s="109">
        <f>SUM('10:14'!S231)</f>
        <v>0</v>
      </c>
      <c r="T231" s="109">
        <f>SUM('10:14'!T231)</f>
        <v>0</v>
      </c>
      <c r="U231" s="109">
        <f>SUM('10:14'!U231)</f>
        <v>0</v>
      </c>
      <c r="V231" s="244">
        <f t="shared" si="30"/>
        <v>0</v>
      </c>
      <c r="W231" s="33" t="str">
        <f t="shared" si="31"/>
        <v/>
      </c>
      <c r="X231" s="109">
        <f>SUM('10:14'!X231)</f>
        <v>0</v>
      </c>
      <c r="Y231" s="109">
        <f>SUM('10:14'!Y231)</f>
        <v>0</v>
      </c>
      <c r="Z231" s="109">
        <f>SUM('10:14'!Z231)</f>
        <v>0</v>
      </c>
      <c r="AA231" s="109">
        <f>SUM('10:14'!AA231)</f>
        <v>0</v>
      </c>
      <c r="AB231" s="73"/>
      <c r="AC231" s="54"/>
      <c r="AD231" s="9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5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SUM('10:14'!G232)</f>
        <v>0</v>
      </c>
      <c r="H232" s="257">
        <f t="shared" si="28"/>
        <v>0</v>
      </c>
      <c r="I232" s="109">
        <f>SUM('10:14'!I232)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29"/>
        <v>0</v>
      </c>
      <c r="N232" s="109">
        <f>SUM('10:14'!N232)</f>
        <v>0</v>
      </c>
      <c r="O232" s="109">
        <f>SUM('10:14'!O232)</f>
        <v>0</v>
      </c>
      <c r="P232" s="109">
        <f>SUM('10:14'!P232)</f>
        <v>0</v>
      </c>
      <c r="Q232" s="109">
        <f>SUM('10:14'!Q232)</f>
        <v>0</v>
      </c>
      <c r="R232" s="109">
        <f>SUM('10:14'!R232)</f>
        <v>0</v>
      </c>
      <c r="S232" s="109">
        <f>SUM('10:14'!S232)</f>
        <v>0</v>
      </c>
      <c r="T232" s="109">
        <f>SUM('10:14'!T232)</f>
        <v>0</v>
      </c>
      <c r="U232" s="109">
        <f>SUM('10:14'!U232)</f>
        <v>0</v>
      </c>
      <c r="V232" s="244">
        <f t="shared" si="30"/>
        <v>0</v>
      </c>
      <c r="W232" s="33" t="str">
        <f t="shared" si="31"/>
        <v/>
      </c>
      <c r="X232" s="109">
        <f>SUM('10:14'!X232)</f>
        <v>0</v>
      </c>
      <c r="Y232" s="109">
        <f>SUM('10:14'!Y232)</f>
        <v>0</v>
      </c>
      <c r="Z232" s="109">
        <f>SUM('10:14'!Z232)</f>
        <v>0</v>
      </c>
      <c r="AA232" s="109">
        <f>SUM('10:14'!AA232)</f>
        <v>0</v>
      </c>
      <c r="AB232" s="73"/>
      <c r="AC232" s="54"/>
      <c r="AD232" s="9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5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SUM('10:14'!G233)</f>
        <v>0</v>
      </c>
      <c r="H233" s="257">
        <f t="shared" si="28"/>
        <v>0</v>
      </c>
      <c r="I233" s="109">
        <f>SUM('10:14'!I233)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98">
        <v>50</v>
      </c>
      <c r="M233" s="36">
        <f t="shared" si="29"/>
        <v>0</v>
      </c>
      <c r="N233" s="109">
        <f>SUM('10:14'!N233)</f>
        <v>0</v>
      </c>
      <c r="O233" s="109">
        <f>SUM('10:14'!O233)</f>
        <v>0</v>
      </c>
      <c r="P233" s="109">
        <f>SUM('10:14'!P233)</f>
        <v>0</v>
      </c>
      <c r="Q233" s="109">
        <f>SUM('10:14'!Q233)</f>
        <v>0</v>
      </c>
      <c r="R233" s="109">
        <f>SUM('10:14'!R233)</f>
        <v>0</v>
      </c>
      <c r="S233" s="109">
        <f>SUM('10:14'!S233)</f>
        <v>0</v>
      </c>
      <c r="T233" s="109">
        <f>SUM('10:14'!T233)</f>
        <v>0</v>
      </c>
      <c r="U233" s="109">
        <f>SUM('10:14'!U233)</f>
        <v>0</v>
      </c>
      <c r="V233" s="244">
        <f t="shared" si="30"/>
        <v>0</v>
      </c>
      <c r="W233" s="33" t="str">
        <f t="shared" si="31"/>
        <v/>
      </c>
      <c r="X233" s="109">
        <f>SUM('10:14'!X233)</f>
        <v>0</v>
      </c>
      <c r="Y233" s="109">
        <f>SUM('10:14'!Y233)</f>
        <v>0</v>
      </c>
      <c r="Z233" s="109">
        <f>SUM('10:14'!Z233)</f>
        <v>0</v>
      </c>
      <c r="AA233" s="109">
        <f>SUM('10:14'!AA233)</f>
        <v>0</v>
      </c>
      <c r="AB233" s="73"/>
      <c r="AC233" s="54"/>
      <c r="AD233" s="9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5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SUM('10:14'!G234)</f>
        <v>0</v>
      </c>
      <c r="H234" s="257">
        <f t="shared" si="28"/>
        <v>0</v>
      </c>
      <c r="I234" s="109">
        <f>SUM('10:14'!I234)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98">
        <v>50</v>
      </c>
      <c r="M234" s="36">
        <f t="shared" si="29"/>
        <v>0</v>
      </c>
      <c r="N234" s="109">
        <f>SUM('10:14'!N234)</f>
        <v>0</v>
      </c>
      <c r="O234" s="109">
        <f>SUM('10:14'!O234)</f>
        <v>0</v>
      </c>
      <c r="P234" s="109">
        <f>SUM('10:14'!P234)</f>
        <v>0</v>
      </c>
      <c r="Q234" s="109">
        <f>SUM('10:14'!Q234)</f>
        <v>0</v>
      </c>
      <c r="R234" s="109">
        <f>SUM('10:14'!R234)</f>
        <v>0</v>
      </c>
      <c r="S234" s="109">
        <f>SUM('10:14'!S234)</f>
        <v>0</v>
      </c>
      <c r="T234" s="109">
        <f>SUM('10:14'!T234)</f>
        <v>0</v>
      </c>
      <c r="U234" s="109">
        <f>SUM('10:14'!U234)</f>
        <v>0</v>
      </c>
      <c r="V234" s="244">
        <f t="shared" si="30"/>
        <v>0</v>
      </c>
      <c r="W234" s="33" t="str">
        <f t="shared" si="31"/>
        <v/>
      </c>
      <c r="X234" s="109">
        <f>SUM('10:14'!X234)</f>
        <v>0</v>
      </c>
      <c r="Y234" s="109">
        <f>SUM('10:14'!Y234)</f>
        <v>0</v>
      </c>
      <c r="Z234" s="109">
        <f>SUM('10:14'!Z234)</f>
        <v>0</v>
      </c>
      <c r="AA234" s="109">
        <f>SUM('10:14'!AA234)</f>
        <v>0</v>
      </c>
      <c r="AB234" s="73"/>
      <c r="AC234" s="54"/>
      <c r="AD234" s="9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58">
        <v>30100043</v>
      </c>
      <c r="B235" s="218" t="s">
        <v>433</v>
      </c>
      <c r="C235" s="209" t="s">
        <v>431</v>
      </c>
      <c r="D235" s="17">
        <v>5.03</v>
      </c>
      <c r="E235" s="17"/>
      <c r="F235" s="6"/>
      <c r="G235" s="109">
        <f>SUM('10:14'!G235)</f>
        <v>0</v>
      </c>
      <c r="H235" s="284">
        <f t="shared" si="28"/>
        <v>0</v>
      </c>
      <c r="I235" s="109">
        <f>SUM('10:14'!I235)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73"/>
      <c r="AC235" s="54"/>
      <c r="AD235" s="285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58">
        <v>30100064</v>
      </c>
      <c r="B236" s="218" t="s">
        <v>401</v>
      </c>
      <c r="C236" s="209" t="s">
        <v>399</v>
      </c>
      <c r="D236" s="17">
        <v>5</v>
      </c>
      <c r="E236" s="17"/>
      <c r="F236" s="6"/>
      <c r="G236" s="109">
        <f>SUM('10:14'!G236)</f>
        <v>111</v>
      </c>
      <c r="H236" s="257">
        <f t="shared" si="28"/>
        <v>555</v>
      </c>
      <c r="I236" s="109">
        <f>SUM('10:14'!I236)</f>
        <v>3</v>
      </c>
      <c r="J236" s="31"/>
      <c r="K236" s="35">
        <f t="array" ref="K236">IF(ISERROR(G236/L236),"",G236/L236)</f>
        <v>2.2200000000000002</v>
      </c>
      <c r="L236" s="98">
        <v>50</v>
      </c>
      <c r="M236" s="36">
        <f t="shared" si="29"/>
        <v>0.7799999999999998</v>
      </c>
      <c r="N236" s="109">
        <f>SUM('10:14'!N236)</f>
        <v>0</v>
      </c>
      <c r="O236" s="109">
        <f>SUM('10:14'!O236)</f>
        <v>0</v>
      </c>
      <c r="P236" s="109">
        <f>SUM('10:14'!P236)</f>
        <v>0</v>
      </c>
      <c r="Q236" s="109">
        <f>SUM('10:14'!Q236)</f>
        <v>0</v>
      </c>
      <c r="R236" s="109">
        <f>SUM('10:14'!R236)</f>
        <v>0</v>
      </c>
      <c r="S236" s="109">
        <f>SUM('10:14'!S236)</f>
        <v>0</v>
      </c>
      <c r="T236" s="109">
        <f>SUM('10:14'!T236)</f>
        <v>0</v>
      </c>
      <c r="U236" s="109">
        <f>SUM('10:14'!U236)</f>
        <v>0</v>
      </c>
      <c r="V236" s="244"/>
      <c r="W236" s="33"/>
      <c r="X236" s="109">
        <f>SUM('10:14'!X236)</f>
        <v>0</v>
      </c>
      <c r="Y236" s="109">
        <f>SUM('10:14'!Y236)</f>
        <v>0</v>
      </c>
      <c r="Z236" s="109">
        <f>SUM('10:14'!Z236)</f>
        <v>0</v>
      </c>
      <c r="AA236" s="109">
        <f>SUM('10:14'!AA236)</f>
        <v>0</v>
      </c>
      <c r="AB236" s="73"/>
      <c r="AC236" s="54"/>
      <c r="AD236" s="23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5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SUM('10:14'!G237)</f>
        <v>452</v>
      </c>
      <c r="H237" s="354">
        <f t="shared" si="28"/>
        <v>2273.56</v>
      </c>
      <c r="I237" s="109">
        <f>SUM('10:14'!I237)</f>
        <v>22</v>
      </c>
      <c r="J237" s="31">
        <f t="array" ref="J237">IF(ISERROR(G237/I237),"",G237/I237)</f>
        <v>20.545454545454547</v>
      </c>
      <c r="K237" s="35">
        <f t="array" ref="K237">IF(ISERROR(G237/L237),"",G237/L237)</f>
        <v>21.023255813953487</v>
      </c>
      <c r="L237" s="98">
        <v>21.5</v>
      </c>
      <c r="M237" s="36">
        <f t="shared" si="29"/>
        <v>0.97674418604651336</v>
      </c>
      <c r="N237" s="109">
        <f>SUM('10:14'!N237)</f>
        <v>0</v>
      </c>
      <c r="O237" s="109">
        <f>SUM('10:14'!O237)</f>
        <v>0</v>
      </c>
      <c r="P237" s="109">
        <f>SUM('10:14'!P237)</f>
        <v>0</v>
      </c>
      <c r="Q237" s="109">
        <f>SUM('10:14'!Q237)</f>
        <v>0</v>
      </c>
      <c r="R237" s="109">
        <f>SUM('10:14'!R237)</f>
        <v>0</v>
      </c>
      <c r="S237" s="109">
        <f>SUM('10:14'!S237)</f>
        <v>0</v>
      </c>
      <c r="T237" s="109">
        <f>SUM('10:14'!T237)</f>
        <v>0</v>
      </c>
      <c r="U237" s="109">
        <f>SUM('10:14'!U237)</f>
        <v>0</v>
      </c>
      <c r="V237" s="244">
        <f t="shared" si="30"/>
        <v>0</v>
      </c>
      <c r="W237" s="33">
        <f t="shared" si="31"/>
        <v>0</v>
      </c>
      <c r="X237" s="109">
        <f>SUM('10:14'!X237)</f>
        <v>0</v>
      </c>
      <c r="Y237" s="109">
        <f>SUM('10:14'!Y237)</f>
        <v>0</v>
      </c>
      <c r="Z237" s="109">
        <f>SUM('10:14'!Z237)</f>
        <v>0</v>
      </c>
      <c r="AA237" s="109">
        <f>SUM('10:14'!AA237)</f>
        <v>0</v>
      </c>
      <c r="AB237" s="73"/>
      <c r="AC237" s="54"/>
      <c r="AD237" s="9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5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SUM('10:14'!G238)</f>
        <v>200</v>
      </c>
      <c r="H238" s="354">
        <f t="shared" si="28"/>
        <v>1006</v>
      </c>
      <c r="I238" s="109">
        <f>SUM('10:14'!I238)</f>
        <v>9</v>
      </c>
      <c r="J238" s="31">
        <f t="array" ref="J238">IF(ISERROR(G238/I238),"",G238/I238)</f>
        <v>22.222222222222221</v>
      </c>
      <c r="K238" s="35">
        <f t="array" ref="K238">IF(ISERROR(G238/L238),"",G238/L238)</f>
        <v>9.3023255813953494</v>
      </c>
      <c r="L238" s="98">
        <v>21.5</v>
      </c>
      <c r="M238" s="36">
        <f t="shared" si="29"/>
        <v>-0.30232558139534937</v>
      </c>
      <c r="N238" s="109">
        <f>SUM('10:14'!N238)</f>
        <v>0</v>
      </c>
      <c r="O238" s="109">
        <f>SUM('10:14'!O238)</f>
        <v>0</v>
      </c>
      <c r="P238" s="109">
        <f>SUM('10:14'!P238)</f>
        <v>0</v>
      </c>
      <c r="Q238" s="109">
        <f>SUM('10:14'!Q238)</f>
        <v>0</v>
      </c>
      <c r="R238" s="109">
        <f>SUM('10:14'!R238)</f>
        <v>0</v>
      </c>
      <c r="S238" s="109">
        <f>SUM('10:14'!S238)</f>
        <v>0</v>
      </c>
      <c r="T238" s="109">
        <f>SUM('10:14'!T238)</f>
        <v>0</v>
      </c>
      <c r="U238" s="109">
        <f>SUM('10:14'!U238)</f>
        <v>0</v>
      </c>
      <c r="V238" s="244">
        <f t="shared" si="30"/>
        <v>0</v>
      </c>
      <c r="W238" s="33">
        <f t="shared" si="31"/>
        <v>0</v>
      </c>
      <c r="X238" s="109">
        <f>SUM('10:14'!X238)</f>
        <v>0</v>
      </c>
      <c r="Y238" s="109">
        <f>SUM('10:14'!Y238)</f>
        <v>0</v>
      </c>
      <c r="Z238" s="109">
        <f>SUM('10:14'!Z238)</f>
        <v>0</v>
      </c>
      <c r="AA238" s="109">
        <f>SUM('10:14'!AA238)</f>
        <v>0</v>
      </c>
      <c r="AB238" s="73"/>
      <c r="AC238" s="54"/>
      <c r="AD238" s="9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58"/>
      <c r="B239" s="218" t="s">
        <v>360</v>
      </c>
      <c r="C239" s="209" t="s">
        <v>361</v>
      </c>
      <c r="D239" s="17"/>
      <c r="E239" s="17"/>
      <c r="F239" s="6"/>
      <c r="G239" s="109">
        <f>SUM('10:14'!G239)</f>
        <v>0</v>
      </c>
      <c r="H239" s="354">
        <f t="shared" si="28"/>
        <v>0</v>
      </c>
      <c r="I239" s="109">
        <f>SUM('10:14'!I239)</f>
        <v>0</v>
      </c>
      <c r="J239" s="31"/>
      <c r="K239" s="35"/>
      <c r="L239" s="98"/>
      <c r="M239" s="36">
        <f t="shared" si="29"/>
        <v>0</v>
      </c>
      <c r="N239" s="109">
        <f>SUM('10:14'!N239)</f>
        <v>0</v>
      </c>
      <c r="O239" s="109">
        <f>SUM('10:14'!O239)</f>
        <v>0</v>
      </c>
      <c r="P239" s="109">
        <f>SUM('10:14'!P239)</f>
        <v>0</v>
      </c>
      <c r="Q239" s="109">
        <f>SUM('10:14'!Q239)</f>
        <v>0</v>
      </c>
      <c r="R239" s="109">
        <f>SUM('10:14'!R239)</f>
        <v>0</v>
      </c>
      <c r="S239" s="109">
        <f>SUM('10:14'!S239)</f>
        <v>0</v>
      </c>
      <c r="T239" s="109">
        <f>SUM('10:14'!T239)</f>
        <v>0</v>
      </c>
      <c r="U239" s="109">
        <f>SUM('10:14'!U239)</f>
        <v>0</v>
      </c>
      <c r="V239" s="244"/>
      <c r="W239" s="33"/>
      <c r="X239" s="109">
        <f>SUM('10:14'!X239)</f>
        <v>0</v>
      </c>
      <c r="Y239" s="109">
        <f>SUM('10:14'!Y239)</f>
        <v>0</v>
      </c>
      <c r="Z239" s="109">
        <f>SUM('10:14'!Z239)</f>
        <v>0</v>
      </c>
      <c r="AA239" s="109">
        <f>SUM('10:14'!AA239)</f>
        <v>0</v>
      </c>
      <c r="AB239" s="73"/>
      <c r="AC239" s="54"/>
      <c r="AD239" s="21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5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SUM('10:14'!G240)</f>
        <v>0</v>
      </c>
      <c r="H240" s="354">
        <f t="shared" si="28"/>
        <v>0</v>
      </c>
      <c r="I240" s="109">
        <f>SUM('10:14'!I240)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29"/>
        <v/>
      </c>
      <c r="N240" s="109">
        <f>SUM('10:14'!N240)</f>
        <v>0</v>
      </c>
      <c r="O240" s="109">
        <f>SUM('10:14'!O240)</f>
        <v>0</v>
      </c>
      <c r="P240" s="109">
        <f>SUM('10:14'!P240)</f>
        <v>0</v>
      </c>
      <c r="Q240" s="109">
        <f>SUM('10:14'!Q240)</f>
        <v>0</v>
      </c>
      <c r="R240" s="109">
        <f>SUM('10:14'!R240)</f>
        <v>0</v>
      </c>
      <c r="S240" s="109">
        <f>SUM('10:14'!S240)</f>
        <v>0</v>
      </c>
      <c r="T240" s="109">
        <f>SUM('10:14'!T240)</f>
        <v>0</v>
      </c>
      <c r="U240" s="109">
        <f>SUM('10:14'!U240)</f>
        <v>0</v>
      </c>
      <c r="V240" s="244">
        <f t="shared" si="30"/>
        <v>0</v>
      </c>
      <c r="W240" s="33" t="str">
        <f t="shared" si="31"/>
        <v/>
      </c>
      <c r="X240" s="109">
        <f>SUM('10:14'!X240)</f>
        <v>0</v>
      </c>
      <c r="Y240" s="109">
        <f>SUM('10:14'!Y240)</f>
        <v>0</v>
      </c>
      <c r="Z240" s="109">
        <f>SUM('10:14'!Z240)</f>
        <v>0</v>
      </c>
      <c r="AA240" s="109">
        <f>SUM('10:14'!AA240)</f>
        <v>0</v>
      </c>
      <c r="AB240" s="73"/>
      <c r="AC240" s="54"/>
      <c r="AD240" s="9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5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SUM('10:14'!G241)</f>
        <v>0</v>
      </c>
      <c r="H241" s="354">
        <f t="shared" si="28"/>
        <v>0</v>
      </c>
      <c r="I241" s="109">
        <f>SUM('10:14'!I241)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29"/>
        <v/>
      </c>
      <c r="N241" s="109">
        <f>SUM('10:14'!N241)</f>
        <v>0</v>
      </c>
      <c r="O241" s="109">
        <f>SUM('10:14'!O241)</f>
        <v>0</v>
      </c>
      <c r="P241" s="109">
        <f>SUM('10:14'!P241)</f>
        <v>0</v>
      </c>
      <c r="Q241" s="109">
        <f>SUM('10:14'!Q241)</f>
        <v>0</v>
      </c>
      <c r="R241" s="109">
        <f>SUM('10:14'!R241)</f>
        <v>0</v>
      </c>
      <c r="S241" s="109">
        <f>SUM('10:14'!S241)</f>
        <v>0</v>
      </c>
      <c r="T241" s="109">
        <f>SUM('10:14'!T241)</f>
        <v>0</v>
      </c>
      <c r="U241" s="109">
        <f>SUM('10:14'!U241)</f>
        <v>0</v>
      </c>
      <c r="V241" s="244">
        <f t="shared" si="30"/>
        <v>0</v>
      </c>
      <c r="W241" s="33" t="str">
        <f t="shared" si="31"/>
        <v/>
      </c>
      <c r="X241" s="109">
        <f>SUM('10:14'!X241)</f>
        <v>0</v>
      </c>
      <c r="Y241" s="109">
        <f>SUM('10:14'!Y241)</f>
        <v>0</v>
      </c>
      <c r="Z241" s="109">
        <f>SUM('10:14'!Z241)</f>
        <v>0</v>
      </c>
      <c r="AA241" s="109">
        <f>SUM('10:14'!AA241)</f>
        <v>0</v>
      </c>
      <c r="AB241" s="73"/>
      <c r="AC241" s="54"/>
      <c r="AD241" s="9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5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SUM('10:14'!G242)</f>
        <v>0</v>
      </c>
      <c r="H242" s="354">
        <f t="shared" si="28"/>
        <v>0</v>
      </c>
      <c r="I242" s="109">
        <f>SUM('10:14'!I242)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29"/>
        <v/>
      </c>
      <c r="N242" s="109">
        <f>SUM('10:14'!N242)</f>
        <v>0</v>
      </c>
      <c r="O242" s="109">
        <f>SUM('10:14'!O242)</f>
        <v>0</v>
      </c>
      <c r="P242" s="109">
        <f>SUM('10:14'!P242)</f>
        <v>0</v>
      </c>
      <c r="Q242" s="109">
        <f>SUM('10:14'!Q242)</f>
        <v>0</v>
      </c>
      <c r="R242" s="109">
        <f>SUM('10:14'!R242)</f>
        <v>0</v>
      </c>
      <c r="S242" s="109">
        <f>SUM('10:14'!S242)</f>
        <v>0</v>
      </c>
      <c r="T242" s="109">
        <f>SUM('10:14'!T242)</f>
        <v>0</v>
      </c>
      <c r="U242" s="109">
        <f>SUM('10:14'!U242)</f>
        <v>0</v>
      </c>
      <c r="V242" s="244">
        <f t="shared" si="30"/>
        <v>0</v>
      </c>
      <c r="W242" s="33" t="str">
        <f t="shared" si="31"/>
        <v/>
      </c>
      <c r="X242" s="109">
        <f>SUM('10:14'!X242)</f>
        <v>0</v>
      </c>
      <c r="Y242" s="109">
        <f>SUM('10:14'!Y242)</f>
        <v>0</v>
      </c>
      <c r="Z242" s="109">
        <f>SUM('10:14'!Z242)</f>
        <v>0</v>
      </c>
      <c r="AA242" s="109">
        <f>SUM('10:14'!AA242)</f>
        <v>0</v>
      </c>
      <c r="AB242" s="73"/>
      <c r="AC242" s="54"/>
      <c r="AD242" s="9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5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SUM('10:14'!G243)</f>
        <v>0</v>
      </c>
      <c r="H243" s="354">
        <f t="shared" si="28"/>
        <v>0</v>
      </c>
      <c r="I243" s="109">
        <f>SUM('10:14'!I243)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29"/>
        <v/>
      </c>
      <c r="N243" s="109">
        <f>SUM('10:14'!N243)</f>
        <v>0</v>
      </c>
      <c r="O243" s="109">
        <f>SUM('10:14'!O243)</f>
        <v>0</v>
      </c>
      <c r="P243" s="109">
        <f>SUM('10:14'!P243)</f>
        <v>0</v>
      </c>
      <c r="Q243" s="109">
        <f>SUM('10:14'!Q243)</f>
        <v>0</v>
      </c>
      <c r="R243" s="109">
        <f>SUM('10:14'!R243)</f>
        <v>0</v>
      </c>
      <c r="S243" s="109">
        <f>SUM('10:14'!S243)</f>
        <v>0</v>
      </c>
      <c r="T243" s="109">
        <f>SUM('10:14'!T243)</f>
        <v>0</v>
      </c>
      <c r="U243" s="109">
        <f>SUM('10:14'!U243)</f>
        <v>0</v>
      </c>
      <c r="V243" s="244">
        <f t="shared" si="30"/>
        <v>0</v>
      </c>
      <c r="W243" s="33" t="str">
        <f t="shared" si="31"/>
        <v/>
      </c>
      <c r="X243" s="109">
        <f>SUM('10:14'!X243)</f>
        <v>0</v>
      </c>
      <c r="Y243" s="109">
        <f>SUM('10:14'!Y243)</f>
        <v>0</v>
      </c>
      <c r="Z243" s="109">
        <f>SUM('10:14'!Z243)</f>
        <v>0</v>
      </c>
      <c r="AA243" s="109">
        <f>SUM('10:14'!AA243)</f>
        <v>0</v>
      </c>
      <c r="AB243" s="73"/>
      <c r="AC243" s="54"/>
      <c r="AD243" s="9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60">
        <v>30600013</v>
      </c>
      <c r="B244" s="225" t="s">
        <v>377</v>
      </c>
      <c r="C244" s="209" t="s">
        <v>374</v>
      </c>
      <c r="D244" s="17"/>
      <c r="E244" s="17"/>
      <c r="F244" s="6"/>
      <c r="G244" s="109">
        <f>SUM('10:14'!G244)</f>
        <v>0</v>
      </c>
      <c r="H244" s="354">
        <f t="shared" si="28"/>
        <v>0</v>
      </c>
      <c r="I244" s="109">
        <f>SUM('10:14'!I244)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29"/>
        <v>0</v>
      </c>
      <c r="N244" s="109">
        <f>SUM('10:14'!N244)</f>
        <v>0</v>
      </c>
      <c r="O244" s="109">
        <f>SUM('10:14'!O244)</f>
        <v>0</v>
      </c>
      <c r="P244" s="109">
        <f>SUM('10:14'!P244)</f>
        <v>0</v>
      </c>
      <c r="Q244" s="109">
        <f>SUM('10:14'!Q244)</f>
        <v>0</v>
      </c>
      <c r="R244" s="109">
        <f>SUM('10:14'!R244)</f>
        <v>0</v>
      </c>
      <c r="S244" s="109">
        <f>SUM('10:14'!S244)</f>
        <v>0</v>
      </c>
      <c r="T244" s="109">
        <f>SUM('10:14'!T244)</f>
        <v>0</v>
      </c>
      <c r="U244" s="109">
        <f>SUM('10:14'!U244)</f>
        <v>0</v>
      </c>
      <c r="V244" s="244"/>
      <c r="W244" s="33"/>
      <c r="X244" s="109">
        <f>SUM('10:14'!X244)</f>
        <v>0</v>
      </c>
      <c r="Y244" s="109">
        <f>SUM('10:14'!Y244)</f>
        <v>0</v>
      </c>
      <c r="Z244" s="109">
        <f>SUM('10:14'!Z244)</f>
        <v>0</v>
      </c>
      <c r="AA244" s="109">
        <f>SUM('10:14'!AA244)</f>
        <v>0</v>
      </c>
      <c r="AB244" s="73"/>
      <c r="AC244" s="54"/>
      <c r="AD244" s="22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60">
        <v>30600014</v>
      </c>
      <c r="B245" s="225" t="s">
        <v>377</v>
      </c>
      <c r="C245" s="209" t="s">
        <v>369</v>
      </c>
      <c r="D245" s="17"/>
      <c r="E245" s="17"/>
      <c r="F245" s="6"/>
      <c r="G245" s="109">
        <f>SUM('10:14'!G245)</f>
        <v>0</v>
      </c>
      <c r="H245" s="354">
        <f t="shared" si="28"/>
        <v>0</v>
      </c>
      <c r="I245" s="109">
        <f>SUM('10:14'!I245)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29"/>
        <v>0</v>
      </c>
      <c r="N245" s="109">
        <f>SUM('10:14'!N245)</f>
        <v>0</v>
      </c>
      <c r="O245" s="109">
        <f>SUM('10:14'!O245)</f>
        <v>0</v>
      </c>
      <c r="P245" s="109">
        <f>SUM('10:14'!P245)</f>
        <v>0</v>
      </c>
      <c r="Q245" s="109">
        <f>SUM('10:14'!Q245)</f>
        <v>0</v>
      </c>
      <c r="R245" s="109">
        <f>SUM('10:14'!R245)</f>
        <v>0</v>
      </c>
      <c r="S245" s="109">
        <f>SUM('10:14'!S245)</f>
        <v>0</v>
      </c>
      <c r="T245" s="109">
        <f>SUM('10:14'!T245)</f>
        <v>0</v>
      </c>
      <c r="U245" s="109">
        <f>SUM('10:14'!U245)</f>
        <v>0</v>
      </c>
      <c r="V245" s="244"/>
      <c r="W245" s="33"/>
      <c r="X245" s="109">
        <f>SUM('10:14'!X245)</f>
        <v>0</v>
      </c>
      <c r="Y245" s="109">
        <f>SUM('10:14'!Y245)</f>
        <v>0</v>
      </c>
      <c r="Z245" s="109">
        <f>SUM('10:14'!Z245)</f>
        <v>0</v>
      </c>
      <c r="AA245" s="109">
        <f>SUM('10:14'!AA245)</f>
        <v>0</v>
      </c>
      <c r="AB245" s="73"/>
      <c r="AC245" s="54"/>
      <c r="AD245" s="22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60">
        <v>30600012</v>
      </c>
      <c r="B246" s="225" t="s">
        <v>377</v>
      </c>
      <c r="C246" s="209" t="s">
        <v>370</v>
      </c>
      <c r="D246" s="17"/>
      <c r="E246" s="17"/>
      <c r="F246" s="6"/>
      <c r="G246" s="109">
        <f>SUM('10:14'!G246)</f>
        <v>0</v>
      </c>
      <c r="H246" s="354">
        <f t="shared" si="28"/>
        <v>0</v>
      </c>
      <c r="I246" s="109">
        <f>SUM('10:14'!I246)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29"/>
        <v>0</v>
      </c>
      <c r="N246" s="109">
        <f>SUM('10:14'!N246)</f>
        <v>0</v>
      </c>
      <c r="O246" s="109">
        <f>SUM('10:14'!O246)</f>
        <v>0</v>
      </c>
      <c r="P246" s="109">
        <f>SUM('10:14'!P246)</f>
        <v>0</v>
      </c>
      <c r="Q246" s="109">
        <f>SUM('10:14'!Q246)</f>
        <v>0</v>
      </c>
      <c r="R246" s="109">
        <f>SUM('10:14'!R246)</f>
        <v>0</v>
      </c>
      <c r="S246" s="109">
        <f>SUM('10:14'!S246)</f>
        <v>0</v>
      </c>
      <c r="T246" s="109">
        <f>SUM('10:14'!T246)</f>
        <v>0</v>
      </c>
      <c r="U246" s="109">
        <f>SUM('10:14'!U246)</f>
        <v>0</v>
      </c>
      <c r="V246" s="244"/>
      <c r="W246" s="33"/>
      <c r="X246" s="109">
        <f>SUM('10:14'!X246)</f>
        <v>0</v>
      </c>
      <c r="Y246" s="109">
        <f>SUM('10:14'!Y246)</f>
        <v>0</v>
      </c>
      <c r="Z246" s="109">
        <f>SUM('10:14'!Z246)</f>
        <v>0</v>
      </c>
      <c r="AA246" s="109">
        <f>SUM('10:14'!AA246)</f>
        <v>0</v>
      </c>
      <c r="AB246" s="73"/>
      <c r="AC246" s="54"/>
      <c r="AD246" s="22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60">
        <v>30600011</v>
      </c>
      <c r="B247" s="225" t="s">
        <v>377</v>
      </c>
      <c r="C247" s="209" t="s">
        <v>371</v>
      </c>
      <c r="D247" s="17"/>
      <c r="E247" s="17"/>
      <c r="F247" s="6"/>
      <c r="G247" s="109">
        <f>SUM('10:14'!G247)</f>
        <v>0</v>
      </c>
      <c r="H247" s="354">
        <f t="shared" si="28"/>
        <v>0</v>
      </c>
      <c r="I247" s="109">
        <f>SUM('10:14'!I247)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29"/>
        <v>0</v>
      </c>
      <c r="N247" s="109">
        <f>SUM('10:14'!N247)</f>
        <v>0</v>
      </c>
      <c r="O247" s="109">
        <f>SUM('10:14'!O247)</f>
        <v>0</v>
      </c>
      <c r="P247" s="109">
        <f>SUM('10:14'!P247)</f>
        <v>0</v>
      </c>
      <c r="Q247" s="109">
        <f>SUM('10:14'!Q247)</f>
        <v>0</v>
      </c>
      <c r="R247" s="109">
        <f>SUM('10:14'!R247)</f>
        <v>0</v>
      </c>
      <c r="S247" s="109">
        <f>SUM('10:14'!S247)</f>
        <v>0</v>
      </c>
      <c r="T247" s="109">
        <f>SUM('10:14'!T247)</f>
        <v>0</v>
      </c>
      <c r="U247" s="109">
        <f>SUM('10:14'!U247)</f>
        <v>0</v>
      </c>
      <c r="V247" s="244"/>
      <c r="W247" s="33"/>
      <c r="X247" s="109">
        <f>SUM('10:14'!X247)</f>
        <v>0</v>
      </c>
      <c r="Y247" s="109">
        <f>SUM('10:14'!Y247)</f>
        <v>0</v>
      </c>
      <c r="Z247" s="109">
        <f>SUM('10:14'!Z247)</f>
        <v>0</v>
      </c>
      <c r="AA247" s="109">
        <f>SUM('10:14'!AA247)</f>
        <v>0</v>
      </c>
      <c r="AB247" s="73"/>
      <c r="AC247" s="54"/>
      <c r="AD247" s="22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60">
        <v>30300002</v>
      </c>
      <c r="B248" s="225" t="s">
        <v>408</v>
      </c>
      <c r="C248" s="209" t="s">
        <v>410</v>
      </c>
      <c r="D248" s="17"/>
      <c r="E248" s="17"/>
      <c r="F248" s="6"/>
      <c r="G248" s="109">
        <f>SUM('10:14'!G248)</f>
        <v>0</v>
      </c>
      <c r="H248" s="354">
        <f t="shared" si="28"/>
        <v>0</v>
      </c>
      <c r="I248" s="109">
        <f>SUM('10:14'!I248)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73"/>
      <c r="AC248" s="54"/>
      <c r="AD248" s="24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60">
        <v>30300001</v>
      </c>
      <c r="B249" s="225" t="s">
        <v>408</v>
      </c>
      <c r="C249" s="209" t="s">
        <v>412</v>
      </c>
      <c r="D249" s="17"/>
      <c r="E249" s="17"/>
      <c r="F249" s="6"/>
      <c r="G249" s="109">
        <f>SUM('10:14'!G249)</f>
        <v>0</v>
      </c>
      <c r="H249" s="354">
        <f t="shared" si="28"/>
        <v>0</v>
      </c>
      <c r="I249" s="109">
        <f>SUM('10:14'!I249)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73"/>
      <c r="AC249" s="54"/>
      <c r="AD249" s="24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60">
        <v>30300003</v>
      </c>
      <c r="B250" s="225" t="s">
        <v>408</v>
      </c>
      <c r="C250" s="209" t="s">
        <v>414</v>
      </c>
      <c r="D250" s="17"/>
      <c r="E250" s="17"/>
      <c r="F250" s="6"/>
      <c r="G250" s="109">
        <f>SUM('10:14'!G250)</f>
        <v>0</v>
      </c>
      <c r="H250" s="354">
        <f t="shared" si="28"/>
        <v>0</v>
      </c>
      <c r="I250" s="109">
        <f>SUM('10:14'!I250)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73"/>
      <c r="AC250" s="54"/>
      <c r="AD250" s="24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60">
        <v>30300005</v>
      </c>
      <c r="B251" s="212" t="s">
        <v>363</v>
      </c>
      <c r="C251" s="16" t="s">
        <v>349</v>
      </c>
      <c r="D251" s="17"/>
      <c r="E251" s="17"/>
      <c r="F251" s="6"/>
      <c r="G251" s="109">
        <f>SUM('10:14'!G251)</f>
        <v>0</v>
      </c>
      <c r="H251" s="354">
        <f t="shared" si="28"/>
        <v>0</v>
      </c>
      <c r="I251" s="109">
        <f>SUM('10:14'!I251)</f>
        <v>0</v>
      </c>
      <c r="J251" s="31"/>
      <c r="K251" s="35"/>
      <c r="L251" s="98">
        <v>4</v>
      </c>
      <c r="M251" s="36"/>
      <c r="N251" s="31"/>
      <c r="O251" s="109">
        <f>SUM('10:14'!O251)</f>
        <v>0</v>
      </c>
      <c r="P251" s="109">
        <f>SUM('10:14'!P251)</f>
        <v>0</v>
      </c>
      <c r="Q251" s="109">
        <f>SUM('10:14'!Q251)</f>
        <v>0</v>
      </c>
      <c r="R251" s="109">
        <f>SUM('10:14'!R251)</f>
        <v>0</v>
      </c>
      <c r="S251" s="109">
        <f>SUM('10:14'!S251)</f>
        <v>0</v>
      </c>
      <c r="T251" s="109">
        <f>SUM('10:14'!T251)</f>
        <v>0</v>
      </c>
      <c r="U251" s="109">
        <f>SUM('10:14'!U251)</f>
        <v>0</v>
      </c>
      <c r="V251" s="244"/>
      <c r="W251" s="33"/>
      <c r="X251" s="109">
        <f>SUM('10:14'!X251)</f>
        <v>0</v>
      </c>
      <c r="Y251" s="109">
        <f>SUM('10:14'!Y251)</f>
        <v>0</v>
      </c>
      <c r="Z251" s="109">
        <f>SUM('10:14'!Z251)</f>
        <v>0</v>
      </c>
      <c r="AA251" s="109">
        <f>SUM('10:14'!AA251)</f>
        <v>0</v>
      </c>
      <c r="AB251" s="73"/>
      <c r="AC251" s="54"/>
      <c r="AD251" s="21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60">
        <v>30300004</v>
      </c>
      <c r="B252" s="212" t="s">
        <v>363</v>
      </c>
      <c r="C252" s="16" t="s">
        <v>350</v>
      </c>
      <c r="D252" s="17"/>
      <c r="E252" s="17"/>
      <c r="F252" s="6"/>
      <c r="G252" s="109">
        <f>SUM('10:14'!G252)</f>
        <v>0</v>
      </c>
      <c r="H252" s="354">
        <f t="shared" si="28"/>
        <v>0</v>
      </c>
      <c r="I252" s="109">
        <f>SUM('10:14'!I252)</f>
        <v>0</v>
      </c>
      <c r="J252" s="31"/>
      <c r="K252" s="35"/>
      <c r="L252" s="98">
        <v>4</v>
      </c>
      <c r="M252" s="36"/>
      <c r="N252" s="31"/>
      <c r="O252" s="109">
        <f>SUM('10:14'!O252)</f>
        <v>0</v>
      </c>
      <c r="P252" s="109">
        <f>SUM('10:14'!P252)</f>
        <v>0</v>
      </c>
      <c r="Q252" s="109">
        <f>SUM('10:14'!Q252)</f>
        <v>0</v>
      </c>
      <c r="R252" s="109">
        <f>SUM('10:14'!R252)</f>
        <v>0</v>
      </c>
      <c r="S252" s="109">
        <f>SUM('10:14'!S252)</f>
        <v>0</v>
      </c>
      <c r="T252" s="109">
        <f>SUM('10:14'!T252)</f>
        <v>0</v>
      </c>
      <c r="U252" s="109">
        <f>SUM('10:14'!U252)</f>
        <v>0</v>
      </c>
      <c r="V252" s="244"/>
      <c r="W252" s="33"/>
      <c r="X252" s="109">
        <f>SUM('10:14'!X252)</f>
        <v>0</v>
      </c>
      <c r="Y252" s="109">
        <f>SUM('10:14'!Y252)</f>
        <v>0</v>
      </c>
      <c r="Z252" s="109">
        <f>SUM('10:14'!Z252)</f>
        <v>0</v>
      </c>
      <c r="AA252" s="109">
        <f>SUM('10:14'!AA252)</f>
        <v>0</v>
      </c>
      <c r="AB252" s="73"/>
      <c r="AC252" s="54"/>
      <c r="AD252" s="21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60">
        <v>30300006</v>
      </c>
      <c r="B253" s="212" t="s">
        <v>363</v>
      </c>
      <c r="C253" s="16" t="s">
        <v>351</v>
      </c>
      <c r="D253" s="17"/>
      <c r="E253" s="17"/>
      <c r="F253" s="6"/>
      <c r="G253" s="109">
        <f>SUM('10:14'!G253)</f>
        <v>0</v>
      </c>
      <c r="H253" s="354">
        <f t="shared" si="28"/>
        <v>0</v>
      </c>
      <c r="I253" s="109">
        <f>SUM('10:14'!I253)</f>
        <v>0</v>
      </c>
      <c r="J253" s="31"/>
      <c r="K253" s="35"/>
      <c r="L253" s="98">
        <v>4</v>
      </c>
      <c r="M253" s="36"/>
      <c r="N253" s="31"/>
      <c r="O253" s="109">
        <f>SUM('10:14'!O253)</f>
        <v>0</v>
      </c>
      <c r="P253" s="109">
        <f>SUM('10:14'!P253)</f>
        <v>0</v>
      </c>
      <c r="Q253" s="109">
        <f>SUM('10:14'!Q253)</f>
        <v>0</v>
      </c>
      <c r="R253" s="109">
        <f>SUM('10:14'!R253)</f>
        <v>0</v>
      </c>
      <c r="S253" s="109">
        <f>SUM('10:14'!S253)</f>
        <v>0</v>
      </c>
      <c r="T253" s="109">
        <f>SUM('10:14'!T253)</f>
        <v>0</v>
      </c>
      <c r="U253" s="109">
        <f>SUM('10:14'!U253)</f>
        <v>0</v>
      </c>
      <c r="V253" s="244"/>
      <c r="W253" s="33"/>
      <c r="X253" s="109">
        <f>SUM('10:14'!X253)</f>
        <v>0</v>
      </c>
      <c r="Y253" s="109">
        <f>SUM('10:14'!Y253)</f>
        <v>0</v>
      </c>
      <c r="Z253" s="109">
        <f>SUM('10:14'!Z253)</f>
        <v>0</v>
      </c>
      <c r="AA253" s="109">
        <f>SUM('10:14'!AA253)</f>
        <v>0</v>
      </c>
      <c r="AB253" s="73"/>
      <c r="AC253" s="54"/>
      <c r="AD253" s="21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31" t="s">
        <v>86</v>
      </c>
      <c r="B254" s="631"/>
      <c r="C254" s="104" t="s">
        <v>71</v>
      </c>
      <c r="D254" s="20"/>
      <c r="E254" s="20"/>
      <c r="F254" s="32"/>
      <c r="G254" s="110">
        <f>SUM(G197:G253)</f>
        <v>5856</v>
      </c>
      <c r="H254" s="30">
        <f>SUM(H197:H253)</f>
        <v>29515.600000000002</v>
      </c>
      <c r="I254" s="30">
        <f>SUM(I197:I253)</f>
        <v>127.02</v>
      </c>
      <c r="J254" s="31">
        <f t="array" ref="J254">IF(ISERROR(G254/I254),"",G254/I254)</f>
        <v>46.10297590930562</v>
      </c>
      <c r="K254" s="30">
        <f>SUM(K197:K253)</f>
        <v>151.07346092322834</v>
      </c>
      <c r="L254" s="114"/>
      <c r="M254" s="105">
        <f t="shared" ref="M254:V254" si="32">SUM(M197:M253)</f>
        <v>-34.053460923228357</v>
      </c>
      <c r="N254" s="30">
        <f t="shared" si="32"/>
        <v>0</v>
      </c>
      <c r="O254" s="107">
        <f t="shared" si="32"/>
        <v>0</v>
      </c>
      <c r="P254" s="107">
        <f t="shared" si="32"/>
        <v>0</v>
      </c>
      <c r="Q254" s="107">
        <f t="shared" si="32"/>
        <v>0</v>
      </c>
      <c r="R254" s="107">
        <f t="shared" si="32"/>
        <v>0</v>
      </c>
      <c r="S254" s="108">
        <f t="shared" si="32"/>
        <v>0</v>
      </c>
      <c r="T254" s="107">
        <f t="shared" si="32"/>
        <v>0</v>
      </c>
      <c r="U254" s="107">
        <f t="shared" si="32"/>
        <v>0</v>
      </c>
      <c r="V254" s="244">
        <f t="shared" si="32"/>
        <v>0</v>
      </c>
      <c r="W254" s="33">
        <f t="shared" si="31"/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75"/>
      <c r="AC254" s="70"/>
      <c r="AD254" s="97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57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SUM('10:14'!G255)</f>
        <v>0</v>
      </c>
      <c r="H255" s="102">
        <f>D255*G255</f>
        <v>0</v>
      </c>
      <c r="I255" s="109">
        <f>SUM('10:14'!I255)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88" si="33">IF(ISERROR(I255-K255),"",I255-K255)</f>
        <v>0</v>
      </c>
      <c r="N255" s="31">
        <f t="shared" ref="N255:N288" si="34">SUM(O255:U255)</f>
        <v>0</v>
      </c>
      <c r="O255" s="109">
        <f>SUM('10:14'!O255)</f>
        <v>0</v>
      </c>
      <c r="P255" s="109">
        <f>SUM('10:14'!P255)</f>
        <v>0</v>
      </c>
      <c r="Q255" s="109">
        <f>SUM('10:14'!Q255)</f>
        <v>0</v>
      </c>
      <c r="R255" s="109">
        <f>SUM('10:14'!R255)</f>
        <v>0</v>
      </c>
      <c r="S255" s="109">
        <f>SUM('10:14'!S255)</f>
        <v>0</v>
      </c>
      <c r="T255" s="109">
        <f>SUM('10:14'!T255)</f>
        <v>0</v>
      </c>
      <c r="U255" s="109">
        <f>SUM('10:14'!U255)</f>
        <v>0</v>
      </c>
      <c r="V255" s="244">
        <f t="shared" ref="V255:V288" si="35">SUM(X255:AA255)</f>
        <v>0</v>
      </c>
      <c r="W255" s="33" t="str">
        <f t="shared" si="31"/>
        <v/>
      </c>
      <c r="X255" s="109">
        <f>SUM('10:14'!X255)</f>
        <v>0</v>
      </c>
      <c r="Y255" s="109">
        <f>SUM('10:14'!Y255)</f>
        <v>0</v>
      </c>
      <c r="Z255" s="109">
        <f>SUM('10:14'!Z255)</f>
        <v>0</v>
      </c>
      <c r="AA255" s="109">
        <f>SUM('10:14'!AA255)</f>
        <v>0</v>
      </c>
      <c r="AB255" s="73"/>
      <c r="AC255" s="54"/>
      <c r="AD255" s="9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57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SUM('10:14'!G256)</f>
        <v>0</v>
      </c>
      <c r="H256" s="123">
        <f t="shared" ref="H256:H288" si="36">D256*G256</f>
        <v>0</v>
      </c>
      <c r="I256" s="109">
        <f>SUM('10:14'!I256)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33"/>
        <v>0</v>
      </c>
      <c r="N256" s="31">
        <f t="shared" si="34"/>
        <v>0</v>
      </c>
      <c r="O256" s="109">
        <f>SUM('10:14'!O256)</f>
        <v>0</v>
      </c>
      <c r="P256" s="109">
        <f>SUM('10:14'!P256)</f>
        <v>0</v>
      </c>
      <c r="Q256" s="109">
        <f>SUM('10:14'!Q256)</f>
        <v>0</v>
      </c>
      <c r="R256" s="109">
        <f>SUM('10:14'!R256)</f>
        <v>0</v>
      </c>
      <c r="S256" s="109">
        <f>SUM('10:14'!S256)</f>
        <v>0</v>
      </c>
      <c r="T256" s="109">
        <f>SUM('10:14'!T256)</f>
        <v>0</v>
      </c>
      <c r="U256" s="109">
        <f>SUM('10:14'!U256)</f>
        <v>0</v>
      </c>
      <c r="V256" s="244">
        <f t="shared" si="35"/>
        <v>0</v>
      </c>
      <c r="W256" s="33" t="str">
        <f t="shared" si="31"/>
        <v/>
      </c>
      <c r="X256" s="109">
        <f>SUM('10:14'!X256)</f>
        <v>0</v>
      </c>
      <c r="Y256" s="109">
        <f>SUM('10:14'!Y256)</f>
        <v>0</v>
      </c>
      <c r="Z256" s="109">
        <f>SUM('10:14'!Z256)</f>
        <v>0</v>
      </c>
      <c r="AA256" s="109">
        <f>SUM('10:14'!AA256)</f>
        <v>0</v>
      </c>
      <c r="AB256" s="73"/>
      <c r="AC256" s="54"/>
      <c r="AD256" s="9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57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SUM('10:14'!G257)</f>
        <v>0</v>
      </c>
      <c r="H257" s="123">
        <f t="shared" si="36"/>
        <v>0</v>
      </c>
      <c r="I257" s="109">
        <f>SUM('10:14'!I257)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33"/>
        <v>0</v>
      </c>
      <c r="N257" s="31">
        <f t="shared" si="34"/>
        <v>0</v>
      </c>
      <c r="O257" s="109">
        <f>SUM('10:14'!O257)</f>
        <v>0</v>
      </c>
      <c r="P257" s="109">
        <f>SUM('10:14'!P257)</f>
        <v>0</v>
      </c>
      <c r="Q257" s="109">
        <f>SUM('10:14'!Q257)</f>
        <v>0</v>
      </c>
      <c r="R257" s="109">
        <f>SUM('10:14'!R257)</f>
        <v>0</v>
      </c>
      <c r="S257" s="109">
        <f>SUM('10:14'!S257)</f>
        <v>0</v>
      </c>
      <c r="T257" s="109">
        <f>SUM('10:14'!T257)</f>
        <v>0</v>
      </c>
      <c r="U257" s="109">
        <f>SUM('10:14'!U257)</f>
        <v>0</v>
      </c>
      <c r="V257" s="244">
        <f t="shared" si="35"/>
        <v>0</v>
      </c>
      <c r="W257" s="33" t="str">
        <f t="shared" si="31"/>
        <v/>
      </c>
      <c r="X257" s="109">
        <f>SUM('10:14'!X257)</f>
        <v>0</v>
      </c>
      <c r="Y257" s="109">
        <f>SUM('10:14'!Y257)</f>
        <v>0</v>
      </c>
      <c r="Z257" s="109">
        <f>SUM('10:14'!Z257)</f>
        <v>0</v>
      </c>
      <c r="AA257" s="109">
        <f>SUM('10:14'!AA257)</f>
        <v>0</v>
      </c>
      <c r="AB257" s="73"/>
      <c r="AC257" s="54"/>
      <c r="AD257" s="97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57">
        <v>30400014</v>
      </c>
      <c r="B258" s="260" t="s">
        <v>949</v>
      </c>
      <c r="C258" s="16" t="s">
        <v>53</v>
      </c>
      <c r="D258" s="17">
        <v>5.03</v>
      </c>
      <c r="E258" s="17"/>
      <c r="F258" s="6"/>
      <c r="G258" s="109">
        <f>SUM('10:14'!G258)</f>
        <v>0</v>
      </c>
      <c r="H258" s="123">
        <f t="shared" si="36"/>
        <v>0</v>
      </c>
      <c r="I258" s="109">
        <f>SUM('10:14'!I258)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33"/>
        <v>0</v>
      </c>
      <c r="N258" s="31">
        <f t="shared" si="34"/>
        <v>0</v>
      </c>
      <c r="O258" s="109">
        <f>SUM('10:14'!O258)</f>
        <v>0</v>
      </c>
      <c r="P258" s="109">
        <f>SUM('10:14'!P258)</f>
        <v>0</v>
      </c>
      <c r="Q258" s="109">
        <f>SUM('10:14'!Q258)</f>
        <v>0</v>
      </c>
      <c r="R258" s="109">
        <f>SUM('10:14'!R258)</f>
        <v>0</v>
      </c>
      <c r="S258" s="109">
        <f>SUM('10:14'!S258)</f>
        <v>0</v>
      </c>
      <c r="T258" s="109">
        <f>SUM('10:14'!T258)</f>
        <v>0</v>
      </c>
      <c r="U258" s="109">
        <f>SUM('10:14'!U258)</f>
        <v>0</v>
      </c>
      <c r="V258" s="244">
        <f t="shared" si="35"/>
        <v>0</v>
      </c>
      <c r="W258" s="33" t="str">
        <f t="shared" si="31"/>
        <v/>
      </c>
      <c r="X258" s="109">
        <f>SUM('10:14'!X258)</f>
        <v>0</v>
      </c>
      <c r="Y258" s="109">
        <f>SUM('10:14'!Y258)</f>
        <v>0</v>
      </c>
      <c r="Z258" s="109">
        <f>SUM('10:14'!Z258)</f>
        <v>0</v>
      </c>
      <c r="AA258" s="109">
        <f>SUM('10:14'!AA258)</f>
        <v>0</v>
      </c>
      <c r="AB258" s="73"/>
      <c r="AC258" s="54"/>
      <c r="AD258" s="9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57">
        <v>30400013</v>
      </c>
      <c r="B259" s="260" t="s">
        <v>492</v>
      </c>
      <c r="C259" s="16" t="s">
        <v>72</v>
      </c>
      <c r="D259" s="17">
        <v>5.03</v>
      </c>
      <c r="E259" s="17"/>
      <c r="F259" s="6"/>
      <c r="G259" s="109">
        <f>SUM('10:14'!G259)</f>
        <v>0</v>
      </c>
      <c r="H259" s="123">
        <f t="shared" si="36"/>
        <v>0</v>
      </c>
      <c r="I259" s="109">
        <f>SUM('10:14'!I259)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33"/>
        <v>0</v>
      </c>
      <c r="N259" s="31">
        <f t="shared" si="34"/>
        <v>0</v>
      </c>
      <c r="O259" s="109">
        <f>SUM('10:14'!O259)</f>
        <v>0</v>
      </c>
      <c r="P259" s="109">
        <f>SUM('10:14'!P259)</f>
        <v>0</v>
      </c>
      <c r="Q259" s="109">
        <f>SUM('10:14'!Q259)</f>
        <v>0</v>
      </c>
      <c r="R259" s="109">
        <f>SUM('10:14'!R259)</f>
        <v>0</v>
      </c>
      <c r="S259" s="109">
        <f>SUM('10:14'!S259)</f>
        <v>0</v>
      </c>
      <c r="T259" s="109">
        <f>SUM('10:14'!T259)</f>
        <v>0</v>
      </c>
      <c r="U259" s="109">
        <f>SUM('10:14'!U259)</f>
        <v>0</v>
      </c>
      <c r="V259" s="244">
        <f t="shared" si="35"/>
        <v>0</v>
      </c>
      <c r="W259" s="33" t="str">
        <f t="shared" si="31"/>
        <v/>
      </c>
      <c r="X259" s="109">
        <f>SUM('10:14'!X259)</f>
        <v>0</v>
      </c>
      <c r="Y259" s="109">
        <f>SUM('10:14'!Y259)</f>
        <v>0</v>
      </c>
      <c r="Z259" s="109">
        <f>SUM('10:14'!Z259)</f>
        <v>0</v>
      </c>
      <c r="AA259" s="109">
        <f>SUM('10:14'!AA259)</f>
        <v>0</v>
      </c>
      <c r="AB259" s="73"/>
      <c r="AC259" s="54"/>
      <c r="AD259" s="9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57">
        <v>30400016</v>
      </c>
      <c r="B260" s="260" t="s">
        <v>949</v>
      </c>
      <c r="C260" s="16" t="s">
        <v>60</v>
      </c>
      <c r="D260" s="17">
        <v>5.03</v>
      </c>
      <c r="E260" s="17"/>
      <c r="F260" s="6"/>
      <c r="G260" s="109">
        <f>SUM('10:14'!G260)</f>
        <v>0</v>
      </c>
      <c r="H260" s="123">
        <f t="shared" si="36"/>
        <v>0</v>
      </c>
      <c r="I260" s="109">
        <f>SUM('10:14'!I260)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33"/>
        <v>0</v>
      </c>
      <c r="N260" s="31">
        <f t="shared" si="34"/>
        <v>0</v>
      </c>
      <c r="O260" s="109">
        <f>SUM('10:14'!O260)</f>
        <v>0</v>
      </c>
      <c r="P260" s="109">
        <f>SUM('10:14'!P260)</f>
        <v>0</v>
      </c>
      <c r="Q260" s="109">
        <f>SUM('10:14'!Q260)</f>
        <v>0</v>
      </c>
      <c r="R260" s="109">
        <f>SUM('10:14'!R260)</f>
        <v>0</v>
      </c>
      <c r="S260" s="109">
        <f>SUM('10:14'!S260)</f>
        <v>0</v>
      </c>
      <c r="T260" s="109">
        <f>SUM('10:14'!T260)</f>
        <v>0</v>
      </c>
      <c r="U260" s="109">
        <f>SUM('10:14'!U260)</f>
        <v>0</v>
      </c>
      <c r="V260" s="244">
        <f t="shared" si="35"/>
        <v>0</v>
      </c>
      <c r="W260" s="33" t="str">
        <f t="shared" si="31"/>
        <v/>
      </c>
      <c r="X260" s="109">
        <f>SUM('10:14'!X260)</f>
        <v>0</v>
      </c>
      <c r="Y260" s="109">
        <f>SUM('10:14'!Y260)</f>
        <v>0</v>
      </c>
      <c r="Z260" s="109">
        <f>SUM('10:14'!Z260)</f>
        <v>0</v>
      </c>
      <c r="AA260" s="109">
        <f>SUM('10:14'!AA260)</f>
        <v>0</v>
      </c>
      <c r="AB260" s="73"/>
      <c r="AC260" s="54"/>
      <c r="AD260" s="9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57">
        <v>30400017</v>
      </c>
      <c r="B261" s="260" t="s">
        <v>949</v>
      </c>
      <c r="C261" s="16" t="s">
        <v>66</v>
      </c>
      <c r="D261" s="17">
        <v>5.03</v>
      </c>
      <c r="E261" s="17"/>
      <c r="F261" s="6"/>
      <c r="G261" s="109">
        <f>SUM('10:14'!G261)</f>
        <v>0</v>
      </c>
      <c r="H261" s="123">
        <f t="shared" si="36"/>
        <v>0</v>
      </c>
      <c r="I261" s="109">
        <f>SUM('10:14'!I261)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33"/>
        <v>0</v>
      </c>
      <c r="N261" s="31">
        <f t="shared" si="34"/>
        <v>0</v>
      </c>
      <c r="O261" s="109">
        <f>SUM('10:14'!O261)</f>
        <v>0</v>
      </c>
      <c r="P261" s="109">
        <f>SUM('10:14'!P261)</f>
        <v>0</v>
      </c>
      <c r="Q261" s="109">
        <f>SUM('10:14'!Q261)</f>
        <v>0</v>
      </c>
      <c r="R261" s="109">
        <f>SUM('10:14'!R261)</f>
        <v>0</v>
      </c>
      <c r="S261" s="109">
        <f>SUM('10:14'!S261)</f>
        <v>0</v>
      </c>
      <c r="T261" s="109">
        <f>SUM('10:14'!T261)</f>
        <v>0</v>
      </c>
      <c r="U261" s="109">
        <f>SUM('10:14'!U261)</f>
        <v>0</v>
      </c>
      <c r="V261" s="244">
        <f t="shared" si="35"/>
        <v>0</v>
      </c>
      <c r="W261" s="33" t="str">
        <f t="shared" si="31"/>
        <v/>
      </c>
      <c r="X261" s="109">
        <f>SUM('10:14'!X261)</f>
        <v>0</v>
      </c>
      <c r="Y261" s="109">
        <f>SUM('10:14'!Y261)</f>
        <v>0</v>
      </c>
      <c r="Z261" s="109">
        <f>SUM('10:14'!Z261)</f>
        <v>0</v>
      </c>
      <c r="AA261" s="109">
        <f>SUM('10:14'!AA261)</f>
        <v>0</v>
      </c>
      <c r="AB261" s="73"/>
      <c r="AC261" s="54"/>
      <c r="AD261" s="9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57">
        <v>30400015</v>
      </c>
      <c r="B262" s="65" t="s">
        <v>948</v>
      </c>
      <c r="C262" s="16" t="s">
        <v>177</v>
      </c>
      <c r="D262" s="17">
        <v>5.03</v>
      </c>
      <c r="E262" s="17"/>
      <c r="F262" s="6"/>
      <c r="G262" s="109">
        <f>SUM('10:14'!G262)</f>
        <v>0</v>
      </c>
      <c r="H262" s="125">
        <f t="shared" si="36"/>
        <v>0</v>
      </c>
      <c r="I262" s="109">
        <f>SUM('10:14'!I262)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33"/>
        <v>0</v>
      </c>
      <c r="N262" s="31">
        <f t="shared" si="34"/>
        <v>0</v>
      </c>
      <c r="O262" s="109">
        <f>SUM('10:14'!O262)</f>
        <v>0</v>
      </c>
      <c r="P262" s="109">
        <f>SUM('10:14'!P262)</f>
        <v>0</v>
      </c>
      <c r="Q262" s="109">
        <f>SUM('10:14'!Q262)</f>
        <v>0</v>
      </c>
      <c r="R262" s="109">
        <f>SUM('10:14'!R262)</f>
        <v>0</v>
      </c>
      <c r="S262" s="109">
        <f>SUM('10:14'!S262)</f>
        <v>0</v>
      </c>
      <c r="T262" s="109">
        <f>SUM('10:14'!T262)</f>
        <v>0</v>
      </c>
      <c r="U262" s="109">
        <f>SUM('10:14'!U262)</f>
        <v>0</v>
      </c>
      <c r="V262" s="245"/>
      <c r="W262" s="33"/>
      <c r="X262" s="109">
        <f>SUM('10:14'!X262)</f>
        <v>0</v>
      </c>
      <c r="Y262" s="109">
        <f>SUM('10:14'!Y262)</f>
        <v>0</v>
      </c>
      <c r="Z262" s="109">
        <f>SUM('10:14'!Z262)</f>
        <v>0</v>
      </c>
      <c r="AA262" s="109">
        <f>SUM('10:14'!AA262)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62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109">
        <f>SUM('10:14'!G263)</f>
        <v>0</v>
      </c>
      <c r="H263" s="125">
        <f t="shared" si="36"/>
        <v>0</v>
      </c>
      <c r="I263" s="109">
        <f>SUM('10:14'!I263)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98">
        <v>8</v>
      </c>
      <c r="M263" s="36">
        <f>IF(ISERROR(I263-K263),"",I263-K263)</f>
        <v>0</v>
      </c>
      <c r="N263" s="31">
        <f>SUM(O263:U263)</f>
        <v>0</v>
      </c>
      <c r="O263" s="109">
        <f>SUM('10:14'!O263)</f>
        <v>0</v>
      </c>
      <c r="P263" s="109">
        <f>SUM('10:14'!P263)</f>
        <v>0</v>
      </c>
      <c r="Q263" s="109">
        <f>SUM('10:14'!Q263)</f>
        <v>0</v>
      </c>
      <c r="R263" s="109">
        <f>SUM('10:14'!R263)</f>
        <v>0</v>
      </c>
      <c r="S263" s="109">
        <f>SUM('10:14'!S263)</f>
        <v>0</v>
      </c>
      <c r="T263" s="109">
        <f>SUM('10:14'!T263)</f>
        <v>0</v>
      </c>
      <c r="U263" s="109">
        <f>SUM('10:14'!U263)</f>
        <v>0</v>
      </c>
      <c r="V263" s="245">
        <f>SUM(X263:AA263)</f>
        <v>0</v>
      </c>
      <c r="W263" s="33" t="str">
        <f>IF(ISERROR(V263/G263),"",V263/G263)</f>
        <v/>
      </c>
      <c r="X263" s="109">
        <f>SUM('10:14'!X263)</f>
        <v>0</v>
      </c>
      <c r="Y263" s="109">
        <f>SUM('10:14'!Y263)</f>
        <v>0</v>
      </c>
      <c r="Z263" s="109">
        <f>SUM('10:14'!Z263)</f>
        <v>0</v>
      </c>
      <c r="AA263" s="109">
        <f>SUM('10:14'!AA263)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62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109">
        <f>SUM('10:14'!G264)</f>
        <v>0</v>
      </c>
      <c r="H264" s="125">
        <f t="shared" si="36"/>
        <v>0</v>
      </c>
      <c r="I264" s="109">
        <f>SUM('10:14'!I264)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98">
        <v>8</v>
      </c>
      <c r="M264" s="36">
        <f>IF(ISERROR(I264-K264),"",I264-K264)</f>
        <v>0</v>
      </c>
      <c r="N264" s="31">
        <f>SUM(O264:U264)</f>
        <v>0</v>
      </c>
      <c r="O264" s="109">
        <f>SUM('10:14'!O264)</f>
        <v>0</v>
      </c>
      <c r="P264" s="109">
        <f>SUM('10:14'!P264)</f>
        <v>0</v>
      </c>
      <c r="Q264" s="109">
        <f>SUM('10:14'!Q264)</f>
        <v>0</v>
      </c>
      <c r="R264" s="109">
        <f>SUM('10:14'!R264)</f>
        <v>0</v>
      </c>
      <c r="S264" s="109">
        <f>SUM('10:14'!S264)</f>
        <v>0</v>
      </c>
      <c r="T264" s="109">
        <f>SUM('10:14'!T264)</f>
        <v>0</v>
      </c>
      <c r="U264" s="109">
        <f>SUM('10:14'!U264)</f>
        <v>0</v>
      </c>
      <c r="V264" s="245">
        <f>SUM(X264:AA264)</f>
        <v>0</v>
      </c>
      <c r="W264" s="33" t="str">
        <f>IF(ISERROR(V264/G264),"",V264/G264)</f>
        <v/>
      </c>
      <c r="X264" s="109">
        <f>SUM('10:14'!X264)</f>
        <v>0</v>
      </c>
      <c r="Y264" s="109">
        <f>SUM('10:14'!Y264)</f>
        <v>0</v>
      </c>
      <c r="Z264" s="109">
        <f>SUM('10:14'!Z264)</f>
        <v>0</v>
      </c>
      <c r="AA264" s="109">
        <f>SUM('10:14'!AA264)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62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109">
        <f>SUM('10:14'!G265)</f>
        <v>0</v>
      </c>
      <c r="H265" s="125">
        <f t="shared" si="36"/>
        <v>0</v>
      </c>
      <c r="I265" s="109">
        <f>SUM('10:14'!I265)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98">
        <v>8</v>
      </c>
      <c r="M265" s="36">
        <f>IF(ISERROR(I265-K265),"",I265-K265)</f>
        <v>0</v>
      </c>
      <c r="N265" s="31">
        <f>SUM(O265:U265)</f>
        <v>0</v>
      </c>
      <c r="O265" s="109">
        <f>SUM('10:14'!O265)</f>
        <v>0</v>
      </c>
      <c r="P265" s="109">
        <f>SUM('10:14'!P265)</f>
        <v>0</v>
      </c>
      <c r="Q265" s="109">
        <f>SUM('10:14'!Q265)</f>
        <v>0</v>
      </c>
      <c r="R265" s="109">
        <f>SUM('10:14'!R265)</f>
        <v>0</v>
      </c>
      <c r="S265" s="109">
        <f>SUM('10:14'!S265)</f>
        <v>0</v>
      </c>
      <c r="T265" s="109">
        <f>SUM('10:14'!T265)</f>
        <v>0</v>
      </c>
      <c r="U265" s="109">
        <f>SUM('10:14'!U265)</f>
        <v>0</v>
      </c>
      <c r="V265" s="245">
        <f>SUM(X265:AA265)</f>
        <v>0</v>
      </c>
      <c r="W265" s="33" t="str">
        <f>IF(ISERROR(V265/G265),"",V265/G265)</f>
        <v/>
      </c>
      <c r="X265" s="109">
        <f>SUM('10:14'!X265)</f>
        <v>0</v>
      </c>
      <c r="Y265" s="109">
        <f>SUM('10:14'!Y265)</f>
        <v>0</v>
      </c>
      <c r="Z265" s="109">
        <f>SUM('10:14'!Z265)</f>
        <v>0</v>
      </c>
      <c r="AA265" s="109">
        <f>SUM('10:14'!AA265)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62">
        <v>30600003</v>
      </c>
      <c r="B266" s="65" t="s">
        <v>162</v>
      </c>
      <c r="C266" s="222" t="s">
        <v>89</v>
      </c>
      <c r="D266" s="17">
        <v>5.03</v>
      </c>
      <c r="E266" s="17"/>
      <c r="F266" s="6"/>
      <c r="G266" s="109">
        <f>SUM('10:14'!G266)</f>
        <v>0</v>
      </c>
      <c r="H266" s="125">
        <f t="shared" si="36"/>
        <v>0</v>
      </c>
      <c r="I266" s="109">
        <f>SUM('10:14'!I266)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98">
        <v>8</v>
      </c>
      <c r="M266" s="36">
        <f>IF(ISERROR(I266-K266),"",I266-K266)</f>
        <v>0</v>
      </c>
      <c r="N266" s="31">
        <f>SUM(O266:U266)</f>
        <v>0</v>
      </c>
      <c r="O266" s="109">
        <f>SUM('10:14'!O266)</f>
        <v>0</v>
      </c>
      <c r="P266" s="109">
        <f>SUM('10:14'!P266)</f>
        <v>0</v>
      </c>
      <c r="Q266" s="109">
        <f>SUM('10:14'!Q266)</f>
        <v>0</v>
      </c>
      <c r="R266" s="109">
        <f>SUM('10:14'!R266)</f>
        <v>0</v>
      </c>
      <c r="S266" s="109">
        <f>SUM('10:14'!S266)</f>
        <v>0</v>
      </c>
      <c r="T266" s="109">
        <f>SUM('10:14'!T266)</f>
        <v>0</v>
      </c>
      <c r="U266" s="109">
        <f>SUM('10:14'!U266)</f>
        <v>0</v>
      </c>
      <c r="V266" s="245">
        <f>SUM(X266:AA266)</f>
        <v>0</v>
      </c>
      <c r="W266" s="33" t="str">
        <f>IF(ISERROR(V266/G266),"",V266/G266)</f>
        <v/>
      </c>
      <c r="X266" s="109">
        <f>SUM('10:14'!X266)</f>
        <v>0</v>
      </c>
      <c r="Y266" s="109">
        <f>SUM('10:14'!Y266)</f>
        <v>0</v>
      </c>
      <c r="Z266" s="109">
        <f>SUM('10:14'!Z266)</f>
        <v>0</v>
      </c>
      <c r="AA266" s="109">
        <f>SUM('10:14'!AA266)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62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SUM('10:14'!G267)</f>
        <v>0</v>
      </c>
      <c r="H267" s="123">
        <f t="shared" si="36"/>
        <v>0</v>
      </c>
      <c r="I267" s="109">
        <f>SUM('10:14'!I267)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si="33"/>
        <v>0</v>
      </c>
      <c r="N267" s="31">
        <f t="shared" si="34"/>
        <v>0</v>
      </c>
      <c r="O267" s="109">
        <f>SUM('10:14'!O267)</f>
        <v>0</v>
      </c>
      <c r="P267" s="109">
        <f>SUM('10:14'!P267)</f>
        <v>0</v>
      </c>
      <c r="Q267" s="109">
        <f>SUM('10:14'!Q267)</f>
        <v>0</v>
      </c>
      <c r="R267" s="109">
        <f>SUM('10:14'!R267)</f>
        <v>0</v>
      </c>
      <c r="S267" s="109">
        <f>SUM('10:14'!S267)</f>
        <v>0</v>
      </c>
      <c r="T267" s="109">
        <f>SUM('10:14'!T267)</f>
        <v>0</v>
      </c>
      <c r="U267" s="109">
        <f>SUM('10:14'!U267)</f>
        <v>0</v>
      </c>
      <c r="V267" s="244">
        <f t="shared" si="35"/>
        <v>0</v>
      </c>
      <c r="W267" s="33" t="str">
        <f t="shared" si="31"/>
        <v/>
      </c>
      <c r="X267" s="109">
        <f>SUM('10:14'!X267)</f>
        <v>0</v>
      </c>
      <c r="Y267" s="109">
        <f>SUM('10:14'!Y267)</f>
        <v>0</v>
      </c>
      <c r="Z267" s="109">
        <f>SUM('10:14'!Z267)</f>
        <v>0</v>
      </c>
      <c r="AA267" s="109">
        <f>SUM('10:14'!AA267)</f>
        <v>0</v>
      </c>
      <c r="AB267" s="73"/>
      <c r="AC267" s="54"/>
      <c r="AD267" s="97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62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SUM('10:14'!G268)</f>
        <v>0</v>
      </c>
      <c r="H268" s="123">
        <f t="shared" si="36"/>
        <v>0</v>
      </c>
      <c r="I268" s="109">
        <f>SUM('10:14'!I268)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33"/>
        <v/>
      </c>
      <c r="N268" s="31">
        <f t="shared" si="34"/>
        <v>0</v>
      </c>
      <c r="O268" s="109">
        <f>SUM('10:14'!O268)</f>
        <v>0</v>
      </c>
      <c r="P268" s="109">
        <f>SUM('10:14'!P268)</f>
        <v>0</v>
      </c>
      <c r="Q268" s="109">
        <f>SUM('10:14'!Q268)</f>
        <v>0</v>
      </c>
      <c r="R268" s="109">
        <f>SUM('10:14'!R268)</f>
        <v>0</v>
      </c>
      <c r="S268" s="109">
        <f>SUM('10:14'!S268)</f>
        <v>0</v>
      </c>
      <c r="T268" s="109">
        <f>SUM('10:14'!T268)</f>
        <v>0</v>
      </c>
      <c r="U268" s="109">
        <f>SUM('10:14'!U268)</f>
        <v>0</v>
      </c>
      <c r="V268" s="244">
        <f t="shared" si="35"/>
        <v>0</v>
      </c>
      <c r="W268" s="33" t="str">
        <f t="shared" si="31"/>
        <v/>
      </c>
      <c r="X268" s="109">
        <f>SUM('10:14'!X268)</f>
        <v>0</v>
      </c>
      <c r="Y268" s="109">
        <f>SUM('10:14'!Y268)</f>
        <v>0</v>
      </c>
      <c r="Z268" s="109">
        <f>SUM('10:14'!Z268)</f>
        <v>0</v>
      </c>
      <c r="AA268" s="109">
        <f>SUM('10:14'!AA268)</f>
        <v>0</v>
      </c>
      <c r="AB268" s="73"/>
      <c r="AC268" s="54"/>
      <c r="AD268" s="97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62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SUM('10:14'!G269)</f>
        <v>0</v>
      </c>
      <c r="H269" s="123">
        <f t="shared" si="36"/>
        <v>0</v>
      </c>
      <c r="I269" s="109">
        <f>SUM('10:14'!I269)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33"/>
        <v/>
      </c>
      <c r="N269" s="31">
        <f t="shared" si="34"/>
        <v>0</v>
      </c>
      <c r="O269" s="109">
        <f>SUM('10:14'!O269)</f>
        <v>0</v>
      </c>
      <c r="P269" s="109">
        <f>SUM('10:14'!P269)</f>
        <v>0</v>
      </c>
      <c r="Q269" s="109">
        <f>SUM('10:14'!Q269)</f>
        <v>0</v>
      </c>
      <c r="R269" s="109">
        <f>SUM('10:14'!R269)</f>
        <v>0</v>
      </c>
      <c r="S269" s="109">
        <f>SUM('10:14'!S269)</f>
        <v>0</v>
      </c>
      <c r="T269" s="109">
        <f>SUM('10:14'!T269)</f>
        <v>0</v>
      </c>
      <c r="U269" s="109">
        <f>SUM('10:14'!U269)</f>
        <v>0</v>
      </c>
      <c r="V269" s="244">
        <f t="shared" si="35"/>
        <v>0</v>
      </c>
      <c r="W269" s="33" t="str">
        <f t="shared" si="31"/>
        <v/>
      </c>
      <c r="X269" s="109">
        <f>SUM('10:14'!X269)</f>
        <v>0</v>
      </c>
      <c r="Y269" s="109">
        <f>SUM('10:14'!Y269)</f>
        <v>0</v>
      </c>
      <c r="Z269" s="109">
        <f>SUM('10:14'!Z269)</f>
        <v>0</v>
      </c>
      <c r="AA269" s="109">
        <f>SUM('10:14'!AA269)</f>
        <v>0</v>
      </c>
      <c r="AB269" s="73"/>
      <c r="AC269" s="54"/>
      <c r="AD269" s="97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62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SUM('10:14'!G270)</f>
        <v>0</v>
      </c>
      <c r="H270" s="123">
        <f t="shared" si="36"/>
        <v>0</v>
      </c>
      <c r="I270" s="109">
        <f>SUM('10:14'!I270)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33"/>
        <v/>
      </c>
      <c r="N270" s="31">
        <f t="shared" si="34"/>
        <v>0</v>
      </c>
      <c r="O270" s="109">
        <f>SUM('10:14'!O270)</f>
        <v>0</v>
      </c>
      <c r="P270" s="109">
        <f>SUM('10:14'!P270)</f>
        <v>0</v>
      </c>
      <c r="Q270" s="109">
        <f>SUM('10:14'!Q270)</f>
        <v>0</v>
      </c>
      <c r="R270" s="109">
        <f>SUM('10:14'!R270)</f>
        <v>0</v>
      </c>
      <c r="S270" s="109">
        <f>SUM('10:14'!S270)</f>
        <v>0</v>
      </c>
      <c r="T270" s="109">
        <f>SUM('10:14'!T270)</f>
        <v>0</v>
      </c>
      <c r="U270" s="109">
        <f>SUM('10:14'!U270)</f>
        <v>0</v>
      </c>
      <c r="V270" s="244">
        <f t="shared" si="35"/>
        <v>0</v>
      </c>
      <c r="W270" s="33" t="str">
        <f t="shared" si="31"/>
        <v/>
      </c>
      <c r="X270" s="109">
        <f>SUM('10:14'!X270)</f>
        <v>0</v>
      </c>
      <c r="Y270" s="109">
        <f>SUM('10:14'!Y270)</f>
        <v>0</v>
      </c>
      <c r="Z270" s="109">
        <f>SUM('10:14'!Z270)</f>
        <v>0</v>
      </c>
      <c r="AA270" s="109">
        <f>SUM('10:14'!AA270)</f>
        <v>0</v>
      </c>
      <c r="AB270" s="73"/>
      <c r="AC270" s="54"/>
      <c r="AD270" s="9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62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SUM('10:14'!G271)</f>
        <v>0</v>
      </c>
      <c r="H271" s="123">
        <f t="shared" si="36"/>
        <v>0</v>
      </c>
      <c r="I271" s="109">
        <f>SUM('10:14'!I271)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33"/>
        <v>0</v>
      </c>
      <c r="N271" s="31">
        <f t="shared" si="34"/>
        <v>0</v>
      </c>
      <c r="O271" s="109">
        <f>SUM('10:14'!O271)</f>
        <v>0</v>
      </c>
      <c r="P271" s="109">
        <f>SUM('10:14'!P271)</f>
        <v>0</v>
      </c>
      <c r="Q271" s="109">
        <f>SUM('10:14'!Q271)</f>
        <v>0</v>
      </c>
      <c r="R271" s="109">
        <f>SUM('10:14'!R271)</f>
        <v>0</v>
      </c>
      <c r="S271" s="109">
        <f>SUM('10:14'!S271)</f>
        <v>0</v>
      </c>
      <c r="T271" s="109">
        <f>SUM('10:14'!T271)</f>
        <v>0</v>
      </c>
      <c r="U271" s="109">
        <f>SUM('10:14'!U271)</f>
        <v>0</v>
      </c>
      <c r="V271" s="244">
        <f t="shared" si="35"/>
        <v>0</v>
      </c>
      <c r="W271" s="33" t="str">
        <f t="shared" si="31"/>
        <v/>
      </c>
      <c r="X271" s="109">
        <f>SUM('10:14'!X271)</f>
        <v>0</v>
      </c>
      <c r="Y271" s="109">
        <f>SUM('10:14'!Y271)</f>
        <v>0</v>
      </c>
      <c r="Z271" s="109">
        <f>SUM('10:14'!Z271)</f>
        <v>0</v>
      </c>
      <c r="AA271" s="109">
        <f>SUM('10:14'!AA271)</f>
        <v>0</v>
      </c>
      <c r="AB271" s="73"/>
      <c r="AC271" s="54"/>
      <c r="AD271" s="9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62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SUM('10:14'!G272)</f>
        <v>0</v>
      </c>
      <c r="H272" s="123">
        <f t="shared" si="36"/>
        <v>0</v>
      </c>
      <c r="I272" s="109">
        <f>SUM('10:14'!I272)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33"/>
        <v>0</v>
      </c>
      <c r="N272" s="31">
        <f t="shared" si="34"/>
        <v>0</v>
      </c>
      <c r="O272" s="109">
        <f>SUM('10:14'!O272)</f>
        <v>0</v>
      </c>
      <c r="P272" s="109">
        <f>SUM('10:14'!P272)</f>
        <v>0</v>
      </c>
      <c r="Q272" s="109">
        <f>SUM('10:14'!Q272)</f>
        <v>0</v>
      </c>
      <c r="R272" s="109">
        <f>SUM('10:14'!R272)</f>
        <v>0</v>
      </c>
      <c r="S272" s="109">
        <f>SUM('10:14'!S272)</f>
        <v>0</v>
      </c>
      <c r="T272" s="109">
        <f>SUM('10:14'!T272)</f>
        <v>0</v>
      </c>
      <c r="U272" s="109">
        <f>SUM('10:14'!U272)</f>
        <v>0</v>
      </c>
      <c r="V272" s="244">
        <f t="shared" si="35"/>
        <v>0</v>
      </c>
      <c r="W272" s="33" t="str">
        <f t="shared" si="31"/>
        <v/>
      </c>
      <c r="X272" s="109">
        <f>SUM('10:14'!X272)</f>
        <v>0</v>
      </c>
      <c r="Y272" s="109">
        <f>SUM('10:14'!Y272)</f>
        <v>0</v>
      </c>
      <c r="Z272" s="109">
        <f>SUM('10:14'!Z272)</f>
        <v>0</v>
      </c>
      <c r="AA272" s="109">
        <f>SUM('10:14'!AA272)</f>
        <v>0</v>
      </c>
      <c r="AB272" s="73"/>
      <c r="AC272" s="54"/>
      <c r="AD272" s="9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62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SUM('10:14'!G273)</f>
        <v>0</v>
      </c>
      <c r="H273" s="123">
        <f t="shared" si="36"/>
        <v>0</v>
      </c>
      <c r="I273" s="109">
        <f>SUM('10:14'!I273)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33"/>
        <v>0</v>
      </c>
      <c r="N273" s="31">
        <f t="shared" si="34"/>
        <v>0</v>
      </c>
      <c r="O273" s="109">
        <f>SUM('10:14'!O273)</f>
        <v>0</v>
      </c>
      <c r="P273" s="109">
        <f>SUM('10:14'!P273)</f>
        <v>0</v>
      </c>
      <c r="Q273" s="109">
        <f>SUM('10:14'!Q273)</f>
        <v>0</v>
      </c>
      <c r="R273" s="109">
        <f>SUM('10:14'!R273)</f>
        <v>0</v>
      </c>
      <c r="S273" s="109">
        <f>SUM('10:14'!S273)</f>
        <v>0</v>
      </c>
      <c r="T273" s="109">
        <f>SUM('10:14'!T273)</f>
        <v>0</v>
      </c>
      <c r="U273" s="109">
        <f>SUM('10:14'!U273)</f>
        <v>0</v>
      </c>
      <c r="V273" s="244">
        <f t="shared" si="35"/>
        <v>0</v>
      </c>
      <c r="W273" s="33" t="str">
        <f t="shared" si="31"/>
        <v/>
      </c>
      <c r="X273" s="109">
        <f>SUM('10:14'!X273)</f>
        <v>0</v>
      </c>
      <c r="Y273" s="109">
        <f>SUM('10:14'!Y273)</f>
        <v>0</v>
      </c>
      <c r="Z273" s="109">
        <f>SUM('10:14'!Z273)</f>
        <v>0</v>
      </c>
      <c r="AA273" s="109">
        <f>SUM('10:14'!AA273)</f>
        <v>0</v>
      </c>
      <c r="AB273" s="73"/>
      <c r="AC273" s="54"/>
      <c r="AD273" s="9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62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SUM('10:14'!G274)</f>
        <v>0</v>
      </c>
      <c r="H274" s="123">
        <f t="shared" si="36"/>
        <v>0</v>
      </c>
      <c r="I274" s="109">
        <f>SUM('10:14'!I274)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33"/>
        <v>0</v>
      </c>
      <c r="N274" s="31">
        <f t="shared" si="34"/>
        <v>0</v>
      </c>
      <c r="O274" s="109">
        <f>SUM('10:14'!O274)</f>
        <v>0</v>
      </c>
      <c r="P274" s="109">
        <f>SUM('10:14'!P274)</f>
        <v>0</v>
      </c>
      <c r="Q274" s="109">
        <f>SUM('10:14'!Q274)</f>
        <v>0</v>
      </c>
      <c r="R274" s="109">
        <f>SUM('10:14'!R274)</f>
        <v>0</v>
      </c>
      <c r="S274" s="109">
        <f>SUM('10:14'!S274)</f>
        <v>0</v>
      </c>
      <c r="T274" s="109">
        <f>SUM('10:14'!T274)</f>
        <v>0</v>
      </c>
      <c r="U274" s="109">
        <f>SUM('10:14'!U274)</f>
        <v>0</v>
      </c>
      <c r="V274" s="244">
        <f t="shared" si="35"/>
        <v>0</v>
      </c>
      <c r="W274" s="33" t="str">
        <f t="shared" si="31"/>
        <v/>
      </c>
      <c r="X274" s="109">
        <f>SUM('10:14'!X274)</f>
        <v>0</v>
      </c>
      <c r="Y274" s="109">
        <f>SUM('10:14'!Y274)</f>
        <v>0</v>
      </c>
      <c r="Z274" s="109">
        <f>SUM('10:14'!Z274)</f>
        <v>0</v>
      </c>
      <c r="AA274" s="109">
        <f>SUM('10:14'!AA274)</f>
        <v>0</v>
      </c>
      <c r="AB274" s="73"/>
      <c r="AC274" s="54"/>
      <c r="AD274" s="9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57">
        <v>30400026</v>
      </c>
      <c r="B275" s="213" t="s">
        <v>394</v>
      </c>
      <c r="C275" s="209" t="s">
        <v>396</v>
      </c>
      <c r="D275" s="17">
        <v>5</v>
      </c>
      <c r="E275" s="17"/>
      <c r="F275" s="6"/>
      <c r="G275" s="109">
        <f>SUM('10:14'!G275)</f>
        <v>0</v>
      </c>
      <c r="H275" s="239">
        <f t="shared" si="36"/>
        <v>0</v>
      </c>
      <c r="I275" s="109">
        <f>SUM('10:14'!I275)</f>
        <v>0</v>
      </c>
      <c r="J275" s="31"/>
      <c r="K275" s="35">
        <f t="array" ref="K275">IF(ISERROR(G275/L275),"",G275/L275)</f>
        <v>0</v>
      </c>
      <c r="L275" s="98">
        <v>5</v>
      </c>
      <c r="M275" s="36">
        <f t="shared" si="33"/>
        <v>0</v>
      </c>
      <c r="N275" s="31">
        <f t="shared" si="34"/>
        <v>0</v>
      </c>
      <c r="O275" s="109">
        <f>SUM('10:14'!O275)</f>
        <v>0</v>
      </c>
      <c r="P275" s="109">
        <f>SUM('10:14'!P275)</f>
        <v>0</v>
      </c>
      <c r="Q275" s="109">
        <f>SUM('10:14'!Q275)</f>
        <v>0</v>
      </c>
      <c r="R275" s="109">
        <f>SUM('10:14'!R275)</f>
        <v>0</v>
      </c>
      <c r="S275" s="109">
        <f>SUM('10:14'!S275)</f>
        <v>0</v>
      </c>
      <c r="T275" s="109">
        <f>SUM('10:14'!T275)</f>
        <v>0</v>
      </c>
      <c r="U275" s="109">
        <f>SUM('10:14'!U275)</f>
        <v>0</v>
      </c>
      <c r="V275" s="244"/>
      <c r="W275" s="33"/>
      <c r="X275" s="109">
        <f>SUM('10:14'!X275)</f>
        <v>0</v>
      </c>
      <c r="Y275" s="109">
        <f>SUM('10:14'!Y275)</f>
        <v>0</v>
      </c>
      <c r="Z275" s="109">
        <f>SUM('10:14'!Z275)</f>
        <v>0</v>
      </c>
      <c r="AA275" s="109">
        <f>SUM('10:14'!AA275)</f>
        <v>0</v>
      </c>
      <c r="AB275" s="73"/>
      <c r="AC275" s="54"/>
      <c r="AD275" s="23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57">
        <v>30400028</v>
      </c>
      <c r="B276" s="213" t="s">
        <v>393</v>
      </c>
      <c r="C276" s="209" t="s">
        <v>403</v>
      </c>
      <c r="D276" s="17">
        <v>5</v>
      </c>
      <c r="E276" s="17"/>
      <c r="F276" s="6"/>
      <c r="G276" s="109">
        <f>SUM('10:14'!G276)</f>
        <v>0</v>
      </c>
      <c r="H276" s="239">
        <f t="shared" si="36"/>
        <v>0</v>
      </c>
      <c r="I276" s="109">
        <f>SUM('10:14'!I276)</f>
        <v>0</v>
      </c>
      <c r="J276" s="31"/>
      <c r="K276" s="35">
        <f t="array" ref="K276">IF(ISERROR(G276/L276),"",G276/L276)</f>
        <v>0</v>
      </c>
      <c r="L276" s="98">
        <v>5</v>
      </c>
      <c r="M276" s="36">
        <f t="shared" si="33"/>
        <v>0</v>
      </c>
      <c r="N276" s="31">
        <f t="shared" si="34"/>
        <v>0</v>
      </c>
      <c r="O276" s="109">
        <f>SUM('10:14'!O276)</f>
        <v>0</v>
      </c>
      <c r="P276" s="109">
        <f>SUM('10:14'!P276)</f>
        <v>0</v>
      </c>
      <c r="Q276" s="109">
        <f>SUM('10:14'!Q276)</f>
        <v>0</v>
      </c>
      <c r="R276" s="109">
        <f>SUM('10:14'!R276)</f>
        <v>0</v>
      </c>
      <c r="S276" s="109">
        <f>SUM('10:14'!S276)</f>
        <v>0</v>
      </c>
      <c r="T276" s="109">
        <f>SUM('10:14'!T276)</f>
        <v>0</v>
      </c>
      <c r="U276" s="109">
        <f>SUM('10:14'!U276)</f>
        <v>0</v>
      </c>
      <c r="V276" s="244"/>
      <c r="W276" s="33"/>
      <c r="X276" s="109">
        <f>SUM('10:14'!X276)</f>
        <v>0</v>
      </c>
      <c r="Y276" s="109">
        <f>SUM('10:14'!Y276)</f>
        <v>0</v>
      </c>
      <c r="Z276" s="109">
        <f>SUM('10:14'!Z276)</f>
        <v>0</v>
      </c>
      <c r="AA276" s="109">
        <f>SUM('10:14'!AA276)</f>
        <v>0</v>
      </c>
      <c r="AB276" s="73"/>
      <c r="AC276" s="54"/>
      <c r="AD276" s="23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57">
        <v>30400027</v>
      </c>
      <c r="B277" s="213" t="s">
        <v>404</v>
      </c>
      <c r="C277" s="209" t="s">
        <v>406</v>
      </c>
      <c r="D277" s="17">
        <v>5</v>
      </c>
      <c r="E277" s="17"/>
      <c r="F277" s="6"/>
      <c r="G277" s="109">
        <f>SUM('10:14'!G277)</f>
        <v>0</v>
      </c>
      <c r="H277" s="239">
        <f t="shared" si="36"/>
        <v>0</v>
      </c>
      <c r="I277" s="109">
        <f>SUM('10:14'!I277)</f>
        <v>0</v>
      </c>
      <c r="J277" s="31"/>
      <c r="K277" s="35">
        <f t="array" ref="K277">IF(ISERROR(G277/L277),"",G277/L277)</f>
        <v>0</v>
      </c>
      <c r="L277" s="98">
        <v>5</v>
      </c>
      <c r="M277" s="36">
        <f t="shared" si="33"/>
        <v>0</v>
      </c>
      <c r="N277" s="31">
        <f t="shared" si="34"/>
        <v>0</v>
      </c>
      <c r="O277" s="109">
        <f>SUM('10:14'!O277)</f>
        <v>0</v>
      </c>
      <c r="P277" s="109">
        <f>SUM('10:14'!P277)</f>
        <v>0</v>
      </c>
      <c r="Q277" s="109">
        <f>SUM('10:14'!Q277)</f>
        <v>0</v>
      </c>
      <c r="R277" s="109">
        <f>SUM('10:14'!R277)</f>
        <v>0</v>
      </c>
      <c r="S277" s="109">
        <f>SUM('10:14'!S277)</f>
        <v>0</v>
      </c>
      <c r="T277" s="109">
        <f>SUM('10:14'!T277)</f>
        <v>0</v>
      </c>
      <c r="U277" s="109">
        <f>SUM('10:14'!U277)</f>
        <v>0</v>
      </c>
      <c r="V277" s="244"/>
      <c r="W277" s="33"/>
      <c r="X277" s="109">
        <f>SUM('10:14'!X277)</f>
        <v>0</v>
      </c>
      <c r="Y277" s="109">
        <f>SUM('10:14'!Y277)</f>
        <v>0</v>
      </c>
      <c r="Z277" s="109">
        <f>SUM('10:14'!Z277)</f>
        <v>0</v>
      </c>
      <c r="AA277" s="109">
        <f>SUM('10:14'!AA277)</f>
        <v>0</v>
      </c>
      <c r="AB277" s="73"/>
      <c r="AC277" s="54"/>
      <c r="AD277" s="23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57"/>
      <c r="B278" s="61" t="s">
        <v>352</v>
      </c>
      <c r="C278" s="209" t="s">
        <v>372</v>
      </c>
      <c r="D278" s="17">
        <v>5</v>
      </c>
      <c r="E278" s="17"/>
      <c r="F278" s="6"/>
      <c r="G278" s="109">
        <f>SUM('10:14'!G278)</f>
        <v>0</v>
      </c>
      <c r="H278" s="239">
        <f t="shared" si="36"/>
        <v>0</v>
      </c>
      <c r="I278" s="109">
        <f>SUM('10:14'!I278)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33"/>
        <v>0</v>
      </c>
      <c r="N278" s="31">
        <f t="shared" si="34"/>
        <v>0</v>
      </c>
      <c r="O278" s="109">
        <f>SUM('10:14'!O278)</f>
        <v>0</v>
      </c>
      <c r="P278" s="109">
        <f>SUM('10:14'!P278)</f>
        <v>0</v>
      </c>
      <c r="Q278" s="109">
        <f>SUM('10:14'!Q278)</f>
        <v>0</v>
      </c>
      <c r="R278" s="109">
        <f>SUM('10:14'!R278)</f>
        <v>0</v>
      </c>
      <c r="S278" s="109">
        <f>SUM('10:14'!S278)</f>
        <v>0</v>
      </c>
      <c r="T278" s="109">
        <f>SUM('10:14'!T278)</f>
        <v>0</v>
      </c>
      <c r="U278" s="109">
        <f>SUM('10:14'!U278)</f>
        <v>0</v>
      </c>
      <c r="V278" s="244"/>
      <c r="W278" s="33"/>
      <c r="X278" s="109">
        <f>SUM('10:14'!X278)</f>
        <v>0</v>
      </c>
      <c r="Y278" s="109">
        <f>SUM('10:14'!Y278)</f>
        <v>0</v>
      </c>
      <c r="Z278" s="109">
        <f>SUM('10:14'!Z278)</f>
        <v>0</v>
      </c>
      <c r="AA278" s="109">
        <f>SUM('10:14'!AA278)</f>
        <v>0</v>
      </c>
      <c r="AB278" s="73"/>
      <c r="AC278" s="54"/>
      <c r="AD278" s="21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57">
        <v>30600009</v>
      </c>
      <c r="B279" s="61" t="s">
        <v>353</v>
      </c>
      <c r="C279" s="16" t="s">
        <v>354</v>
      </c>
      <c r="D279" s="17">
        <v>5</v>
      </c>
      <c r="E279" s="17"/>
      <c r="F279" s="6"/>
      <c r="G279" s="109">
        <f>SUM('10:14'!G279)</f>
        <v>0</v>
      </c>
      <c r="H279" s="239">
        <f t="shared" si="36"/>
        <v>0</v>
      </c>
      <c r="I279" s="109">
        <f>SUM('10:14'!I279)</f>
        <v>0</v>
      </c>
      <c r="J279" s="31"/>
      <c r="K279" s="35">
        <f t="array" ref="K279">IF(ISERROR(G279/L279),"",G279/L279)</f>
        <v>0</v>
      </c>
      <c r="L279" s="98">
        <v>5</v>
      </c>
      <c r="M279" s="36">
        <f t="shared" si="33"/>
        <v>0</v>
      </c>
      <c r="N279" s="31">
        <f t="shared" si="34"/>
        <v>0</v>
      </c>
      <c r="O279" s="109">
        <f>SUM('10:14'!O279)</f>
        <v>0</v>
      </c>
      <c r="P279" s="109">
        <f>SUM('10:14'!P279)</f>
        <v>0</v>
      </c>
      <c r="Q279" s="109">
        <f>SUM('10:14'!Q279)</f>
        <v>0</v>
      </c>
      <c r="R279" s="109">
        <f>SUM('10:14'!R279)</f>
        <v>0</v>
      </c>
      <c r="S279" s="109">
        <f>SUM('10:14'!S279)</f>
        <v>0</v>
      </c>
      <c r="T279" s="109">
        <f>SUM('10:14'!T279)</f>
        <v>0</v>
      </c>
      <c r="U279" s="109">
        <f>SUM('10:14'!U279)</f>
        <v>0</v>
      </c>
      <c r="V279" s="244"/>
      <c r="W279" s="33"/>
      <c r="X279" s="109">
        <f>SUM('10:14'!X279)</f>
        <v>0</v>
      </c>
      <c r="Y279" s="109">
        <f>SUM('10:14'!Y279)</f>
        <v>0</v>
      </c>
      <c r="Z279" s="109">
        <f>SUM('10:14'!Z279)</f>
        <v>0</v>
      </c>
      <c r="AA279" s="109">
        <f>SUM('10:14'!AA279)</f>
        <v>0</v>
      </c>
      <c r="AB279" s="73"/>
      <c r="AC279" s="54"/>
      <c r="AD279" s="21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57">
        <v>30600010</v>
      </c>
      <c r="B280" s="61" t="s">
        <v>353</v>
      </c>
      <c r="C280" s="16" t="s">
        <v>355</v>
      </c>
      <c r="D280" s="17">
        <v>5</v>
      </c>
      <c r="E280" s="17"/>
      <c r="F280" s="6"/>
      <c r="G280" s="109">
        <f>SUM('10:14'!G280)</f>
        <v>0</v>
      </c>
      <c r="H280" s="239">
        <f t="shared" si="36"/>
        <v>0</v>
      </c>
      <c r="I280" s="109">
        <f>SUM('10:14'!I280)</f>
        <v>0</v>
      </c>
      <c r="J280" s="31"/>
      <c r="K280" s="35">
        <f t="array" ref="K280">IF(ISERROR(G280/L280),"",G280/L280)</f>
        <v>0</v>
      </c>
      <c r="L280" s="98">
        <v>5</v>
      </c>
      <c r="M280" s="36">
        <f t="shared" si="33"/>
        <v>0</v>
      </c>
      <c r="N280" s="31">
        <f t="shared" si="34"/>
        <v>0</v>
      </c>
      <c r="O280" s="109">
        <f>SUM('10:14'!O280)</f>
        <v>0</v>
      </c>
      <c r="P280" s="109">
        <f>SUM('10:14'!P280)</f>
        <v>0</v>
      </c>
      <c r="Q280" s="109">
        <f>SUM('10:14'!Q280)</f>
        <v>0</v>
      </c>
      <c r="R280" s="109">
        <f>SUM('10:14'!R280)</f>
        <v>0</v>
      </c>
      <c r="S280" s="109">
        <f>SUM('10:14'!S280)</f>
        <v>0</v>
      </c>
      <c r="T280" s="109">
        <f>SUM('10:14'!T280)</f>
        <v>0</v>
      </c>
      <c r="U280" s="109">
        <f>SUM('10:14'!U280)</f>
        <v>0</v>
      </c>
      <c r="V280" s="244"/>
      <c r="W280" s="33"/>
      <c r="X280" s="109">
        <f>SUM('10:14'!X280)</f>
        <v>0</v>
      </c>
      <c r="Y280" s="109">
        <f>SUM('10:14'!Y280)</f>
        <v>0</v>
      </c>
      <c r="Z280" s="109">
        <f>SUM('10:14'!Z280)</f>
        <v>0</v>
      </c>
      <c r="AA280" s="109">
        <f>SUM('10:14'!AA280)</f>
        <v>0</v>
      </c>
      <c r="AB280" s="73"/>
      <c r="AC280" s="54"/>
      <c r="AD280" s="21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57">
        <v>30400001</v>
      </c>
      <c r="B281" s="65" t="s">
        <v>950</v>
      </c>
      <c r="C281" s="16" t="s">
        <v>61</v>
      </c>
      <c r="D281" s="17">
        <v>5.0599999999999996</v>
      </c>
      <c r="E281" s="17"/>
      <c r="F281" s="6"/>
      <c r="G281" s="109">
        <f>SUM('10:14'!G281)</f>
        <v>0</v>
      </c>
      <c r="H281" s="123">
        <f t="shared" si="36"/>
        <v>0</v>
      </c>
      <c r="I281" s="109">
        <f>SUM('10:14'!I281)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33"/>
        <v>0</v>
      </c>
      <c r="N281" s="31">
        <f t="shared" si="34"/>
        <v>0</v>
      </c>
      <c r="O281" s="109">
        <f>SUM('10:14'!O281)</f>
        <v>0</v>
      </c>
      <c r="P281" s="109">
        <f>SUM('10:14'!P281)</f>
        <v>0</v>
      </c>
      <c r="Q281" s="109">
        <f>SUM('10:14'!Q281)</f>
        <v>0</v>
      </c>
      <c r="R281" s="109">
        <f>SUM('10:14'!R281)</f>
        <v>0</v>
      </c>
      <c r="S281" s="109">
        <f>SUM('10:14'!S281)</f>
        <v>0</v>
      </c>
      <c r="T281" s="109">
        <f>SUM('10:14'!T281)</f>
        <v>0</v>
      </c>
      <c r="U281" s="109">
        <f>SUM('10:14'!U281)</f>
        <v>0</v>
      </c>
      <c r="V281" s="244">
        <f t="shared" si="35"/>
        <v>0</v>
      </c>
      <c r="W281" s="33" t="str">
        <f t="shared" si="31"/>
        <v/>
      </c>
      <c r="X281" s="109">
        <f>SUM('10:14'!X281)</f>
        <v>0</v>
      </c>
      <c r="Y281" s="109">
        <f>SUM('10:14'!Y281)</f>
        <v>0</v>
      </c>
      <c r="Z281" s="109">
        <f>SUM('10:14'!Z281)</f>
        <v>0</v>
      </c>
      <c r="AA281" s="109">
        <f>SUM('10:14'!AA281)</f>
        <v>0</v>
      </c>
      <c r="AB281" s="73"/>
      <c r="AC281" s="54"/>
      <c r="AD281" s="9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57">
        <v>30400002</v>
      </c>
      <c r="B282" s="65" t="s">
        <v>950</v>
      </c>
      <c r="C282" s="16" t="s">
        <v>72</v>
      </c>
      <c r="D282" s="17">
        <v>5.0599999999999996</v>
      </c>
      <c r="E282" s="17"/>
      <c r="F282" s="6"/>
      <c r="G282" s="109">
        <f>SUM('10:14'!G282)</f>
        <v>0</v>
      </c>
      <c r="H282" s="123">
        <f t="shared" si="36"/>
        <v>0</v>
      </c>
      <c r="I282" s="109">
        <f>SUM('10:14'!I282)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33"/>
        <v>0</v>
      </c>
      <c r="N282" s="31">
        <f t="shared" si="34"/>
        <v>0</v>
      </c>
      <c r="O282" s="109">
        <f>SUM('10:14'!O282)</f>
        <v>0</v>
      </c>
      <c r="P282" s="109">
        <f>SUM('10:14'!P282)</f>
        <v>0</v>
      </c>
      <c r="Q282" s="109">
        <f>SUM('10:14'!Q282)</f>
        <v>0</v>
      </c>
      <c r="R282" s="109">
        <f>SUM('10:14'!R282)</f>
        <v>0</v>
      </c>
      <c r="S282" s="109">
        <f>SUM('10:14'!S282)</f>
        <v>0</v>
      </c>
      <c r="T282" s="109">
        <f>SUM('10:14'!T282)</f>
        <v>0</v>
      </c>
      <c r="U282" s="109">
        <f>SUM('10:14'!U282)</f>
        <v>0</v>
      </c>
      <c r="V282" s="244">
        <f t="shared" si="35"/>
        <v>0</v>
      </c>
      <c r="W282" s="33" t="str">
        <f t="shared" si="31"/>
        <v/>
      </c>
      <c r="X282" s="109">
        <f>SUM('10:14'!X282)</f>
        <v>0</v>
      </c>
      <c r="Y282" s="109">
        <f>SUM('10:14'!Y282)</f>
        <v>0</v>
      </c>
      <c r="Z282" s="109">
        <f>SUM('10:14'!Z282)</f>
        <v>0</v>
      </c>
      <c r="AA282" s="109">
        <f>SUM('10:14'!AA282)</f>
        <v>0</v>
      </c>
      <c r="AB282" s="73"/>
      <c r="AC282" s="54"/>
      <c r="AD282" s="9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57">
        <v>30400004</v>
      </c>
      <c r="B283" s="260" t="s">
        <v>422</v>
      </c>
      <c r="C283" s="209" t="s">
        <v>423</v>
      </c>
      <c r="D283" s="17"/>
      <c r="E283" s="17"/>
      <c r="F283" s="6"/>
      <c r="G283" s="109">
        <f>SUM('10:14'!G283)</f>
        <v>0</v>
      </c>
      <c r="H283" s="279">
        <f t="shared" si="36"/>
        <v>0</v>
      </c>
      <c r="I283" s="109">
        <f>SUM('10:14'!I283)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73"/>
      <c r="AC283" s="54"/>
      <c r="AD283" s="259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57">
        <v>30400003</v>
      </c>
      <c r="B284" s="260" t="s">
        <v>422</v>
      </c>
      <c r="C284" s="209" t="s">
        <v>424</v>
      </c>
      <c r="D284" s="17"/>
      <c r="E284" s="17"/>
      <c r="F284" s="6"/>
      <c r="G284" s="109">
        <f>SUM('10:14'!G284)</f>
        <v>0</v>
      </c>
      <c r="H284" s="279">
        <f t="shared" si="36"/>
        <v>0</v>
      </c>
      <c r="I284" s="109">
        <f>SUM('10:14'!I284)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73"/>
      <c r="AC284" s="54"/>
      <c r="AD284" s="259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57">
        <v>30400005</v>
      </c>
      <c r="B285" s="260" t="s">
        <v>422</v>
      </c>
      <c r="C285" s="209" t="s">
        <v>425</v>
      </c>
      <c r="D285" s="17"/>
      <c r="E285" s="17"/>
      <c r="F285" s="6"/>
      <c r="G285" s="109">
        <f>SUM('10:14'!G285)</f>
        <v>0</v>
      </c>
      <c r="H285" s="279">
        <f t="shared" si="36"/>
        <v>0</v>
      </c>
      <c r="I285" s="109">
        <f>SUM('10:14'!I285)</f>
        <v>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73"/>
      <c r="AC285" s="54"/>
      <c r="AD285" s="259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57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109">
        <f>SUM('10:14'!G286)</f>
        <v>0</v>
      </c>
      <c r="H286" s="279">
        <f t="shared" si="36"/>
        <v>0</v>
      </c>
      <c r="I286" s="109">
        <f>SUM('10:14'!I286)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98">
        <v>9</v>
      </c>
      <c r="M286" s="36">
        <f t="shared" si="33"/>
        <v>0</v>
      </c>
      <c r="N286" s="31">
        <f t="shared" si="34"/>
        <v>0</v>
      </c>
      <c r="O286" s="109">
        <f>SUM('10:14'!O286)</f>
        <v>0</v>
      </c>
      <c r="P286" s="109">
        <f>SUM('10:14'!P286)</f>
        <v>0</v>
      </c>
      <c r="Q286" s="109">
        <f>SUM('10:14'!Q286)</f>
        <v>0</v>
      </c>
      <c r="R286" s="109">
        <f>SUM('10:14'!R286)</f>
        <v>0</v>
      </c>
      <c r="S286" s="109">
        <f>SUM('10:14'!S286)</f>
        <v>0</v>
      </c>
      <c r="T286" s="109">
        <f>SUM('10:14'!T286)</f>
        <v>0</v>
      </c>
      <c r="U286" s="109">
        <f>SUM('10:14'!U286)</f>
        <v>0</v>
      </c>
      <c r="V286" s="244">
        <f t="shared" si="35"/>
        <v>0</v>
      </c>
      <c r="W286" s="33" t="str">
        <f t="shared" si="31"/>
        <v/>
      </c>
      <c r="X286" s="109">
        <f>SUM('10:14'!X286)</f>
        <v>0</v>
      </c>
      <c r="Y286" s="109">
        <f>SUM('10:14'!Y286)</f>
        <v>0</v>
      </c>
      <c r="Z286" s="109">
        <f>SUM('10:14'!Z286)</f>
        <v>0</v>
      </c>
      <c r="AA286" s="109">
        <f>SUM('10:14'!AA286)</f>
        <v>0</v>
      </c>
      <c r="AB286" s="73"/>
      <c r="AC286" s="54"/>
      <c r="AD286" s="9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57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109">
        <f>SUM('10:14'!G287)</f>
        <v>0</v>
      </c>
      <c r="H287" s="123">
        <f t="shared" si="36"/>
        <v>0</v>
      </c>
      <c r="I287" s="109">
        <f>SUM('10:14'!I287)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98">
        <v>9</v>
      </c>
      <c r="M287" s="36">
        <f t="shared" si="33"/>
        <v>0</v>
      </c>
      <c r="N287" s="31">
        <f t="shared" si="34"/>
        <v>0</v>
      </c>
      <c r="O287" s="109">
        <f>SUM('10:14'!O287)</f>
        <v>0</v>
      </c>
      <c r="P287" s="109">
        <f>SUM('10:14'!P287)</f>
        <v>0</v>
      </c>
      <c r="Q287" s="109">
        <f>SUM('10:14'!Q287)</f>
        <v>0</v>
      </c>
      <c r="R287" s="109">
        <f>SUM('10:14'!R287)</f>
        <v>0</v>
      </c>
      <c r="S287" s="109">
        <f>SUM('10:14'!S287)</f>
        <v>0</v>
      </c>
      <c r="T287" s="109">
        <f>SUM('10:14'!T287)</f>
        <v>0</v>
      </c>
      <c r="U287" s="109">
        <f>SUM('10:14'!U287)</f>
        <v>0</v>
      </c>
      <c r="V287" s="244">
        <f t="shared" si="35"/>
        <v>0</v>
      </c>
      <c r="W287" s="33" t="str">
        <f t="shared" ref="W287:W328" si="37">IF(ISERROR(V287/G287),"",V287/G287)</f>
        <v/>
      </c>
      <c r="X287" s="109">
        <f>SUM('10:14'!X287)</f>
        <v>0</v>
      </c>
      <c r="Y287" s="109">
        <f>SUM('10:14'!Y287)</f>
        <v>0</v>
      </c>
      <c r="Z287" s="109">
        <f>SUM('10:14'!Z287)</f>
        <v>0</v>
      </c>
      <c r="AA287" s="109">
        <f>SUM('10:14'!AA287)</f>
        <v>0</v>
      </c>
      <c r="AB287" s="73"/>
      <c r="AC287" s="54"/>
      <c r="AD287" s="9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57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109">
        <f>SUM('10:14'!G288)</f>
        <v>0</v>
      </c>
      <c r="H288" s="123">
        <f t="shared" si="36"/>
        <v>0</v>
      </c>
      <c r="I288" s="109">
        <f>SUM('10:14'!I288)</f>
        <v>0</v>
      </c>
      <c r="J288" s="31" t="str">
        <f t="array" ref="J288">IF(ISERROR(G288/I288),"",G288/I288)</f>
        <v/>
      </c>
      <c r="K288" s="102">
        <f t="array" ref="K288">IF(ISERROR(G288/L288),"",G288/L288)</f>
        <v>0</v>
      </c>
      <c r="L288" s="98">
        <v>9</v>
      </c>
      <c r="M288" s="36">
        <f t="shared" si="33"/>
        <v>0</v>
      </c>
      <c r="N288" s="31">
        <f t="shared" si="34"/>
        <v>0</v>
      </c>
      <c r="O288" s="109">
        <f>SUM('10:14'!O288)</f>
        <v>0</v>
      </c>
      <c r="P288" s="109">
        <f>SUM('10:14'!P288)</f>
        <v>0</v>
      </c>
      <c r="Q288" s="109">
        <f>SUM('10:14'!Q288)</f>
        <v>0</v>
      </c>
      <c r="R288" s="109">
        <f>SUM('10:14'!R288)</f>
        <v>0</v>
      </c>
      <c r="S288" s="109">
        <f>SUM('10:14'!S288)</f>
        <v>0</v>
      </c>
      <c r="T288" s="109">
        <f>SUM('10:14'!T288)</f>
        <v>0</v>
      </c>
      <c r="U288" s="109">
        <f>SUM('10:14'!U288)</f>
        <v>0</v>
      </c>
      <c r="V288" s="244">
        <f t="shared" si="35"/>
        <v>0</v>
      </c>
      <c r="W288" s="33" t="str">
        <f t="shared" si="37"/>
        <v/>
      </c>
      <c r="X288" s="109">
        <f>SUM('10:14'!X288)</f>
        <v>0</v>
      </c>
      <c r="Y288" s="109">
        <f>SUM('10:14'!Y288)</f>
        <v>0</v>
      </c>
      <c r="Z288" s="109">
        <f>SUM('10:14'!Z288)</f>
        <v>0</v>
      </c>
      <c r="AA288" s="109">
        <f>SUM('10:14'!AA288)</f>
        <v>0</v>
      </c>
      <c r="AB288" s="73"/>
      <c r="AC288" s="54"/>
      <c r="AD288" s="9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632" t="s">
        <v>92</v>
      </c>
      <c r="B289" s="633"/>
      <c r="C289" s="104" t="s">
        <v>71</v>
      </c>
      <c r="D289" s="20"/>
      <c r="E289" s="20"/>
      <c r="F289" s="32"/>
      <c r="G289" s="30">
        <f>SUM(G255:G288)</f>
        <v>0</v>
      </c>
      <c r="H289" s="30">
        <f>SUM(H255:H288)</f>
        <v>0</v>
      </c>
      <c r="I289" s="30">
        <f>SUM(I255:I288)</f>
        <v>0</v>
      </c>
      <c r="J289" s="31" t="str">
        <f t="array" ref="J289">IF(ISERROR(G289/I289),"",G289/I289)</f>
        <v/>
      </c>
      <c r="K289" s="30">
        <f>SUM(K255:K288)</f>
        <v>0</v>
      </c>
      <c r="L289" s="114"/>
      <c r="M289" s="105">
        <f t="shared" ref="M289:V289" si="38">SUM(M255:M288)</f>
        <v>0</v>
      </c>
      <c r="N289" s="30">
        <f t="shared" si="38"/>
        <v>0</v>
      </c>
      <c r="O289" s="107">
        <f t="shared" si="38"/>
        <v>0</v>
      </c>
      <c r="P289" s="107">
        <f t="shared" si="38"/>
        <v>0</v>
      </c>
      <c r="Q289" s="107">
        <f t="shared" si="38"/>
        <v>0</v>
      </c>
      <c r="R289" s="107">
        <f t="shared" si="38"/>
        <v>0</v>
      </c>
      <c r="S289" s="108">
        <f t="shared" si="38"/>
        <v>0</v>
      </c>
      <c r="T289" s="107">
        <f t="shared" si="38"/>
        <v>0</v>
      </c>
      <c r="U289" s="107">
        <f t="shared" si="38"/>
        <v>0</v>
      </c>
      <c r="V289" s="244">
        <f t="shared" si="38"/>
        <v>0</v>
      </c>
      <c r="W289" s="33" t="str">
        <f t="shared" si="37"/>
        <v/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75"/>
      <c r="AC289" s="70"/>
      <c r="AD289" s="97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57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109">
        <f>SUM('10:14'!G290)</f>
        <v>95</v>
      </c>
      <c r="H290" s="102">
        <f>D290*G290</f>
        <v>477.85</v>
      </c>
      <c r="I290" s="109">
        <f>SUM('10:14'!I290)</f>
        <v>4</v>
      </c>
      <c r="J290" s="31">
        <f t="array" ref="J290">IF(ISERROR(G290/I290),"",G290/I290)</f>
        <v>23.75</v>
      </c>
      <c r="K290" s="35">
        <f t="array" ref="K290">IF(ISERROR(G290/L290),"",G290/L290)</f>
        <v>3.8</v>
      </c>
      <c r="L290" s="98">
        <v>25</v>
      </c>
      <c r="M290" s="36">
        <f t="shared" ref="M290:M304" si="39">IF(ISERROR(I290-K290),"",I290-K290)</f>
        <v>0.20000000000000018</v>
      </c>
      <c r="N290" s="31">
        <f t="shared" ref="N290:N304" si="40">SUM(O290:U290)</f>
        <v>0</v>
      </c>
      <c r="O290" s="109">
        <f>SUM('10:14'!O290)</f>
        <v>0</v>
      </c>
      <c r="P290" s="109">
        <f>SUM('10:14'!P290)</f>
        <v>0</v>
      </c>
      <c r="Q290" s="109">
        <f>SUM('10:14'!Q290)</f>
        <v>0</v>
      </c>
      <c r="R290" s="109">
        <f>SUM('10:14'!R290)</f>
        <v>0</v>
      </c>
      <c r="S290" s="109">
        <f>SUM('10:14'!S290)</f>
        <v>0</v>
      </c>
      <c r="T290" s="109">
        <f>SUM('10:14'!T290)</f>
        <v>0</v>
      </c>
      <c r="U290" s="109">
        <f>SUM('10:14'!U290)</f>
        <v>0</v>
      </c>
      <c r="V290" s="244">
        <f t="shared" ref="V290:V304" si="41">SUM(X290:AA290)</f>
        <v>0</v>
      </c>
      <c r="W290" s="33">
        <f t="shared" si="37"/>
        <v>0</v>
      </c>
      <c r="X290" s="109">
        <f>SUM('10:14'!X290)</f>
        <v>0</v>
      </c>
      <c r="Y290" s="109">
        <f>SUM('10:14'!Y290)</f>
        <v>0</v>
      </c>
      <c r="Z290" s="109">
        <f>SUM('10:14'!Z290)</f>
        <v>0</v>
      </c>
      <c r="AA290" s="109">
        <f>SUM('10:14'!AA290)</f>
        <v>0</v>
      </c>
      <c r="AB290" s="73"/>
      <c r="AC290" s="54"/>
      <c r="AD290" s="9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57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109">
        <f>SUM('10:14'!G291)</f>
        <v>254</v>
      </c>
      <c r="H291" s="123">
        <f t="shared" ref="H291:H304" si="42">D291*G291</f>
        <v>1277.6200000000001</v>
      </c>
      <c r="I291" s="109">
        <f>SUM('10:14'!I291)</f>
        <v>14</v>
      </c>
      <c r="J291" s="31">
        <f t="array" ref="J291">IF(ISERROR(G291/I291),"",G291/I291)</f>
        <v>18.142857142857142</v>
      </c>
      <c r="K291" s="35">
        <f t="array" ref="K291">IF(ISERROR(G291/L291),"",G291/L291)</f>
        <v>10.16</v>
      </c>
      <c r="L291" s="98">
        <v>25</v>
      </c>
      <c r="M291" s="36">
        <f t="shared" si="39"/>
        <v>3.84</v>
      </c>
      <c r="N291" s="31">
        <f t="shared" si="40"/>
        <v>0</v>
      </c>
      <c r="O291" s="109">
        <f>SUM('10:14'!O291)</f>
        <v>0</v>
      </c>
      <c r="P291" s="109">
        <f>SUM('10:14'!P291)</f>
        <v>0</v>
      </c>
      <c r="Q291" s="109">
        <f>SUM('10:14'!Q291)</f>
        <v>0</v>
      </c>
      <c r="R291" s="109">
        <f>SUM('10:14'!R291)</f>
        <v>0</v>
      </c>
      <c r="S291" s="109">
        <f>SUM('10:14'!S291)</f>
        <v>0</v>
      </c>
      <c r="T291" s="109">
        <f>SUM('10:14'!T291)</f>
        <v>0</v>
      </c>
      <c r="U291" s="109">
        <f>SUM('10:14'!U291)</f>
        <v>0</v>
      </c>
      <c r="V291" s="244">
        <f t="shared" si="41"/>
        <v>0</v>
      </c>
      <c r="W291" s="33">
        <f t="shared" si="37"/>
        <v>0</v>
      </c>
      <c r="X291" s="109">
        <f>SUM('10:14'!X291)</f>
        <v>0</v>
      </c>
      <c r="Y291" s="109">
        <f>SUM('10:14'!Y291)</f>
        <v>0</v>
      </c>
      <c r="Z291" s="109">
        <f>SUM('10:14'!Z291)</f>
        <v>0</v>
      </c>
      <c r="AA291" s="109">
        <f>SUM('10:14'!AA291)</f>
        <v>0</v>
      </c>
      <c r="AB291" s="73"/>
      <c r="AC291" s="54"/>
      <c r="AD291" s="9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57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SUM('10:14'!G292)</f>
        <v>0</v>
      </c>
      <c r="H292" s="123">
        <f t="shared" si="42"/>
        <v>0</v>
      </c>
      <c r="I292" s="109">
        <f>SUM('10:14'!I292)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39"/>
        <v>0</v>
      </c>
      <c r="N292" s="31">
        <f t="shared" si="40"/>
        <v>0</v>
      </c>
      <c r="O292" s="109">
        <f>SUM('10:14'!O292)</f>
        <v>0</v>
      </c>
      <c r="P292" s="109">
        <f>SUM('10:14'!P292)</f>
        <v>0</v>
      </c>
      <c r="Q292" s="109">
        <f>SUM('10:14'!Q292)</f>
        <v>0</v>
      </c>
      <c r="R292" s="109">
        <f>SUM('10:14'!R292)</f>
        <v>0</v>
      </c>
      <c r="S292" s="109">
        <f>SUM('10:14'!S292)</f>
        <v>0</v>
      </c>
      <c r="T292" s="109">
        <f>SUM('10:14'!T292)</f>
        <v>0</v>
      </c>
      <c r="U292" s="109">
        <f>SUM('10:14'!U292)</f>
        <v>0</v>
      </c>
      <c r="V292" s="244">
        <f t="shared" si="41"/>
        <v>0</v>
      </c>
      <c r="W292" s="33" t="str">
        <f t="shared" si="37"/>
        <v/>
      </c>
      <c r="X292" s="109">
        <f>SUM('10:14'!X292)</f>
        <v>0</v>
      </c>
      <c r="Y292" s="109">
        <f>SUM('10:14'!Y292)</f>
        <v>0</v>
      </c>
      <c r="Z292" s="109">
        <f>SUM('10:14'!Z292)</f>
        <v>0</v>
      </c>
      <c r="AA292" s="109">
        <f>SUM('10:14'!AA292)</f>
        <v>0</v>
      </c>
      <c r="AB292" s="73"/>
      <c r="AC292" s="54"/>
      <c r="AD292" s="97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57"/>
      <c r="B293" s="63" t="s">
        <v>95</v>
      </c>
      <c r="C293" s="16" t="s">
        <v>82</v>
      </c>
      <c r="D293" s="17">
        <v>5.03</v>
      </c>
      <c r="E293" s="17"/>
      <c r="F293" s="6"/>
      <c r="G293" s="109">
        <f>SUM('10:14'!G293)</f>
        <v>0</v>
      </c>
      <c r="H293" s="123">
        <f t="shared" si="42"/>
        <v>0</v>
      </c>
      <c r="I293" s="109">
        <f>SUM('10:14'!I293)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39"/>
        <v>0</v>
      </c>
      <c r="N293" s="31">
        <f t="shared" si="40"/>
        <v>0</v>
      </c>
      <c r="O293" s="109">
        <f>SUM('10:14'!O293)</f>
        <v>0</v>
      </c>
      <c r="P293" s="109">
        <f>SUM('10:14'!P293)</f>
        <v>0</v>
      </c>
      <c r="Q293" s="109">
        <f>SUM('10:14'!Q293)</f>
        <v>0</v>
      </c>
      <c r="R293" s="109">
        <f>SUM('10:14'!R293)</f>
        <v>0</v>
      </c>
      <c r="S293" s="109">
        <f>SUM('10:14'!S293)</f>
        <v>0</v>
      </c>
      <c r="T293" s="109">
        <f>SUM('10:14'!T293)</f>
        <v>0</v>
      </c>
      <c r="U293" s="109">
        <f>SUM('10:14'!U293)</f>
        <v>0</v>
      </c>
      <c r="V293" s="244">
        <f t="shared" si="41"/>
        <v>0</v>
      </c>
      <c r="W293" s="33" t="str">
        <f t="shared" si="37"/>
        <v/>
      </c>
      <c r="X293" s="109">
        <f>SUM('10:14'!X293)</f>
        <v>0</v>
      </c>
      <c r="Y293" s="109">
        <f>SUM('10:14'!Y293)</f>
        <v>0</v>
      </c>
      <c r="Z293" s="109">
        <f>SUM('10:14'!Z293)</f>
        <v>0</v>
      </c>
      <c r="AA293" s="109">
        <f>SUM('10:14'!AA293)</f>
        <v>0</v>
      </c>
      <c r="AB293" s="73"/>
      <c r="AC293" s="54"/>
      <c r="AD293" s="9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57">
        <v>30100054</v>
      </c>
      <c r="B294" s="63" t="s">
        <v>95</v>
      </c>
      <c r="C294" s="103" t="s">
        <v>72</v>
      </c>
      <c r="D294" s="17">
        <v>5.03</v>
      </c>
      <c r="E294" s="17"/>
      <c r="F294" s="6"/>
      <c r="G294" s="109">
        <f>SUM('10:14'!G294)</f>
        <v>0</v>
      </c>
      <c r="H294" s="123">
        <f t="shared" si="42"/>
        <v>0</v>
      </c>
      <c r="I294" s="109">
        <f>SUM('10:14'!I294)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39"/>
        <v>0</v>
      </c>
      <c r="N294" s="31">
        <f t="shared" si="40"/>
        <v>0</v>
      </c>
      <c r="O294" s="109">
        <f>SUM('10:14'!O294)</f>
        <v>0</v>
      </c>
      <c r="P294" s="109">
        <f>SUM('10:14'!P294)</f>
        <v>0</v>
      </c>
      <c r="Q294" s="109">
        <f>SUM('10:14'!Q294)</f>
        <v>0</v>
      </c>
      <c r="R294" s="109">
        <f>SUM('10:14'!R294)</f>
        <v>0</v>
      </c>
      <c r="S294" s="109">
        <f>SUM('10:14'!S294)</f>
        <v>0</v>
      </c>
      <c r="T294" s="109">
        <f>SUM('10:14'!T294)</f>
        <v>0</v>
      </c>
      <c r="U294" s="109">
        <f>SUM('10:14'!U294)</f>
        <v>0</v>
      </c>
      <c r="V294" s="244">
        <f t="shared" si="41"/>
        <v>0</v>
      </c>
      <c r="W294" s="33" t="str">
        <f t="shared" si="37"/>
        <v/>
      </c>
      <c r="X294" s="109">
        <f>SUM('10:14'!X294)</f>
        <v>0</v>
      </c>
      <c r="Y294" s="109">
        <f>SUM('10:14'!Y294)</f>
        <v>0</v>
      </c>
      <c r="Z294" s="109">
        <f>SUM('10:14'!Z294)</f>
        <v>0</v>
      </c>
      <c r="AA294" s="109">
        <f>SUM('10:14'!AA294)</f>
        <v>0</v>
      </c>
      <c r="AB294" s="73"/>
      <c r="AC294" s="54"/>
      <c r="AD294" s="9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57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109">
        <f>SUM('10:14'!G295)</f>
        <v>0</v>
      </c>
      <c r="H295" s="123">
        <f t="shared" si="42"/>
        <v>0</v>
      </c>
      <c r="I295" s="109">
        <f>SUM('10:14'!I295)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39"/>
        <v>0</v>
      </c>
      <c r="N295" s="31">
        <f t="shared" si="40"/>
        <v>0</v>
      </c>
      <c r="O295" s="109">
        <f>SUM('10:14'!O295)</f>
        <v>0</v>
      </c>
      <c r="P295" s="109">
        <f>SUM('10:14'!P295)</f>
        <v>0</v>
      </c>
      <c r="Q295" s="109">
        <f>SUM('10:14'!Q295)</f>
        <v>0</v>
      </c>
      <c r="R295" s="109">
        <f>SUM('10:14'!R295)</f>
        <v>0</v>
      </c>
      <c r="S295" s="109">
        <f>SUM('10:14'!S295)</f>
        <v>0</v>
      </c>
      <c r="T295" s="109">
        <f>SUM('10:14'!T295)</f>
        <v>0</v>
      </c>
      <c r="U295" s="109">
        <f>SUM('10:14'!U295)</f>
        <v>0</v>
      </c>
      <c r="V295" s="244">
        <f t="shared" si="41"/>
        <v>0</v>
      </c>
      <c r="W295" s="33" t="str">
        <f t="shared" si="37"/>
        <v/>
      </c>
      <c r="X295" s="109">
        <f>SUM('10:14'!X295)</f>
        <v>0</v>
      </c>
      <c r="Y295" s="109">
        <f>SUM('10:14'!Y295)</f>
        <v>0</v>
      </c>
      <c r="Z295" s="109">
        <f>SUM('10:14'!Z295)</f>
        <v>0</v>
      </c>
      <c r="AA295" s="109">
        <f>SUM('10:14'!AA295)</f>
        <v>0</v>
      </c>
      <c r="AB295" s="73"/>
      <c r="AC295" s="54"/>
      <c r="AD295" s="9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57"/>
      <c r="B296" s="63" t="s">
        <v>95</v>
      </c>
      <c r="C296" s="16" t="s">
        <v>60</v>
      </c>
      <c r="D296" s="17">
        <v>5.03</v>
      </c>
      <c r="E296" s="17"/>
      <c r="F296" s="6"/>
      <c r="G296" s="109">
        <f>SUM('10:14'!G296)</f>
        <v>0</v>
      </c>
      <c r="H296" s="123">
        <f t="shared" si="42"/>
        <v>0</v>
      </c>
      <c r="I296" s="109">
        <f>SUM('10:14'!I296)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39"/>
        <v>0</v>
      </c>
      <c r="N296" s="31">
        <f t="shared" si="40"/>
        <v>0</v>
      </c>
      <c r="O296" s="109">
        <f>SUM('10:14'!O296)</f>
        <v>0</v>
      </c>
      <c r="P296" s="109">
        <f>SUM('10:14'!P296)</f>
        <v>0</v>
      </c>
      <c r="Q296" s="109">
        <f>SUM('10:14'!Q296)</f>
        <v>0</v>
      </c>
      <c r="R296" s="109">
        <f>SUM('10:14'!R296)</f>
        <v>0</v>
      </c>
      <c r="S296" s="109">
        <f>SUM('10:14'!S296)</f>
        <v>0</v>
      </c>
      <c r="T296" s="109">
        <f>SUM('10:14'!T296)</f>
        <v>0</v>
      </c>
      <c r="U296" s="109">
        <f>SUM('10:14'!U296)</f>
        <v>0</v>
      </c>
      <c r="V296" s="244">
        <f t="shared" si="41"/>
        <v>0</v>
      </c>
      <c r="W296" s="33" t="str">
        <f t="shared" si="37"/>
        <v/>
      </c>
      <c r="X296" s="109">
        <f>SUM('10:14'!X296)</f>
        <v>0</v>
      </c>
      <c r="Y296" s="109">
        <f>SUM('10:14'!Y296)</f>
        <v>0</v>
      </c>
      <c r="Z296" s="109">
        <f>SUM('10:14'!Z296)</f>
        <v>0</v>
      </c>
      <c r="AA296" s="109">
        <f>SUM('10:14'!AA296)</f>
        <v>0</v>
      </c>
      <c r="AB296" s="73"/>
      <c r="AC296" s="54"/>
      <c r="AD296" s="9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57"/>
      <c r="B297" s="63" t="s">
        <v>95</v>
      </c>
      <c r="C297" s="103" t="s">
        <v>96</v>
      </c>
      <c r="D297" s="17">
        <v>5.03</v>
      </c>
      <c r="E297" s="17"/>
      <c r="F297" s="6"/>
      <c r="G297" s="109">
        <f>SUM('10:14'!G297)</f>
        <v>0</v>
      </c>
      <c r="H297" s="123">
        <f t="shared" si="42"/>
        <v>0</v>
      </c>
      <c r="I297" s="109">
        <f>SUM('10:14'!I297)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39"/>
        <v>0</v>
      </c>
      <c r="N297" s="31">
        <f t="shared" si="40"/>
        <v>0</v>
      </c>
      <c r="O297" s="109">
        <f>SUM('10:14'!O297)</f>
        <v>0</v>
      </c>
      <c r="P297" s="109">
        <f>SUM('10:14'!P297)</f>
        <v>0</v>
      </c>
      <c r="Q297" s="109">
        <f>SUM('10:14'!Q297)</f>
        <v>0</v>
      </c>
      <c r="R297" s="109">
        <f>SUM('10:14'!R297)</f>
        <v>0</v>
      </c>
      <c r="S297" s="109">
        <f>SUM('10:14'!S297)</f>
        <v>0</v>
      </c>
      <c r="T297" s="109">
        <f>SUM('10:14'!T297)</f>
        <v>0</v>
      </c>
      <c r="U297" s="109">
        <f>SUM('10:14'!U297)</f>
        <v>0</v>
      </c>
      <c r="V297" s="244">
        <f t="shared" si="41"/>
        <v>0</v>
      </c>
      <c r="W297" s="33" t="str">
        <f t="shared" si="37"/>
        <v/>
      </c>
      <c r="X297" s="109">
        <f>SUM('10:14'!X297)</f>
        <v>0</v>
      </c>
      <c r="Y297" s="109">
        <f>SUM('10:14'!Y297)</f>
        <v>0</v>
      </c>
      <c r="Z297" s="109">
        <f>SUM('10:14'!Z297)</f>
        <v>0</v>
      </c>
      <c r="AA297" s="109">
        <f>SUM('10:14'!AA297)</f>
        <v>0</v>
      </c>
      <c r="AB297" s="73"/>
      <c r="AC297" s="54"/>
      <c r="AD297" s="9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57">
        <v>30101067</v>
      </c>
      <c r="B298" s="63" t="s">
        <v>97</v>
      </c>
      <c r="C298" s="103" t="s">
        <v>82</v>
      </c>
      <c r="D298" s="17">
        <v>5.03</v>
      </c>
      <c r="E298" s="17"/>
      <c r="F298" s="6"/>
      <c r="G298" s="109">
        <f>SUM('10:14'!G298)</f>
        <v>0</v>
      </c>
      <c r="H298" s="123">
        <f t="shared" si="42"/>
        <v>0</v>
      </c>
      <c r="I298" s="109">
        <f>SUM('10:14'!I298)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39"/>
        <v/>
      </c>
      <c r="N298" s="31">
        <f t="shared" si="40"/>
        <v>0</v>
      </c>
      <c r="O298" s="109">
        <f>SUM('10:14'!O298)</f>
        <v>0</v>
      </c>
      <c r="P298" s="109">
        <f>SUM('10:14'!P298)</f>
        <v>0</v>
      </c>
      <c r="Q298" s="109">
        <f>SUM('10:14'!Q298)</f>
        <v>0</v>
      </c>
      <c r="R298" s="109">
        <f>SUM('10:14'!R298)</f>
        <v>0</v>
      </c>
      <c r="S298" s="109">
        <f>SUM('10:14'!S298)</f>
        <v>0</v>
      </c>
      <c r="T298" s="109">
        <f>SUM('10:14'!T298)</f>
        <v>0</v>
      </c>
      <c r="U298" s="109">
        <f>SUM('10:14'!U298)</f>
        <v>0</v>
      </c>
      <c r="V298" s="244">
        <f t="shared" si="41"/>
        <v>0</v>
      </c>
      <c r="W298" s="33" t="str">
        <f t="shared" si="37"/>
        <v/>
      </c>
      <c r="X298" s="109">
        <f>SUM('10:14'!X298)</f>
        <v>0</v>
      </c>
      <c r="Y298" s="109">
        <f>SUM('10:14'!Y298)</f>
        <v>0</v>
      </c>
      <c r="Z298" s="109">
        <f>SUM('10:14'!Z298)</f>
        <v>0</v>
      </c>
      <c r="AA298" s="109">
        <f>SUM('10:14'!AA298)</f>
        <v>0</v>
      </c>
      <c r="AB298" s="73"/>
      <c r="AC298" s="54"/>
      <c r="AD298" s="9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57">
        <v>30101068</v>
      </c>
      <c r="B299" s="63" t="s">
        <v>97</v>
      </c>
      <c r="C299" s="103" t="s">
        <v>72</v>
      </c>
      <c r="D299" s="17">
        <v>5.03</v>
      </c>
      <c r="E299" s="17"/>
      <c r="F299" s="6"/>
      <c r="G299" s="109">
        <f>SUM('10:14'!G299)</f>
        <v>0</v>
      </c>
      <c r="H299" s="123">
        <f t="shared" si="42"/>
        <v>0</v>
      </c>
      <c r="I299" s="109">
        <f>SUM('10:14'!I299)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39"/>
        <v/>
      </c>
      <c r="N299" s="31">
        <f t="shared" si="40"/>
        <v>0</v>
      </c>
      <c r="O299" s="109">
        <f>SUM('10:14'!O299)</f>
        <v>0</v>
      </c>
      <c r="P299" s="109">
        <f>SUM('10:14'!P299)</f>
        <v>0</v>
      </c>
      <c r="Q299" s="109">
        <f>SUM('10:14'!Q299)</f>
        <v>0</v>
      </c>
      <c r="R299" s="109">
        <f>SUM('10:14'!R299)</f>
        <v>0</v>
      </c>
      <c r="S299" s="109">
        <f>SUM('10:14'!S299)</f>
        <v>0</v>
      </c>
      <c r="T299" s="109">
        <f>SUM('10:14'!T299)</f>
        <v>0</v>
      </c>
      <c r="U299" s="109">
        <f>SUM('10:14'!U299)</f>
        <v>0</v>
      </c>
      <c r="V299" s="244">
        <f t="shared" si="41"/>
        <v>0</v>
      </c>
      <c r="W299" s="33" t="str">
        <f t="shared" si="37"/>
        <v/>
      </c>
      <c r="X299" s="109">
        <f>SUM('10:14'!X299)</f>
        <v>0</v>
      </c>
      <c r="Y299" s="109">
        <f>SUM('10:14'!Y299)</f>
        <v>0</v>
      </c>
      <c r="Z299" s="109">
        <f>SUM('10:14'!Z299)</f>
        <v>0</v>
      </c>
      <c r="AA299" s="109">
        <f>SUM('10:14'!AA299)</f>
        <v>0</v>
      </c>
      <c r="AB299" s="73"/>
      <c r="AC299" s="54"/>
      <c r="AD299" s="9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57">
        <v>30101069</v>
      </c>
      <c r="B300" s="63" t="s">
        <v>97</v>
      </c>
      <c r="C300" s="103" t="s">
        <v>60</v>
      </c>
      <c r="D300" s="17">
        <v>5.03</v>
      </c>
      <c r="E300" s="17"/>
      <c r="F300" s="6"/>
      <c r="G300" s="109">
        <f>SUM('10:14'!G300)</f>
        <v>0</v>
      </c>
      <c r="H300" s="123">
        <f t="shared" si="42"/>
        <v>0</v>
      </c>
      <c r="I300" s="109">
        <f>SUM('10:14'!I300)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39"/>
        <v/>
      </c>
      <c r="N300" s="31">
        <f t="shared" si="40"/>
        <v>0</v>
      </c>
      <c r="O300" s="109">
        <f>SUM('10:14'!O300)</f>
        <v>0</v>
      </c>
      <c r="P300" s="109">
        <f>SUM('10:14'!P300)</f>
        <v>0</v>
      </c>
      <c r="Q300" s="109">
        <f>SUM('10:14'!Q300)</f>
        <v>0</v>
      </c>
      <c r="R300" s="109">
        <f>SUM('10:14'!R300)</f>
        <v>0</v>
      </c>
      <c r="S300" s="109">
        <f>SUM('10:14'!S300)</f>
        <v>0</v>
      </c>
      <c r="T300" s="109">
        <f>SUM('10:14'!T300)</f>
        <v>0</v>
      </c>
      <c r="U300" s="109">
        <f>SUM('10:14'!U300)</f>
        <v>0</v>
      </c>
      <c r="V300" s="244">
        <f t="shared" si="41"/>
        <v>0</v>
      </c>
      <c r="W300" s="33" t="str">
        <f t="shared" si="37"/>
        <v/>
      </c>
      <c r="X300" s="109">
        <f>SUM('10:14'!X300)</f>
        <v>0</v>
      </c>
      <c r="Y300" s="109">
        <f>SUM('10:14'!Y300)</f>
        <v>0</v>
      </c>
      <c r="Z300" s="109">
        <f>SUM('10:14'!Z300)</f>
        <v>0</v>
      </c>
      <c r="AA300" s="109">
        <f>SUM('10:14'!AA300)</f>
        <v>0</v>
      </c>
      <c r="AB300" s="73"/>
      <c r="AC300" s="54"/>
      <c r="AD300" s="9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57">
        <v>30101070</v>
      </c>
      <c r="B301" s="63" t="s">
        <v>97</v>
      </c>
      <c r="C301" s="103" t="s">
        <v>96</v>
      </c>
      <c r="D301" s="17">
        <v>5.03</v>
      </c>
      <c r="E301" s="17"/>
      <c r="F301" s="6"/>
      <c r="G301" s="109">
        <f>SUM('10:14'!G301)</f>
        <v>0</v>
      </c>
      <c r="H301" s="123">
        <f t="shared" si="42"/>
        <v>0</v>
      </c>
      <c r="I301" s="109">
        <f>SUM('10:14'!I301)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39"/>
        <v/>
      </c>
      <c r="N301" s="31">
        <f t="shared" si="40"/>
        <v>0</v>
      </c>
      <c r="O301" s="109">
        <f>SUM('10:14'!O301)</f>
        <v>0</v>
      </c>
      <c r="P301" s="109">
        <f>SUM('10:14'!P301)</f>
        <v>0</v>
      </c>
      <c r="Q301" s="109">
        <f>SUM('10:14'!Q301)</f>
        <v>0</v>
      </c>
      <c r="R301" s="109">
        <f>SUM('10:14'!R301)</f>
        <v>0</v>
      </c>
      <c r="S301" s="109">
        <f>SUM('10:14'!S301)</f>
        <v>0</v>
      </c>
      <c r="T301" s="109">
        <f>SUM('10:14'!T301)</f>
        <v>0</v>
      </c>
      <c r="U301" s="109">
        <f>SUM('10:14'!U301)</f>
        <v>0</v>
      </c>
      <c r="V301" s="244">
        <f t="shared" si="41"/>
        <v>0</v>
      </c>
      <c r="W301" s="33" t="str">
        <f t="shared" si="37"/>
        <v/>
      </c>
      <c r="X301" s="109">
        <f>SUM('10:14'!X301)</f>
        <v>0</v>
      </c>
      <c r="Y301" s="109">
        <f>SUM('10:14'!Y301)</f>
        <v>0</v>
      </c>
      <c r="Z301" s="109">
        <f>SUM('10:14'!Z301)</f>
        <v>0</v>
      </c>
      <c r="AA301" s="109">
        <f>SUM('10:14'!AA301)</f>
        <v>0</v>
      </c>
      <c r="AB301" s="73"/>
      <c r="AC301" s="54"/>
      <c r="AD301" s="9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57">
        <v>30101071</v>
      </c>
      <c r="B302" s="63" t="s">
        <v>97</v>
      </c>
      <c r="C302" s="103" t="s">
        <v>73</v>
      </c>
      <c r="D302" s="17">
        <v>5.03</v>
      </c>
      <c r="E302" s="17"/>
      <c r="F302" s="6"/>
      <c r="G302" s="109">
        <f>SUM('10:14'!G302)</f>
        <v>0</v>
      </c>
      <c r="H302" s="123">
        <f t="shared" si="42"/>
        <v>0</v>
      </c>
      <c r="I302" s="109">
        <f>SUM('10:14'!I302)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39"/>
        <v/>
      </c>
      <c r="N302" s="31">
        <f t="shared" si="40"/>
        <v>0</v>
      </c>
      <c r="O302" s="109">
        <f>SUM('10:14'!O302)</f>
        <v>0</v>
      </c>
      <c r="P302" s="109">
        <f>SUM('10:14'!P302)</f>
        <v>0</v>
      </c>
      <c r="Q302" s="109">
        <f>SUM('10:14'!Q302)</f>
        <v>0</v>
      </c>
      <c r="R302" s="109">
        <f>SUM('10:14'!R302)</f>
        <v>0</v>
      </c>
      <c r="S302" s="109">
        <f>SUM('10:14'!S302)</f>
        <v>0</v>
      </c>
      <c r="T302" s="109">
        <f>SUM('10:14'!T302)</f>
        <v>0</v>
      </c>
      <c r="U302" s="109">
        <f>SUM('10:14'!U302)</f>
        <v>0</v>
      </c>
      <c r="V302" s="244">
        <f t="shared" si="41"/>
        <v>0</v>
      </c>
      <c r="W302" s="33" t="str">
        <f t="shared" si="37"/>
        <v/>
      </c>
      <c r="X302" s="109">
        <f>SUM('10:14'!X302)</f>
        <v>0</v>
      </c>
      <c r="Y302" s="109">
        <f>SUM('10:14'!Y302)</f>
        <v>0</v>
      </c>
      <c r="Z302" s="109">
        <f>SUM('10:14'!Z302)</f>
        <v>0</v>
      </c>
      <c r="AA302" s="109">
        <f>SUM('10:14'!AA302)</f>
        <v>0</v>
      </c>
      <c r="AB302" s="73"/>
      <c r="AC302" s="54"/>
      <c r="AD302" s="9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58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109">
        <f>SUM('10:14'!G303)</f>
        <v>62</v>
      </c>
      <c r="H303" s="258">
        <f t="shared" si="42"/>
        <v>313.71999999999997</v>
      </c>
      <c r="I303" s="109">
        <f>SUM('10:14'!I303)</f>
        <v>4</v>
      </c>
      <c r="J303" s="31">
        <f t="array" ref="J303">IF(ISERROR(G303/I303),"",G303/I303)</f>
        <v>15.5</v>
      </c>
      <c r="K303" s="35">
        <f t="array" ref="K303">IF(ISERROR(G303/L303),"",G303/L303)</f>
        <v>2.48</v>
      </c>
      <c r="L303" s="98">
        <v>25</v>
      </c>
      <c r="M303" s="36">
        <f t="shared" si="39"/>
        <v>1.52</v>
      </c>
      <c r="N303" s="31">
        <f t="shared" si="40"/>
        <v>0</v>
      </c>
      <c r="O303" s="109">
        <f>SUM('10:14'!O303)</f>
        <v>0</v>
      </c>
      <c r="P303" s="109">
        <f>SUM('10:14'!P303)</f>
        <v>0</v>
      </c>
      <c r="Q303" s="109">
        <f>SUM('10:14'!Q303)</f>
        <v>0</v>
      </c>
      <c r="R303" s="109">
        <f>SUM('10:14'!R303)</f>
        <v>0</v>
      </c>
      <c r="S303" s="109">
        <f>SUM('10:14'!S303)</f>
        <v>0</v>
      </c>
      <c r="T303" s="109">
        <f>SUM('10:14'!T303)</f>
        <v>0</v>
      </c>
      <c r="U303" s="109">
        <f>SUM('10:14'!U303)</f>
        <v>0</v>
      </c>
      <c r="V303" s="244">
        <f t="shared" si="41"/>
        <v>0</v>
      </c>
      <c r="W303" s="33">
        <f t="shared" si="37"/>
        <v>0</v>
      </c>
      <c r="X303" s="109">
        <f>SUM('10:14'!X303)</f>
        <v>0</v>
      </c>
      <c r="Y303" s="109">
        <f>SUM('10:14'!Y303)</f>
        <v>0</v>
      </c>
      <c r="Z303" s="109">
        <f>SUM('10:14'!Z303)</f>
        <v>0</v>
      </c>
      <c r="AA303" s="109">
        <f>SUM('10:14'!AA303)</f>
        <v>0</v>
      </c>
      <c r="AB303" s="73"/>
      <c r="AC303" s="54"/>
      <c r="AD303" s="9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58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109">
        <f>SUM('10:14'!G304)</f>
        <v>707</v>
      </c>
      <c r="H304" s="123">
        <f t="shared" si="42"/>
        <v>3577.4199999999996</v>
      </c>
      <c r="I304" s="109">
        <f>SUM('10:14'!I304)</f>
        <v>28.5</v>
      </c>
      <c r="J304" s="31">
        <f t="array" ref="J304">IF(ISERROR(G304/I304),"",G304/I304)</f>
        <v>24.807017543859651</v>
      </c>
      <c r="K304" s="35">
        <f t="array" ref="K304">IF(ISERROR(G304/L304),"",G304/L304)</f>
        <v>28.28</v>
      </c>
      <c r="L304" s="98">
        <v>25</v>
      </c>
      <c r="M304" s="36">
        <f t="shared" si="39"/>
        <v>0.21999999999999886</v>
      </c>
      <c r="N304" s="31">
        <f t="shared" si="40"/>
        <v>0</v>
      </c>
      <c r="O304" s="109">
        <f>SUM('10:14'!O304)</f>
        <v>0</v>
      </c>
      <c r="P304" s="109">
        <f>SUM('10:14'!P304)</f>
        <v>0</v>
      </c>
      <c r="Q304" s="109">
        <f>SUM('10:14'!Q304)</f>
        <v>0</v>
      </c>
      <c r="R304" s="109">
        <f>SUM('10:14'!R304)</f>
        <v>0</v>
      </c>
      <c r="S304" s="109">
        <f>SUM('10:14'!S304)</f>
        <v>0</v>
      </c>
      <c r="T304" s="109">
        <f>SUM('10:14'!T304)</f>
        <v>0</v>
      </c>
      <c r="U304" s="109">
        <f>SUM('10:14'!U304)</f>
        <v>0</v>
      </c>
      <c r="V304" s="244">
        <f t="shared" si="41"/>
        <v>0</v>
      </c>
      <c r="W304" s="33">
        <f t="shared" si="37"/>
        <v>0</v>
      </c>
      <c r="X304" s="109">
        <f>SUM('10:14'!X304)</f>
        <v>0</v>
      </c>
      <c r="Y304" s="109">
        <f>SUM('10:14'!Y304)</f>
        <v>0</v>
      </c>
      <c r="Z304" s="109">
        <f>SUM('10:14'!Z304)</f>
        <v>0</v>
      </c>
      <c r="AA304" s="109">
        <f>SUM('10:14'!AA304)</f>
        <v>0</v>
      </c>
      <c r="AB304" s="73"/>
      <c r="AC304" s="54"/>
      <c r="AD304" s="9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632" t="s">
        <v>99</v>
      </c>
      <c r="B305" s="633"/>
      <c r="C305" s="104" t="s">
        <v>71</v>
      </c>
      <c r="D305" s="20"/>
      <c r="E305" s="20"/>
      <c r="F305" s="32"/>
      <c r="G305" s="118">
        <f>SUM(G290:G304)</f>
        <v>1118</v>
      </c>
      <c r="H305" s="30">
        <f>SUM(H290:H304)</f>
        <v>5646.61</v>
      </c>
      <c r="I305" s="30">
        <f>SUM(I290:I304)</f>
        <v>50.5</v>
      </c>
      <c r="J305" s="31">
        <f t="array" ref="J305">IF(ISERROR(G305/I305),"",G305/I305)</f>
        <v>22.138613861386137</v>
      </c>
      <c r="K305" s="30">
        <f>SUM(K290:K304)</f>
        <v>44.72</v>
      </c>
      <c r="L305" s="30"/>
      <c r="M305" s="105">
        <f t="shared" ref="M305:V305" si="43">SUM(M290:M304)</f>
        <v>5.7799999999999994</v>
      </c>
      <c r="N305" s="30">
        <f t="shared" si="43"/>
        <v>0</v>
      </c>
      <c r="O305" s="30">
        <f t="shared" si="43"/>
        <v>0</v>
      </c>
      <c r="P305" s="30">
        <f t="shared" si="43"/>
        <v>0</v>
      </c>
      <c r="Q305" s="30">
        <f t="shared" si="43"/>
        <v>0</v>
      </c>
      <c r="R305" s="30">
        <f t="shared" si="43"/>
        <v>0</v>
      </c>
      <c r="S305" s="30">
        <f t="shared" si="43"/>
        <v>0</v>
      </c>
      <c r="T305" s="30">
        <f t="shared" si="43"/>
        <v>0</v>
      </c>
      <c r="U305" s="30">
        <f t="shared" si="43"/>
        <v>0</v>
      </c>
      <c r="V305" s="246">
        <f t="shared" si="43"/>
        <v>0</v>
      </c>
      <c r="W305" s="33">
        <f t="shared" si="37"/>
        <v>0</v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75"/>
      <c r="AC305" s="70"/>
      <c r="AD305" s="97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58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109">
        <f>SUM('10:14'!G306)</f>
        <v>49</v>
      </c>
      <c r="H306" s="102">
        <f t="shared" ref="H306:H312" si="44">D306*G306</f>
        <v>246.96</v>
      </c>
      <c r="I306" s="109">
        <f>SUM('10:14'!I306)</f>
        <v>2.5</v>
      </c>
      <c r="J306" s="31">
        <f t="array" ref="J306">IF(ISERROR(G306/I306),"",G306/I306)</f>
        <v>19.600000000000001</v>
      </c>
      <c r="K306" s="35">
        <f t="array" ref="K306">IF(ISERROR(G306/L306),"",G306/L306)</f>
        <v>2.2272727272727271</v>
      </c>
      <c r="L306" s="98">
        <v>22</v>
      </c>
      <c r="M306" s="36">
        <f t="shared" ref="M306:M312" si="45">IF(ISERROR(I306-K306),"",I306-K306)</f>
        <v>0.27272727272727293</v>
      </c>
      <c r="N306" s="31">
        <f t="shared" ref="N306:N312" si="46">SUM(O306:U306)</f>
        <v>0</v>
      </c>
      <c r="O306" s="109">
        <f>SUM('10:14'!O306)</f>
        <v>0</v>
      </c>
      <c r="P306" s="109">
        <f>SUM('10:14'!P306)</f>
        <v>0</v>
      </c>
      <c r="Q306" s="109">
        <f>SUM('10:14'!Q306)</f>
        <v>0</v>
      </c>
      <c r="R306" s="109">
        <f>SUM('10:14'!R306)</f>
        <v>0</v>
      </c>
      <c r="S306" s="109">
        <f>SUM('10:14'!S306)</f>
        <v>0</v>
      </c>
      <c r="T306" s="109">
        <f>SUM('10:14'!T306)</f>
        <v>0</v>
      </c>
      <c r="U306" s="109">
        <f>SUM('10:14'!U306)</f>
        <v>0</v>
      </c>
      <c r="V306" s="244">
        <f t="shared" ref="V306:V312" si="47">SUM(X306:AA306)</f>
        <v>0</v>
      </c>
      <c r="W306" s="33">
        <f t="shared" si="37"/>
        <v>0</v>
      </c>
      <c r="X306" s="109">
        <f>SUM('10:14'!X306)</f>
        <v>0</v>
      </c>
      <c r="Y306" s="109">
        <f>SUM('10:14'!Y306)</f>
        <v>0</v>
      </c>
      <c r="Z306" s="109">
        <f>SUM('10:14'!Z306)</f>
        <v>0</v>
      </c>
      <c r="AA306" s="109">
        <f>SUM('10:14'!AA306)</f>
        <v>0</v>
      </c>
      <c r="AB306" s="73"/>
      <c r="AC306" s="54"/>
      <c r="AD306" s="9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58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109">
        <f>SUM('10:14'!G307)</f>
        <v>0</v>
      </c>
      <c r="H307" s="123">
        <f t="shared" si="44"/>
        <v>0</v>
      </c>
      <c r="I307" s="109">
        <f>SUM('10:14'!I307)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45"/>
        <v>0</v>
      </c>
      <c r="N307" s="31">
        <f t="shared" si="46"/>
        <v>0</v>
      </c>
      <c r="O307" s="109">
        <f>SUM('10:14'!O307)</f>
        <v>0</v>
      </c>
      <c r="P307" s="109">
        <f>SUM('10:14'!P307)</f>
        <v>0</v>
      </c>
      <c r="Q307" s="109">
        <f>SUM('10:14'!Q307)</f>
        <v>0</v>
      </c>
      <c r="R307" s="109">
        <f>SUM('10:14'!R307)</f>
        <v>0</v>
      </c>
      <c r="S307" s="109">
        <f>SUM('10:14'!S307)</f>
        <v>0</v>
      </c>
      <c r="T307" s="109">
        <f>SUM('10:14'!T307)</f>
        <v>0</v>
      </c>
      <c r="U307" s="109">
        <f>SUM('10:14'!U307)</f>
        <v>0</v>
      </c>
      <c r="V307" s="244">
        <f t="shared" si="47"/>
        <v>0</v>
      </c>
      <c r="W307" s="33" t="str">
        <f t="shared" si="37"/>
        <v/>
      </c>
      <c r="X307" s="109">
        <f>SUM('10:14'!X307)</f>
        <v>0</v>
      </c>
      <c r="Y307" s="109">
        <f>SUM('10:14'!Y307)</f>
        <v>0</v>
      </c>
      <c r="Z307" s="109">
        <f>SUM('10:14'!Z307)</f>
        <v>0</v>
      </c>
      <c r="AA307" s="109">
        <f>SUM('10:14'!AA307)</f>
        <v>0</v>
      </c>
      <c r="AB307" s="73"/>
      <c r="AC307" s="54"/>
      <c r="AD307" s="9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58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109">
        <f>SUM('10:14'!G308)</f>
        <v>313</v>
      </c>
      <c r="H308" s="123">
        <f t="shared" si="44"/>
        <v>1577.52</v>
      </c>
      <c r="I308" s="109">
        <f>SUM('10:14'!I308)</f>
        <v>15</v>
      </c>
      <c r="J308" s="31">
        <f t="array" ref="J308">IF(ISERROR(G308/I308),"",G308/I308)</f>
        <v>20.866666666666667</v>
      </c>
      <c r="K308" s="35">
        <f t="array" ref="K308">IF(ISERROR(G308/L308),"",G308/L308)</f>
        <v>14.227272727272727</v>
      </c>
      <c r="L308" s="98">
        <v>22</v>
      </c>
      <c r="M308" s="36">
        <f t="shared" si="45"/>
        <v>0.77272727272727337</v>
      </c>
      <c r="N308" s="31">
        <f t="shared" si="46"/>
        <v>0</v>
      </c>
      <c r="O308" s="109">
        <f>SUM('10:14'!O308)</f>
        <v>0</v>
      </c>
      <c r="P308" s="109">
        <f>SUM('10:14'!P308)</f>
        <v>0</v>
      </c>
      <c r="Q308" s="109">
        <f>SUM('10:14'!Q308)</f>
        <v>0</v>
      </c>
      <c r="R308" s="109">
        <f>SUM('10:14'!R308)</f>
        <v>0</v>
      </c>
      <c r="S308" s="109">
        <f>SUM('10:14'!S308)</f>
        <v>0</v>
      </c>
      <c r="T308" s="109">
        <f>SUM('10:14'!T308)</f>
        <v>0</v>
      </c>
      <c r="U308" s="109">
        <f>SUM('10:14'!U308)</f>
        <v>0</v>
      </c>
      <c r="V308" s="244">
        <f t="shared" si="47"/>
        <v>0</v>
      </c>
      <c r="W308" s="33">
        <f t="shared" si="37"/>
        <v>0</v>
      </c>
      <c r="X308" s="109">
        <f>SUM('10:14'!X308)</f>
        <v>0</v>
      </c>
      <c r="Y308" s="109">
        <f>SUM('10:14'!Y308)</f>
        <v>0</v>
      </c>
      <c r="Z308" s="109">
        <f>SUM('10:14'!Z308)</f>
        <v>0</v>
      </c>
      <c r="AA308" s="109">
        <f>SUM('10:14'!AA308)</f>
        <v>0</v>
      </c>
      <c r="AB308" s="73"/>
      <c r="AC308" s="54"/>
      <c r="AD308" s="97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58"/>
      <c r="B309" s="62" t="s">
        <v>100</v>
      </c>
      <c r="C309" s="16" t="s">
        <v>66</v>
      </c>
      <c r="D309" s="17">
        <v>5.04</v>
      </c>
      <c r="E309" s="17"/>
      <c r="F309" s="6"/>
      <c r="G309" s="109">
        <f>SUM('10:14'!G309)</f>
        <v>0</v>
      </c>
      <c r="H309" s="123">
        <f t="shared" si="44"/>
        <v>0</v>
      </c>
      <c r="I309" s="109">
        <f>SUM('10:14'!I309)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45"/>
        <v>0</v>
      </c>
      <c r="N309" s="31">
        <f t="shared" si="46"/>
        <v>0</v>
      </c>
      <c r="O309" s="109">
        <f>SUM('10:14'!O309)</f>
        <v>0</v>
      </c>
      <c r="P309" s="109">
        <f>SUM('10:14'!P309)</f>
        <v>0</v>
      </c>
      <c r="Q309" s="109">
        <f>SUM('10:14'!Q309)</f>
        <v>0</v>
      </c>
      <c r="R309" s="109">
        <f>SUM('10:14'!R309)</f>
        <v>0</v>
      </c>
      <c r="S309" s="109">
        <f>SUM('10:14'!S309)</f>
        <v>0</v>
      </c>
      <c r="T309" s="109">
        <f>SUM('10:14'!T309)</f>
        <v>0</v>
      </c>
      <c r="U309" s="109">
        <f>SUM('10:14'!U309)</f>
        <v>0</v>
      </c>
      <c r="V309" s="244">
        <f t="shared" si="47"/>
        <v>0</v>
      </c>
      <c r="W309" s="33" t="str">
        <f t="shared" si="37"/>
        <v/>
      </c>
      <c r="X309" s="109">
        <f>SUM('10:14'!X309)</f>
        <v>0</v>
      </c>
      <c r="Y309" s="109">
        <f>SUM('10:14'!Y309)</f>
        <v>0</v>
      </c>
      <c r="Z309" s="109">
        <f>SUM('10:14'!Z309)</f>
        <v>0</v>
      </c>
      <c r="AA309" s="109">
        <f>SUM('10:14'!AA309)</f>
        <v>0</v>
      </c>
      <c r="AB309" s="73"/>
      <c r="AC309" s="54"/>
      <c r="AD309" s="9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58"/>
      <c r="B310" s="62" t="s">
        <v>100</v>
      </c>
      <c r="C310" s="16" t="s">
        <v>101</v>
      </c>
      <c r="D310" s="17">
        <v>5.04</v>
      </c>
      <c r="E310" s="17"/>
      <c r="F310" s="6"/>
      <c r="G310" s="109">
        <f>SUM('10:14'!G310)</f>
        <v>0</v>
      </c>
      <c r="H310" s="318">
        <f t="shared" si="44"/>
        <v>0</v>
      </c>
      <c r="I310" s="109">
        <f>SUM('10:14'!I310)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45"/>
        <v>0</v>
      </c>
      <c r="N310" s="31">
        <f t="shared" si="46"/>
        <v>0</v>
      </c>
      <c r="O310" s="109">
        <f>SUM('10:14'!O310)</f>
        <v>0</v>
      </c>
      <c r="P310" s="109">
        <f>SUM('10:14'!P310)</f>
        <v>0</v>
      </c>
      <c r="Q310" s="109">
        <f>SUM('10:14'!Q310)</f>
        <v>0</v>
      </c>
      <c r="R310" s="109">
        <f>SUM('10:14'!R310)</f>
        <v>0</v>
      </c>
      <c r="S310" s="109">
        <f>SUM('10:14'!S310)</f>
        <v>0</v>
      </c>
      <c r="T310" s="109">
        <f>SUM('10:14'!T310)</f>
        <v>0</v>
      </c>
      <c r="U310" s="109">
        <f>SUM('10:14'!U310)</f>
        <v>0</v>
      </c>
      <c r="V310" s="244">
        <f t="shared" si="47"/>
        <v>0</v>
      </c>
      <c r="W310" s="33" t="str">
        <f t="shared" si="37"/>
        <v/>
      </c>
      <c r="X310" s="109">
        <f>SUM('10:14'!X310)</f>
        <v>0</v>
      </c>
      <c r="Y310" s="109">
        <f>SUM('10:14'!Y310)</f>
        <v>0</v>
      </c>
      <c r="Z310" s="109">
        <f>SUM('10:14'!Z310)</f>
        <v>0</v>
      </c>
      <c r="AA310" s="109">
        <f>SUM('10:14'!AA310)</f>
        <v>0</v>
      </c>
      <c r="AB310" s="73"/>
      <c r="AC310" s="54"/>
      <c r="AD310" s="9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58">
        <v>30400019</v>
      </c>
      <c r="B311" s="218" t="s">
        <v>443</v>
      </c>
      <c r="C311" s="209" t="s">
        <v>445</v>
      </c>
      <c r="D311" s="17">
        <v>5.03</v>
      </c>
      <c r="E311" s="17"/>
      <c r="F311" s="6"/>
      <c r="G311" s="109">
        <f>SUM('10:14'!G311)</f>
        <v>176</v>
      </c>
      <c r="H311" s="318">
        <f t="shared" si="44"/>
        <v>885.28000000000009</v>
      </c>
      <c r="I311" s="109">
        <f>SUM('10:14'!I311)</f>
        <v>16</v>
      </c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73"/>
      <c r="AC311" s="54"/>
      <c r="AD311" s="319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58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109">
        <f>SUM('10:14'!G312)</f>
        <v>405</v>
      </c>
      <c r="H312" s="123">
        <f t="shared" si="44"/>
        <v>2041.2</v>
      </c>
      <c r="I312" s="109">
        <f>SUM('10:14'!I312)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si="45"/>
        <v>6.5909090909090899</v>
      </c>
      <c r="N312" s="31">
        <f t="shared" si="46"/>
        <v>0</v>
      </c>
      <c r="O312" s="109">
        <f>SUM('10:14'!O312)</f>
        <v>0</v>
      </c>
      <c r="P312" s="109">
        <f>SUM('10:14'!P312)</f>
        <v>0</v>
      </c>
      <c r="Q312" s="109">
        <f>SUM('10:14'!Q312)</f>
        <v>0</v>
      </c>
      <c r="R312" s="109">
        <f>SUM('10:14'!R312)</f>
        <v>0</v>
      </c>
      <c r="S312" s="109">
        <f>SUM('10:14'!S312)</f>
        <v>0</v>
      </c>
      <c r="T312" s="109">
        <f>SUM('10:14'!T312)</f>
        <v>0</v>
      </c>
      <c r="U312" s="109">
        <f>SUM('10:14'!U312)</f>
        <v>0</v>
      </c>
      <c r="V312" s="244">
        <f t="shared" si="47"/>
        <v>0</v>
      </c>
      <c r="W312" s="33">
        <f t="shared" si="37"/>
        <v>0</v>
      </c>
      <c r="X312" s="109">
        <f>SUM('10:14'!X312)</f>
        <v>0</v>
      </c>
      <c r="Y312" s="109">
        <f>SUM('10:14'!Y312)</f>
        <v>0</v>
      </c>
      <c r="Z312" s="109">
        <f>SUM('10:14'!Z312)</f>
        <v>0</v>
      </c>
      <c r="AA312" s="109">
        <f>SUM('10:14'!AA312)</f>
        <v>0</v>
      </c>
      <c r="AB312" s="73"/>
      <c r="AC312" s="54"/>
      <c r="AD312" s="9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632" t="s">
        <v>102</v>
      </c>
      <c r="B313" s="633"/>
      <c r="C313" s="104" t="s">
        <v>71</v>
      </c>
      <c r="D313" s="20"/>
      <c r="E313" s="20"/>
      <c r="F313" s="32"/>
      <c r="G313" s="124">
        <f>SUM(G306:G312)</f>
        <v>943</v>
      </c>
      <c r="H313" s="30">
        <f>SUM(H306:H312)</f>
        <v>4750.96</v>
      </c>
      <c r="I313" s="30">
        <f>SUM(I306:I312)</f>
        <v>58.5</v>
      </c>
      <c r="J313" s="31">
        <f t="array" ref="J313">IF(ISERROR(G313/I313),"",G313/I313)</f>
        <v>16.119658119658119</v>
      </c>
      <c r="K313" s="30">
        <f>SUM(K306:K312)</f>
        <v>34.86363636363636</v>
      </c>
      <c r="L313" s="114"/>
      <c r="M313" s="105">
        <f>SUM(M306:M312)</f>
        <v>7.6363636363636367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37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75"/>
      <c r="AC313" s="70"/>
      <c r="AD313" s="97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57">
        <v>30700013</v>
      </c>
      <c r="B314" s="64" t="s">
        <v>103</v>
      </c>
      <c r="C314" s="100"/>
      <c r="D314" s="17">
        <v>3.65</v>
      </c>
      <c r="E314" s="17"/>
      <c r="F314" s="53"/>
      <c r="G314" s="109">
        <f>SUM('10:14'!G314)</f>
        <v>0</v>
      </c>
      <c r="H314" s="102">
        <f>D314*G314</f>
        <v>0</v>
      </c>
      <c r="I314" s="109">
        <f>SUM('10:14'!I314)</f>
        <v>0</v>
      </c>
      <c r="J314" s="31" t="str">
        <f t="array" ref="J314">IF(ISERROR(G314/I314),"",G314/I314)</f>
        <v/>
      </c>
      <c r="K314" s="102">
        <f t="array" ref="K314">IF(ISERROR(G314/L314),"",G314/L314)</f>
        <v>0</v>
      </c>
      <c r="L314" s="98">
        <v>5</v>
      </c>
      <c r="M314" s="36">
        <f t="shared" ref="M314:M324" si="48">IF(ISERROR(I314-K314),"",I314-K314)</f>
        <v>0</v>
      </c>
      <c r="N314" s="31">
        <f t="shared" ref="N314:N324" si="49">SUM(O314:U314)</f>
        <v>0</v>
      </c>
      <c r="O314" s="109">
        <f>SUM('10:14'!O314)</f>
        <v>0</v>
      </c>
      <c r="P314" s="109">
        <f>SUM('10:14'!P314)</f>
        <v>0</v>
      </c>
      <c r="Q314" s="109">
        <f>SUM('10:14'!Q314)</f>
        <v>0</v>
      </c>
      <c r="R314" s="109">
        <f>SUM('10:14'!R314)</f>
        <v>0</v>
      </c>
      <c r="S314" s="109">
        <f>SUM('10:14'!S314)</f>
        <v>0</v>
      </c>
      <c r="T314" s="109">
        <f>SUM('10:14'!T314)</f>
        <v>0</v>
      </c>
      <c r="U314" s="109">
        <f>SUM('10:14'!U314)</f>
        <v>0</v>
      </c>
      <c r="V314" s="244">
        <f t="shared" ref="V314:V324" si="50">SUM(X314:AA314)</f>
        <v>0</v>
      </c>
      <c r="W314" s="33" t="str">
        <f t="shared" si="37"/>
        <v/>
      </c>
      <c r="X314" s="109">
        <f>SUM('10:14'!X314)</f>
        <v>0</v>
      </c>
      <c r="Y314" s="109">
        <f>SUM('10:14'!Y314)</f>
        <v>0</v>
      </c>
      <c r="Z314" s="109">
        <f>SUM('10:14'!Z314)</f>
        <v>0</v>
      </c>
      <c r="AA314" s="109">
        <f>SUM('10:14'!AA314)</f>
        <v>0</v>
      </c>
      <c r="AB314" s="73"/>
      <c r="AC314" s="54"/>
      <c r="AD314" s="97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57">
        <v>30700014</v>
      </c>
      <c r="B315" s="64" t="s">
        <v>0</v>
      </c>
      <c r="C315" s="100"/>
      <c r="D315" s="17">
        <v>6.58</v>
      </c>
      <c r="E315" s="17"/>
      <c r="F315" s="6"/>
      <c r="G315" s="109">
        <f>SUM('10:14'!G315)</f>
        <v>0</v>
      </c>
      <c r="H315" s="123">
        <f t="shared" ref="H315:H327" si="51">D315*G315</f>
        <v>0</v>
      </c>
      <c r="I315" s="109">
        <f>SUM('10:14'!I315)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48"/>
        <v>0</v>
      </c>
      <c r="N315" s="31">
        <f t="shared" si="49"/>
        <v>0</v>
      </c>
      <c r="O315" s="109">
        <f>SUM('10:14'!O315)</f>
        <v>0</v>
      </c>
      <c r="P315" s="109">
        <f>SUM('10:14'!P315)</f>
        <v>0</v>
      </c>
      <c r="Q315" s="109">
        <f>SUM('10:14'!Q315)</f>
        <v>0</v>
      </c>
      <c r="R315" s="109">
        <f>SUM('10:14'!R315)</f>
        <v>0</v>
      </c>
      <c r="S315" s="109">
        <f>SUM('10:14'!S315)</f>
        <v>0</v>
      </c>
      <c r="T315" s="109">
        <f>SUM('10:14'!T315)</f>
        <v>0</v>
      </c>
      <c r="U315" s="109">
        <f>SUM('10:14'!U315)</f>
        <v>0</v>
      </c>
      <c r="V315" s="244">
        <f t="shared" si="50"/>
        <v>0</v>
      </c>
      <c r="W315" s="33" t="str">
        <f t="shared" si="37"/>
        <v/>
      </c>
      <c r="X315" s="109">
        <f>SUM('10:14'!X315)</f>
        <v>0</v>
      </c>
      <c r="Y315" s="109">
        <f>SUM('10:14'!Y315)</f>
        <v>0</v>
      </c>
      <c r="Z315" s="109">
        <f>SUM('10:14'!Z315)</f>
        <v>0</v>
      </c>
      <c r="AA315" s="109">
        <f>SUM('10:14'!AA315)</f>
        <v>0</v>
      </c>
      <c r="AB315" s="73"/>
      <c r="AC315" s="54"/>
      <c r="AD315" s="97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57">
        <v>30700016</v>
      </c>
      <c r="B316" s="64" t="s">
        <v>1</v>
      </c>
      <c r="C316" s="100"/>
      <c r="D316" s="17">
        <v>7.8</v>
      </c>
      <c r="E316" s="17"/>
      <c r="F316" s="6"/>
      <c r="G316" s="109">
        <f>SUM('10:14'!G316)</f>
        <v>0</v>
      </c>
      <c r="H316" s="123">
        <f t="shared" si="51"/>
        <v>0</v>
      </c>
      <c r="I316" s="109">
        <f>SUM('10:14'!I316)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98">
        <v>4.5999999999999996</v>
      </c>
      <c r="M316" s="36">
        <f t="shared" si="48"/>
        <v>0</v>
      </c>
      <c r="N316" s="31">
        <f t="shared" si="49"/>
        <v>0</v>
      </c>
      <c r="O316" s="109">
        <f>SUM('10:14'!O316)</f>
        <v>0</v>
      </c>
      <c r="P316" s="109">
        <f>SUM('10:14'!P316)</f>
        <v>0</v>
      </c>
      <c r="Q316" s="109">
        <f>SUM('10:14'!Q316)</f>
        <v>0</v>
      </c>
      <c r="R316" s="109">
        <f>SUM('10:14'!R316)</f>
        <v>0</v>
      </c>
      <c r="S316" s="109">
        <f>SUM('10:14'!S316)</f>
        <v>0</v>
      </c>
      <c r="T316" s="109">
        <f>SUM('10:14'!T316)</f>
        <v>0</v>
      </c>
      <c r="U316" s="109">
        <f>SUM('10:14'!U316)</f>
        <v>0</v>
      </c>
      <c r="V316" s="244">
        <f t="shared" si="50"/>
        <v>0</v>
      </c>
      <c r="W316" s="33" t="str">
        <f t="shared" si="37"/>
        <v/>
      </c>
      <c r="X316" s="109">
        <f>SUM('10:14'!X316)</f>
        <v>0</v>
      </c>
      <c r="Y316" s="109">
        <f>SUM('10:14'!Y316)</f>
        <v>0</v>
      </c>
      <c r="Z316" s="109">
        <f>SUM('10:14'!Z316)</f>
        <v>0</v>
      </c>
      <c r="AA316" s="109">
        <f>SUM('10:14'!AA316)</f>
        <v>0</v>
      </c>
      <c r="AB316" s="73"/>
      <c r="AC316" s="54"/>
      <c r="AD316" s="97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57">
        <v>30700017</v>
      </c>
      <c r="B317" s="64" t="s">
        <v>2</v>
      </c>
      <c r="C317" s="100"/>
      <c r="D317" s="17">
        <v>4.4000000000000004</v>
      </c>
      <c r="E317" s="17"/>
      <c r="F317" s="6"/>
      <c r="G317" s="109">
        <f>SUM('10:14'!G317)</f>
        <v>0</v>
      </c>
      <c r="H317" s="123">
        <f t="shared" si="51"/>
        <v>0</v>
      </c>
      <c r="I317" s="109">
        <f>SUM('10:14'!I317)</f>
        <v>0</v>
      </c>
      <c r="J317" s="31" t="str">
        <f t="array" ref="J317">IF(ISERROR(G317/I317),"",G317/I317)</f>
        <v/>
      </c>
      <c r="K317" s="35">
        <f t="array" ref="K317">IF(ISERROR(G317/L317),"",G317/L317)</f>
        <v>0</v>
      </c>
      <c r="L317" s="98">
        <v>5.8</v>
      </c>
      <c r="M317" s="36">
        <f t="shared" si="48"/>
        <v>0</v>
      </c>
      <c r="N317" s="31">
        <f t="shared" si="49"/>
        <v>0</v>
      </c>
      <c r="O317" s="109">
        <f>SUM('10:14'!O317)</f>
        <v>0</v>
      </c>
      <c r="P317" s="109">
        <f>SUM('10:14'!P317)</f>
        <v>0</v>
      </c>
      <c r="Q317" s="109">
        <f>SUM('10:14'!Q317)</f>
        <v>0</v>
      </c>
      <c r="R317" s="109">
        <f>SUM('10:14'!R317)</f>
        <v>0</v>
      </c>
      <c r="S317" s="109">
        <f>SUM('10:14'!S317)</f>
        <v>0</v>
      </c>
      <c r="T317" s="109">
        <f>SUM('10:14'!T317)</f>
        <v>0</v>
      </c>
      <c r="U317" s="109">
        <f>SUM('10:14'!U317)</f>
        <v>0</v>
      </c>
      <c r="V317" s="244">
        <f t="shared" si="50"/>
        <v>0</v>
      </c>
      <c r="W317" s="33" t="str">
        <f t="shared" si="37"/>
        <v/>
      </c>
      <c r="X317" s="109">
        <f>SUM('10:14'!X317)</f>
        <v>0</v>
      </c>
      <c r="Y317" s="109">
        <f>SUM('10:14'!Y317)</f>
        <v>0</v>
      </c>
      <c r="Z317" s="109">
        <f>SUM('10:14'!Z317)</f>
        <v>0</v>
      </c>
      <c r="AA317" s="109">
        <f>SUM('10:14'!AA317)</f>
        <v>0</v>
      </c>
      <c r="AB317" s="73"/>
      <c r="AC317" s="54"/>
      <c r="AD317" s="9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57">
        <v>30700001</v>
      </c>
      <c r="B318" s="217" t="s">
        <v>359</v>
      </c>
      <c r="C318" s="214"/>
      <c r="D318" s="17"/>
      <c r="E318" s="17"/>
      <c r="F318" s="6"/>
      <c r="G318" s="109">
        <f>SUM('10:14'!G318)</f>
        <v>0</v>
      </c>
      <c r="H318" s="354">
        <f t="shared" si="51"/>
        <v>0</v>
      </c>
      <c r="I318" s="109">
        <f>SUM('10:14'!I318)</f>
        <v>0</v>
      </c>
      <c r="J318" s="31"/>
      <c r="K318" s="35"/>
      <c r="L318" s="98">
        <v>6</v>
      </c>
      <c r="M318" s="36"/>
      <c r="N318" s="31"/>
      <c r="O318" s="109">
        <f>SUM('10:14'!O318)</f>
        <v>0</v>
      </c>
      <c r="P318" s="109">
        <f>SUM('10:14'!P318)</f>
        <v>0</v>
      </c>
      <c r="Q318" s="109">
        <f>SUM('10:14'!Q318)</f>
        <v>0</v>
      </c>
      <c r="R318" s="109">
        <f>SUM('10:14'!R318)</f>
        <v>0</v>
      </c>
      <c r="S318" s="109">
        <f>SUM('10:14'!S318)</f>
        <v>0</v>
      </c>
      <c r="T318" s="109">
        <f>SUM('10:14'!T318)</f>
        <v>0</v>
      </c>
      <c r="U318" s="109">
        <f>SUM('10:14'!U318)</f>
        <v>0</v>
      </c>
      <c r="V318" s="244"/>
      <c r="W318" s="33"/>
      <c r="X318" s="109">
        <f>SUM('10:14'!X318)</f>
        <v>0</v>
      </c>
      <c r="Y318" s="109">
        <f>SUM('10:14'!Y318)</f>
        <v>0</v>
      </c>
      <c r="Z318" s="109">
        <f>SUM('10:14'!Z318)</f>
        <v>0</v>
      </c>
      <c r="AA318" s="109">
        <f>SUM('10:14'!AA318)</f>
        <v>0</v>
      </c>
      <c r="AB318" s="73"/>
      <c r="AC318" s="54"/>
      <c r="AD318" s="215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63"/>
      <c r="B319" s="66" t="s">
        <v>104</v>
      </c>
      <c r="C319" s="100" t="s">
        <v>53</v>
      </c>
      <c r="D319" s="17">
        <v>6.04</v>
      </c>
      <c r="E319" s="17"/>
      <c r="F319" s="6"/>
      <c r="G319" s="109">
        <f>SUM('10:14'!G319)</f>
        <v>0</v>
      </c>
      <c r="H319" s="354">
        <f t="shared" si="51"/>
        <v>0</v>
      </c>
      <c r="I319" s="109">
        <f>SUM('10:14'!I319)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si="48"/>
        <v>0</v>
      </c>
      <c r="N319" s="31">
        <f t="shared" si="49"/>
        <v>0</v>
      </c>
      <c r="O319" s="109">
        <f>SUM('10:14'!O319)</f>
        <v>0</v>
      </c>
      <c r="P319" s="109">
        <f>SUM('10:14'!P319)</f>
        <v>0</v>
      </c>
      <c r="Q319" s="109">
        <f>SUM('10:14'!Q319)</f>
        <v>0</v>
      </c>
      <c r="R319" s="109">
        <f>SUM('10:14'!R319)</f>
        <v>0</v>
      </c>
      <c r="S319" s="109">
        <f>SUM('10:14'!S319)</f>
        <v>0</v>
      </c>
      <c r="T319" s="109">
        <f>SUM('10:14'!T319)</f>
        <v>0</v>
      </c>
      <c r="U319" s="109">
        <f>SUM('10:14'!U319)</f>
        <v>0</v>
      </c>
      <c r="V319" s="244">
        <f t="shared" si="50"/>
        <v>0</v>
      </c>
      <c r="W319" s="33" t="str">
        <f t="shared" si="37"/>
        <v/>
      </c>
      <c r="X319" s="109">
        <f>SUM('10:14'!X319)</f>
        <v>0</v>
      </c>
      <c r="Y319" s="109">
        <f>SUM('10:14'!Y319)</f>
        <v>0</v>
      </c>
      <c r="Z319" s="109">
        <f>SUM('10:14'!Z319)</f>
        <v>0</v>
      </c>
      <c r="AA319" s="109">
        <f>SUM('10:14'!AA319)</f>
        <v>0</v>
      </c>
      <c r="AB319" s="73"/>
      <c r="AC319" s="54"/>
      <c r="AD319" s="97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63">
        <v>30700019</v>
      </c>
      <c r="B320" s="66" t="s">
        <v>104</v>
      </c>
      <c r="C320" s="100" t="s">
        <v>60</v>
      </c>
      <c r="D320" s="17">
        <v>6.04</v>
      </c>
      <c r="E320" s="17"/>
      <c r="F320" s="6"/>
      <c r="G320" s="109">
        <f>SUM('10:14'!G320)</f>
        <v>0</v>
      </c>
      <c r="H320" s="354">
        <f t="shared" si="51"/>
        <v>0</v>
      </c>
      <c r="I320" s="109">
        <f>SUM('10:14'!I320)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48"/>
        <v>0</v>
      </c>
      <c r="N320" s="31">
        <f t="shared" si="49"/>
        <v>0</v>
      </c>
      <c r="O320" s="109">
        <f>SUM('10:14'!O320)</f>
        <v>0</v>
      </c>
      <c r="P320" s="109">
        <f>SUM('10:14'!P320)</f>
        <v>0</v>
      </c>
      <c r="Q320" s="109">
        <f>SUM('10:14'!Q320)</f>
        <v>0</v>
      </c>
      <c r="R320" s="109">
        <f>SUM('10:14'!R320)</f>
        <v>0</v>
      </c>
      <c r="S320" s="109">
        <f>SUM('10:14'!S320)</f>
        <v>0</v>
      </c>
      <c r="T320" s="109">
        <f>SUM('10:14'!T320)</f>
        <v>0</v>
      </c>
      <c r="U320" s="109">
        <f>SUM('10:14'!U320)</f>
        <v>0</v>
      </c>
      <c r="V320" s="244">
        <f t="shared" si="50"/>
        <v>0</v>
      </c>
      <c r="W320" s="33" t="str">
        <f t="shared" si="37"/>
        <v/>
      </c>
      <c r="X320" s="109">
        <f>SUM('10:14'!X320)</f>
        <v>0</v>
      </c>
      <c r="Y320" s="109">
        <f>SUM('10:14'!Y320)</f>
        <v>0</v>
      </c>
      <c r="Z320" s="109">
        <f>SUM('10:14'!Z320)</f>
        <v>0</v>
      </c>
      <c r="AA320" s="109">
        <f>SUM('10:14'!AA320)</f>
        <v>0</v>
      </c>
      <c r="AB320" s="73"/>
      <c r="AC320" s="54"/>
      <c r="AD320" s="9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63">
        <v>30601015</v>
      </c>
      <c r="B321" s="339" t="s">
        <v>447</v>
      </c>
      <c r="C321" s="338" t="s">
        <v>53</v>
      </c>
      <c r="D321" s="17">
        <v>6</v>
      </c>
      <c r="E321" s="17"/>
      <c r="F321" s="6"/>
      <c r="G321" s="109">
        <f>SUM('10:14'!G321)</f>
        <v>0</v>
      </c>
      <c r="H321" s="354">
        <f t="shared" si="51"/>
        <v>0</v>
      </c>
      <c r="I321" s="109">
        <f>SUM('10:14'!I321)</f>
        <v>0</v>
      </c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73"/>
      <c r="AC321" s="54"/>
      <c r="AD321" s="33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63">
        <v>30101016</v>
      </c>
      <c r="B322" s="339" t="s">
        <v>446</v>
      </c>
      <c r="C322" s="341" t="s">
        <v>448</v>
      </c>
      <c r="D322" s="17">
        <v>6</v>
      </c>
      <c r="E322" s="17"/>
      <c r="F322" s="6"/>
      <c r="G322" s="109">
        <f>SUM('10:14'!G322)</f>
        <v>0</v>
      </c>
      <c r="H322" s="354">
        <f t="shared" si="51"/>
        <v>0</v>
      </c>
      <c r="I322" s="109">
        <f>SUM('10:14'!I322)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SUM('10:14'!O322)</f>
        <v>0</v>
      </c>
      <c r="P322" s="109">
        <f>SUM('10:14'!P322)</f>
        <v>0</v>
      </c>
      <c r="Q322" s="109">
        <f>SUM('10:14'!Q322)</f>
        <v>0</v>
      </c>
      <c r="R322" s="109">
        <f>SUM('10:14'!R322)</f>
        <v>0</v>
      </c>
      <c r="S322" s="109">
        <f>SUM('10:14'!S322)</f>
        <v>0</v>
      </c>
      <c r="T322" s="109">
        <f>SUM('10:14'!T322)</f>
        <v>0</v>
      </c>
      <c r="U322" s="109">
        <f>SUM('10:14'!U322)</f>
        <v>0</v>
      </c>
      <c r="V322" s="244"/>
      <c r="W322" s="33"/>
      <c r="X322" s="109">
        <f>SUM('10:14'!X322)</f>
        <v>0</v>
      </c>
      <c r="Y322" s="109">
        <f>SUM('10:14'!Y322)</f>
        <v>0</v>
      </c>
      <c r="Z322" s="109">
        <f>SUM('10:14'!Z322)</f>
        <v>0</v>
      </c>
      <c r="AA322" s="109">
        <f>SUM('10:14'!AA322)</f>
        <v>0</v>
      </c>
      <c r="AB322" s="73"/>
      <c r="AC322" s="54"/>
      <c r="AD322" s="21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57">
        <v>30700018</v>
      </c>
      <c r="B323" s="61" t="s">
        <v>159</v>
      </c>
      <c r="C323" s="16"/>
      <c r="D323" s="17">
        <v>7.3</v>
      </c>
      <c r="E323" s="17"/>
      <c r="F323" s="6"/>
      <c r="G323" s="109"/>
      <c r="H323" s="354">
        <f t="shared" si="51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73"/>
      <c r="AC323" s="54"/>
      <c r="AD323" s="35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57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109">
        <f>SUM('10:14'!G324)</f>
        <v>0</v>
      </c>
      <c r="H324" s="311">
        <f t="shared" si="51"/>
        <v>0</v>
      </c>
      <c r="I324" s="109">
        <f>SUM('10:14'!I324)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si="48"/>
        <v>0</v>
      </c>
      <c r="N324" s="31">
        <f t="shared" si="49"/>
        <v>0</v>
      </c>
      <c r="O324" s="109">
        <f>SUM('10:14'!O324)</f>
        <v>0</v>
      </c>
      <c r="P324" s="109">
        <f>SUM('10:14'!P324)</f>
        <v>0</v>
      </c>
      <c r="Q324" s="109">
        <f>SUM('10:14'!Q324)</f>
        <v>0</v>
      </c>
      <c r="R324" s="109">
        <f>SUM('10:14'!R324)</f>
        <v>0</v>
      </c>
      <c r="S324" s="109">
        <f>SUM('10:14'!S324)</f>
        <v>0</v>
      </c>
      <c r="T324" s="109">
        <f>SUM('10:14'!T324)</f>
        <v>0</v>
      </c>
      <c r="U324" s="109">
        <f>SUM('10:14'!U324)</f>
        <v>0</v>
      </c>
      <c r="V324" s="244">
        <f t="shared" si="50"/>
        <v>0</v>
      </c>
      <c r="W324" s="33" t="str">
        <f t="shared" si="37"/>
        <v/>
      </c>
      <c r="X324" s="109">
        <f>SUM('10:14'!X324)</f>
        <v>0</v>
      </c>
      <c r="Y324" s="109">
        <f>SUM('10:14'!Y324)</f>
        <v>0</v>
      </c>
      <c r="Z324" s="109">
        <f>SUM('10:14'!Z324)</f>
        <v>0</v>
      </c>
      <c r="AA324" s="109">
        <f>SUM('10:14'!AA324)</f>
        <v>0</v>
      </c>
      <c r="AB324" s="73"/>
      <c r="AC324" s="54"/>
      <c r="AD324" s="9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57">
        <v>30700015</v>
      </c>
      <c r="B325" s="352" t="s">
        <v>159</v>
      </c>
      <c r="C325" s="16"/>
      <c r="D325" s="17">
        <v>4.5</v>
      </c>
      <c r="E325" s="17"/>
      <c r="F325" s="6"/>
      <c r="G325" s="109">
        <f>SUM('10:14'!G325)</f>
        <v>0</v>
      </c>
      <c r="H325" s="311">
        <f t="shared" si="51"/>
        <v>0</v>
      </c>
      <c r="I325" s="109">
        <f>SUM('10:14'!I325)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SUM('10:14'!O325)</f>
        <v>0</v>
      </c>
      <c r="P325" s="109">
        <f>SUM('10:14'!P325)</f>
        <v>0</v>
      </c>
      <c r="Q325" s="109">
        <f>SUM('10:14'!Q325)</f>
        <v>0</v>
      </c>
      <c r="R325" s="109">
        <f>SUM('10:14'!R325)</f>
        <v>0</v>
      </c>
      <c r="S325" s="109">
        <f>SUM('10:14'!S325)</f>
        <v>0</v>
      </c>
      <c r="T325" s="109">
        <f>SUM('10:14'!T325)</f>
        <v>0</v>
      </c>
      <c r="U325" s="109">
        <f>SUM('10:14'!U325)</f>
        <v>0</v>
      </c>
      <c r="V325" s="244"/>
      <c r="W325" s="33"/>
      <c r="X325" s="109">
        <f>SUM('10:14'!X325)</f>
        <v>0</v>
      </c>
      <c r="Y325" s="109">
        <f>SUM('10:14'!Y325)</f>
        <v>0</v>
      </c>
      <c r="Z325" s="109">
        <f>SUM('10:14'!Z325)</f>
        <v>0</v>
      </c>
      <c r="AA325" s="109">
        <f>SUM('10:14'!AA325)</f>
        <v>0</v>
      </c>
      <c r="AB325" s="73"/>
      <c r="AC325" s="54"/>
      <c r="AD325" s="22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57">
        <v>30700012</v>
      </c>
      <c r="B326" s="352" t="s">
        <v>160</v>
      </c>
      <c r="C326" s="16"/>
      <c r="D326" s="17">
        <v>4.5</v>
      </c>
      <c r="E326" s="17"/>
      <c r="F326" s="6"/>
      <c r="G326" s="109">
        <f>SUM('10:14'!G326)</f>
        <v>0</v>
      </c>
      <c r="H326" s="311">
        <f t="shared" si="51"/>
        <v>0</v>
      </c>
      <c r="I326" s="109">
        <f>SUM('10:14'!I326)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SUM('10:14'!O326)</f>
        <v>0</v>
      </c>
      <c r="P326" s="109">
        <f>SUM('10:14'!P326)</f>
        <v>0</v>
      </c>
      <c r="Q326" s="109">
        <f>SUM('10:14'!Q326)</f>
        <v>0</v>
      </c>
      <c r="R326" s="109">
        <f>SUM('10:14'!R326)</f>
        <v>0</v>
      </c>
      <c r="S326" s="109">
        <f>SUM('10:14'!S326)</f>
        <v>0</v>
      </c>
      <c r="T326" s="109">
        <f>SUM('10:14'!T326)</f>
        <v>0</v>
      </c>
      <c r="U326" s="109">
        <f>SUM('10:14'!U326)</f>
        <v>0</v>
      </c>
      <c r="V326" s="244"/>
      <c r="W326" s="33"/>
      <c r="X326" s="109">
        <f>SUM('10:14'!X326)</f>
        <v>0</v>
      </c>
      <c r="Y326" s="109">
        <f>SUM('10:14'!Y326)</f>
        <v>0</v>
      </c>
      <c r="Z326" s="109">
        <f>SUM('10:14'!Z326)</f>
        <v>0</v>
      </c>
      <c r="AA326" s="109">
        <f>SUM('10:14'!AA326)</f>
        <v>0</v>
      </c>
      <c r="AB326" s="73"/>
      <c r="AC326" s="54"/>
      <c r="AD326" s="1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57"/>
      <c r="B327" s="229" t="s">
        <v>441</v>
      </c>
      <c r="C327" s="16"/>
      <c r="D327" s="17">
        <v>4.5</v>
      </c>
      <c r="E327" s="17"/>
      <c r="F327" s="6"/>
      <c r="G327" s="109">
        <f>SUM('10:14'!G327)</f>
        <v>0</v>
      </c>
      <c r="H327" s="311">
        <f t="shared" si="51"/>
        <v>0</v>
      </c>
      <c r="I327" s="109">
        <f>SUM('10:14'!I327)</f>
        <v>0</v>
      </c>
      <c r="J327" s="31"/>
      <c r="K327" s="35">
        <f t="array" ref="K327">IF(ISERROR(G327/L327),"",G327/L327)</f>
        <v>0</v>
      </c>
      <c r="L327" s="98">
        <v>7.5</v>
      </c>
      <c r="M327" s="36">
        <f>IF(ISERROR(I327-K327),"",I327-K327)</f>
        <v>0</v>
      </c>
      <c r="N327" s="31"/>
      <c r="O327" s="109">
        <f>SUM('10:14'!O327)</f>
        <v>0</v>
      </c>
      <c r="P327" s="109">
        <f>SUM('10:14'!P327)</f>
        <v>0</v>
      </c>
      <c r="Q327" s="109">
        <f>SUM('10:14'!Q327)</f>
        <v>0</v>
      </c>
      <c r="R327" s="109">
        <f>SUM('10:14'!R327)</f>
        <v>0</v>
      </c>
      <c r="S327" s="109">
        <f>SUM('10:14'!S327)</f>
        <v>0</v>
      </c>
      <c r="T327" s="109">
        <f>SUM('10:14'!T327)</f>
        <v>0</v>
      </c>
      <c r="U327" s="109">
        <f>SUM('10:14'!U327)</f>
        <v>0</v>
      </c>
      <c r="V327" s="244"/>
      <c r="W327" s="33"/>
      <c r="X327" s="109">
        <f>SUM('10:14'!X327)</f>
        <v>0</v>
      </c>
      <c r="Y327" s="109">
        <f>SUM('10:14'!Y327)</f>
        <v>0</v>
      </c>
      <c r="Z327" s="109">
        <f>SUM('10:14'!Z327)</f>
        <v>0</v>
      </c>
      <c r="AA327" s="109">
        <f>SUM('10:14'!AA327)</f>
        <v>0</v>
      </c>
      <c r="AB327" s="73"/>
      <c r="AC327" s="54"/>
      <c r="AD327" s="117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632" t="s">
        <v>106</v>
      </c>
      <c r="B328" s="633"/>
      <c r="C328" s="104" t="s">
        <v>71</v>
      </c>
      <c r="D328" s="20"/>
      <c r="E328" s="20"/>
      <c r="F328" s="32"/>
      <c r="G328" s="110">
        <f>SUM(G314:G327)</f>
        <v>0</v>
      </c>
      <c r="H328" s="30">
        <f>SUM(H314:H327)</f>
        <v>0</v>
      </c>
      <c r="I328" s="30">
        <f>SUM(I314:I327)</f>
        <v>0</v>
      </c>
      <c r="J328" s="31" t="str">
        <f t="array" ref="J328">IF(ISERROR(G328/I328),"",G328/I328)</f>
        <v/>
      </c>
      <c r="K328" s="30">
        <f>SUM(K314:K324)</f>
        <v>0</v>
      </c>
      <c r="L328" s="114"/>
      <c r="M328" s="105">
        <f t="shared" ref="M328:V328" si="52">SUM(M314:M324)</f>
        <v>0</v>
      </c>
      <c r="N328" s="20">
        <f t="shared" si="52"/>
        <v>0</v>
      </c>
      <c r="O328" s="107">
        <f t="shared" si="52"/>
        <v>0</v>
      </c>
      <c r="P328" s="107">
        <f t="shared" si="52"/>
        <v>0</v>
      </c>
      <c r="Q328" s="107">
        <f t="shared" si="52"/>
        <v>0</v>
      </c>
      <c r="R328" s="107">
        <f t="shared" si="52"/>
        <v>0</v>
      </c>
      <c r="S328" s="108">
        <f t="shared" si="52"/>
        <v>0</v>
      </c>
      <c r="T328" s="107">
        <f t="shared" si="52"/>
        <v>0</v>
      </c>
      <c r="U328" s="107">
        <f t="shared" si="52"/>
        <v>0</v>
      </c>
      <c r="V328" s="244">
        <f t="shared" si="52"/>
        <v>0</v>
      </c>
      <c r="W328" s="33" t="str">
        <f t="shared" si="37"/>
        <v/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643" t="s">
        <v>108</v>
      </c>
      <c r="B329" s="644"/>
      <c r="C329" s="644"/>
      <c r="D329" s="644"/>
      <c r="E329" s="644"/>
      <c r="F329" s="645"/>
      <c r="G329" s="219">
        <f>SUM(G196,G254,G289,G305,G313,G328)</f>
        <v>7962</v>
      </c>
      <c r="H329" s="219">
        <f>SUM(H196,H254,H289,H305,H313,H328)</f>
        <v>40139.519999999997</v>
      </c>
      <c r="I329" s="219">
        <f>SUM(I196,I254,I289,I305,I313,I328)</f>
        <v>237.01999999999998</v>
      </c>
      <c r="J329" s="52">
        <f t="array" ref="J329">IF(ISERROR(G329/I329),"",G329/I329)</f>
        <v>33.592101932326386</v>
      </c>
      <c r="K329" s="219">
        <f>SUM(K196,K254,K289,K305,K313,K328)</f>
        <v>233.46959728686471</v>
      </c>
      <c r="L329" s="52">
        <f>IF(ISERROR(G329/K329),"",G329/K329)</f>
        <v>34.102941421606467</v>
      </c>
      <c r="M329" s="219">
        <f t="shared" ref="M329:AA329" si="53">SUM(M196,M254,M289,M305,M313,M328)</f>
        <v>-22.449597286864719</v>
      </c>
      <c r="N329" s="219">
        <f t="shared" si="53"/>
        <v>0</v>
      </c>
      <c r="O329" s="219">
        <f t="shared" si="53"/>
        <v>0</v>
      </c>
      <c r="P329" s="219">
        <f t="shared" si="53"/>
        <v>0</v>
      </c>
      <c r="Q329" s="219">
        <f t="shared" si="53"/>
        <v>0</v>
      </c>
      <c r="R329" s="219">
        <f t="shared" si="53"/>
        <v>0</v>
      </c>
      <c r="S329" s="219">
        <f t="shared" si="53"/>
        <v>0</v>
      </c>
      <c r="T329" s="219">
        <f t="shared" si="53"/>
        <v>0</v>
      </c>
      <c r="U329" s="219">
        <f t="shared" si="53"/>
        <v>0</v>
      </c>
      <c r="V329" s="219">
        <f t="shared" si="53"/>
        <v>0</v>
      </c>
      <c r="W329" s="219">
        <f t="shared" si="53"/>
        <v>0</v>
      </c>
      <c r="X329" s="219">
        <f t="shared" si="53"/>
        <v>0</v>
      </c>
      <c r="Y329" s="219">
        <f t="shared" si="53"/>
        <v>0</v>
      </c>
      <c r="Z329" s="219">
        <f t="shared" si="53"/>
        <v>0</v>
      </c>
      <c r="AA329" s="219">
        <f t="shared" si="53"/>
        <v>0</v>
      </c>
      <c r="AB329" s="76"/>
      <c r="AC329" s="71"/>
      <c r="AD329" s="97"/>
      <c r="AE329" s="77"/>
      <c r="AF329" s="77"/>
      <c r="AG329" s="77"/>
      <c r="AH329" s="77"/>
      <c r="AI329" s="57"/>
      <c r="AJ329" s="57"/>
      <c r="AK329" s="57"/>
      <c r="AL329" s="660"/>
      <c r="AM329" s="660"/>
      <c r="AN329" s="660"/>
      <c r="AO329" s="660"/>
      <c r="AP329" s="660"/>
      <c r="AQ329" s="660"/>
      <c r="AR329" s="660"/>
      <c r="AS329" s="660"/>
      <c r="AT329" s="660"/>
      <c r="AU329" s="660"/>
      <c r="AV329" s="660"/>
      <c r="AW329" s="660"/>
      <c r="AX329" s="660"/>
      <c r="AY329" s="660"/>
      <c r="AZ329" s="660"/>
      <c r="BA329" s="660"/>
    </row>
    <row r="330" spans="1:53" ht="15.75" customHeight="1">
      <c r="A330" s="564" t="s">
        <v>522</v>
      </c>
      <c r="B330" s="101" t="s">
        <v>110</v>
      </c>
      <c r="C330" s="646" t="s">
        <v>111</v>
      </c>
      <c r="D330" s="646"/>
      <c r="E330" s="625" t="s">
        <v>112</v>
      </c>
      <c r="F330" s="625"/>
      <c r="G330" s="636" t="s">
        <v>113</v>
      </c>
      <c r="H330" s="636"/>
      <c r="I330" s="625" t="s">
        <v>114</v>
      </c>
      <c r="J330" s="625"/>
      <c r="K330" s="625" t="s">
        <v>36</v>
      </c>
      <c r="L330" s="625"/>
      <c r="M330" s="625" t="s">
        <v>115</v>
      </c>
      <c r="N330" s="625"/>
      <c r="O330" s="625" t="s">
        <v>116</v>
      </c>
      <c r="P330" s="636" t="s">
        <v>117</v>
      </c>
      <c r="Q330" s="636"/>
      <c r="R330" s="636" t="s">
        <v>36</v>
      </c>
      <c r="S330" s="636"/>
      <c r="T330" s="636" t="s">
        <v>118</v>
      </c>
      <c r="U330" s="636"/>
      <c r="V330" s="636" t="s">
        <v>119</v>
      </c>
      <c r="W330" s="636"/>
      <c r="X330" s="636" t="s">
        <v>36</v>
      </c>
      <c r="Y330" s="636"/>
      <c r="Z330" s="636" t="s">
        <v>118</v>
      </c>
      <c r="AA330" s="636"/>
      <c r="AB330" s="12"/>
      <c r="AC330" s="12"/>
      <c r="AD330" s="12"/>
      <c r="AE330" s="3"/>
      <c r="AF330" s="3"/>
      <c r="AG330" s="3"/>
      <c r="AH330" s="95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65"/>
      <c r="B331" s="101" t="s">
        <v>120</v>
      </c>
      <c r="C331" s="647">
        <f>SUM('10:14'!C331)</f>
        <v>5</v>
      </c>
      <c r="D331" s="648"/>
      <c r="E331" s="649">
        <f>D331*11</f>
        <v>0</v>
      </c>
      <c r="F331" s="649"/>
      <c r="G331" s="647">
        <f>SUM('10:14'!G331)</f>
        <v>5</v>
      </c>
      <c r="H331" s="648"/>
      <c r="I331" s="625">
        <f>G331*11</f>
        <v>55</v>
      </c>
      <c r="J331" s="625"/>
      <c r="K331" s="625">
        <f>E331-I331</f>
        <v>-55</v>
      </c>
      <c r="L331" s="625"/>
      <c r="M331" s="650" t="str">
        <f>IF(ISERROR(K331/E331),"",K331/E331)</f>
        <v/>
      </c>
      <c r="N331" s="650"/>
      <c r="O331" s="625"/>
      <c r="P331" s="636" t="s">
        <v>70</v>
      </c>
      <c r="Q331" s="636"/>
      <c r="R331" s="651">
        <f>SUM(O196:U196)</f>
        <v>0</v>
      </c>
      <c r="S331" s="651"/>
      <c r="T331" s="652" t="str">
        <f t="array" ref="T331">IF(ISERROR(R331/R338),"",R331/R338)</f>
        <v/>
      </c>
      <c r="U331" s="652"/>
      <c r="V331" s="636" t="s">
        <v>41</v>
      </c>
      <c r="W331" s="636"/>
      <c r="X331" s="661">
        <f>SUM(P195,P253,P288,P304,P312,P327)</f>
        <v>0</v>
      </c>
      <c r="Y331" s="662"/>
      <c r="Z331" s="652" t="str">
        <f t="array" ref="Z331">IF(ISERROR(X331/X338),"",X331/X338)</f>
        <v/>
      </c>
      <c r="AA331" s="652"/>
      <c r="AB331" s="12"/>
      <c r="AC331" s="22"/>
      <c r="AD331" s="22"/>
      <c r="AE331" s="3"/>
      <c r="AF331" s="3"/>
      <c r="AG331" s="3"/>
      <c r="AH331" s="97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65"/>
      <c r="B332" s="101" t="s">
        <v>121</v>
      </c>
      <c r="C332" s="647">
        <f>SUM('10:14'!C332)</f>
        <v>0</v>
      </c>
      <c r="D332" s="648"/>
      <c r="E332" s="649">
        <f>D332*11</f>
        <v>0</v>
      </c>
      <c r="F332" s="649"/>
      <c r="G332" s="647">
        <f>SUM('10:14'!G332)</f>
        <v>0</v>
      </c>
      <c r="H332" s="648"/>
      <c r="I332" s="625">
        <f>G332*11</f>
        <v>0</v>
      </c>
      <c r="J332" s="625"/>
      <c r="K332" s="625">
        <f>E332-I332</f>
        <v>0</v>
      </c>
      <c r="L332" s="625"/>
      <c r="M332" s="650" t="str">
        <f>IF(ISERROR(K332/E332),"",K332/E332)</f>
        <v/>
      </c>
      <c r="N332" s="650"/>
      <c r="O332" s="625"/>
      <c r="P332" s="636" t="s">
        <v>86</v>
      </c>
      <c r="Q332" s="636"/>
      <c r="R332" s="651">
        <f>SUM(O254:U254)</f>
        <v>0</v>
      </c>
      <c r="S332" s="651"/>
      <c r="T332" s="652" t="str">
        <f>IF(ISERROR(R332/R338),"",R332/R338)</f>
        <v/>
      </c>
      <c r="U332" s="652"/>
      <c r="V332" s="636" t="s">
        <v>42</v>
      </c>
      <c r="W332" s="636"/>
      <c r="X332" s="661">
        <f>SUM(P196,P254,P289,P305,P313,P328)</f>
        <v>0</v>
      </c>
      <c r="Y332" s="662"/>
      <c r="Z332" s="652" t="str">
        <f>IF(ISERROR(X332/X338),"",X332/X338)</f>
        <v/>
      </c>
      <c r="AA332" s="652"/>
      <c r="AB332" s="12"/>
      <c r="AC332" s="22"/>
      <c r="AD332" s="22"/>
      <c r="AE332" s="3"/>
      <c r="AF332" s="3"/>
      <c r="AG332" s="3"/>
      <c r="AH332" s="97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65"/>
      <c r="B333" s="101" t="s">
        <v>122</v>
      </c>
      <c r="C333" s="647">
        <f>SUM('10:14'!C333)</f>
        <v>0</v>
      </c>
      <c r="D333" s="648"/>
      <c r="E333" s="649">
        <f>D333*11</f>
        <v>0</v>
      </c>
      <c r="F333" s="649"/>
      <c r="G333" s="647">
        <f>SUM('10:14'!G333)</f>
        <v>5</v>
      </c>
      <c r="H333" s="648"/>
      <c r="I333" s="625">
        <f>G333*8</f>
        <v>40</v>
      </c>
      <c r="J333" s="625"/>
      <c r="K333" s="625">
        <f>E333-I333</f>
        <v>-40</v>
      </c>
      <c r="L333" s="625"/>
      <c r="M333" s="650" t="str">
        <f>IF(ISERROR(K333/E333),"",K333/E333)</f>
        <v/>
      </c>
      <c r="N333" s="650"/>
      <c r="O333" s="625"/>
      <c r="P333" s="636" t="s">
        <v>92</v>
      </c>
      <c r="Q333" s="636"/>
      <c r="R333" s="651">
        <f>SUM(O289:U289)</f>
        <v>0</v>
      </c>
      <c r="S333" s="651"/>
      <c r="T333" s="652" t="str">
        <f>IF(ISERROR(R333/R338),"",R333/R338)</f>
        <v/>
      </c>
      <c r="U333" s="652"/>
      <c r="V333" s="636" t="s">
        <v>43</v>
      </c>
      <c r="W333" s="636"/>
      <c r="X333" s="661">
        <f>SUM(P197,P255,P290,P306,P314,P329)</f>
        <v>0</v>
      </c>
      <c r="Y333" s="662"/>
      <c r="Z333" s="652" t="str">
        <f>IF(ISERROR(X333/X338),"",X333/X338)</f>
        <v/>
      </c>
      <c r="AA333" s="652"/>
      <c r="AB333" s="12"/>
      <c r="AC333" s="22"/>
      <c r="AD333" s="22"/>
      <c r="AE333" s="3"/>
      <c r="AF333" s="3"/>
      <c r="AG333" s="97"/>
      <c r="AH333" s="97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65"/>
      <c r="B334" s="101" t="s">
        <v>47</v>
      </c>
      <c r="C334" s="647">
        <f>SUM('10:14'!C334)</f>
        <v>5</v>
      </c>
      <c r="D334" s="648"/>
      <c r="E334" s="649">
        <f>D334*11</f>
        <v>0</v>
      </c>
      <c r="F334" s="649"/>
      <c r="G334" s="647">
        <f>SUM('10:14'!G334)</f>
        <v>5</v>
      </c>
      <c r="H334" s="648"/>
      <c r="I334" s="625">
        <f>G334*11</f>
        <v>55</v>
      </c>
      <c r="J334" s="625"/>
      <c r="K334" s="625">
        <f>E334-I334</f>
        <v>-55</v>
      </c>
      <c r="L334" s="625"/>
      <c r="M334" s="650" t="str">
        <f>IF(ISERROR(K334/E334),"",K334/E334)</f>
        <v/>
      </c>
      <c r="N334" s="650"/>
      <c r="O334" s="625"/>
      <c r="P334" s="636" t="s">
        <v>99</v>
      </c>
      <c r="Q334" s="636"/>
      <c r="R334" s="651">
        <f>SUM(O305:U305)</f>
        <v>0</v>
      </c>
      <c r="S334" s="651"/>
      <c r="T334" s="652" t="str">
        <f>IF(ISERROR(R334/R338),"",R334/R338)</f>
        <v/>
      </c>
      <c r="U334" s="652"/>
      <c r="V334" s="636" t="s">
        <v>44</v>
      </c>
      <c r="W334" s="636"/>
      <c r="X334" s="661">
        <f>SUM(P199,P256,P291,P307,P315,P330)</f>
        <v>0</v>
      </c>
      <c r="Y334" s="662"/>
      <c r="Z334" s="652" t="str">
        <f>IF(ISERROR(X334/X338),"",X334/X338)</f>
        <v/>
      </c>
      <c r="AA334" s="652"/>
      <c r="AB334" s="12"/>
      <c r="AC334" s="22"/>
      <c r="AD334" s="22"/>
      <c r="AE334" s="3"/>
      <c r="AF334" s="3"/>
      <c r="AG334" s="97"/>
      <c r="AH334" s="97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66"/>
      <c r="B335" s="101" t="s">
        <v>123</v>
      </c>
      <c r="C335" s="654">
        <f>SUM(C331:D334)</f>
        <v>10</v>
      </c>
      <c r="D335" s="625"/>
      <c r="E335" s="649">
        <f>SUM(F331:F334)</f>
        <v>0</v>
      </c>
      <c r="F335" s="625"/>
      <c r="G335" s="654">
        <f>SUM(G331:H334)</f>
        <v>15</v>
      </c>
      <c r="H335" s="625"/>
      <c r="I335" s="625">
        <f>SUM(I331:J334)</f>
        <v>150</v>
      </c>
      <c r="J335" s="625"/>
      <c r="K335" s="625">
        <f>SUM(K331:L334)</f>
        <v>-150</v>
      </c>
      <c r="L335" s="625"/>
      <c r="M335" s="650" t="str">
        <f>IF(ISERROR(K335/E335),"",K335/E335)</f>
        <v/>
      </c>
      <c r="N335" s="650"/>
      <c r="O335" s="625"/>
      <c r="P335" s="636" t="s">
        <v>102</v>
      </c>
      <c r="Q335" s="636"/>
      <c r="R335" s="651">
        <f>SUM(O313:U313)</f>
        <v>0</v>
      </c>
      <c r="S335" s="651"/>
      <c r="T335" s="652" t="str">
        <f>IF(ISERROR(R335/R338),"",R335/R338)</f>
        <v/>
      </c>
      <c r="U335" s="652"/>
      <c r="V335" s="636" t="s">
        <v>45</v>
      </c>
      <c r="W335" s="636"/>
      <c r="X335" s="661">
        <f>SUM(P200,P257,P292,P308,P316,P331)</f>
        <v>0</v>
      </c>
      <c r="Y335" s="662"/>
      <c r="Z335" s="652" t="str">
        <f>IF(ISERROR(X335/X338),"",X335/X338)</f>
        <v/>
      </c>
      <c r="AA335" s="652"/>
      <c r="AB335" s="12"/>
      <c r="AC335" s="22"/>
      <c r="AD335" s="22"/>
      <c r="AE335" s="3"/>
      <c r="AF335" s="3"/>
      <c r="AG335" s="97"/>
      <c r="AH335" s="97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94"/>
      <c r="AV335" s="94"/>
      <c r="AW335" s="94"/>
      <c r="AX335" s="94"/>
      <c r="AY335" s="94"/>
      <c r="AZ335" s="94"/>
      <c r="BA335" s="94"/>
    </row>
    <row r="336" spans="1:53" ht="17.25">
      <c r="A336" s="367" t="s">
        <v>523</v>
      </c>
      <c r="B336" s="101">
        <f>G329</f>
        <v>7962</v>
      </c>
      <c r="C336" s="651" t="s">
        <v>155</v>
      </c>
      <c r="D336" s="651"/>
      <c r="E336" s="636">
        <f>H329</f>
        <v>40139.519999999997</v>
      </c>
      <c r="F336" s="636"/>
      <c r="G336" s="636" t="s">
        <v>34</v>
      </c>
      <c r="H336" s="636"/>
      <c r="I336" s="653">
        <f>L329</f>
        <v>34.102941421606467</v>
      </c>
      <c r="J336" s="653"/>
      <c r="K336" s="625" t="s">
        <v>32</v>
      </c>
      <c r="L336" s="625"/>
      <c r="M336" s="653">
        <f>J329</f>
        <v>33.592101932326386</v>
      </c>
      <c r="N336" s="653"/>
      <c r="O336" s="625"/>
      <c r="P336" s="636" t="s">
        <v>106</v>
      </c>
      <c r="Q336" s="636"/>
      <c r="R336" s="651">
        <f>SUM(O328:U328)</f>
        <v>0</v>
      </c>
      <c r="S336" s="651"/>
      <c r="T336" s="652" t="str">
        <f>IF(ISERROR(R336/R338),"",R336/R338)</f>
        <v/>
      </c>
      <c r="U336" s="652"/>
      <c r="V336" s="636" t="s">
        <v>46</v>
      </c>
      <c r="W336" s="636"/>
      <c r="X336" s="661">
        <f>SUM(P201,P258,P293,P309,P317,P332)</f>
        <v>0</v>
      </c>
      <c r="Y336" s="662"/>
      <c r="Z336" s="652" t="str">
        <f>IF(ISERROR(X336/X338),"",X336/X338)</f>
        <v/>
      </c>
      <c r="AA336" s="652"/>
      <c r="AB336" s="12"/>
      <c r="AC336" s="22"/>
      <c r="AD336" s="22"/>
      <c r="AE336" s="3"/>
      <c r="AF336" s="3"/>
      <c r="AG336" s="97"/>
      <c r="AH336" s="97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94"/>
      <c r="AV336" s="94"/>
      <c r="AW336" s="94"/>
      <c r="AX336" s="94"/>
      <c r="AY336" s="94"/>
      <c r="AZ336" s="94"/>
      <c r="BA336" s="94"/>
    </row>
    <row r="337" spans="1:53" ht="15.75" customHeight="1">
      <c r="A337" s="368" t="s">
        <v>524</v>
      </c>
      <c r="B337" s="101">
        <f>I329+C335</f>
        <v>247.01999999999998</v>
      </c>
      <c r="C337" s="636" t="s">
        <v>114</v>
      </c>
      <c r="D337" s="636"/>
      <c r="E337" s="646">
        <f>K329+I335</f>
        <v>383.46959728686471</v>
      </c>
      <c r="F337" s="646"/>
      <c r="G337" s="636" t="s">
        <v>150</v>
      </c>
      <c r="H337" s="636"/>
      <c r="I337" s="653">
        <f>B337-E337</f>
        <v>-136.44959728686473</v>
      </c>
      <c r="J337" s="653"/>
      <c r="K337" s="625" t="s">
        <v>151</v>
      </c>
      <c r="L337" s="625"/>
      <c r="M337" s="650">
        <f>IF(ISERROR(I337/B337),"",I337/B337)</f>
        <v>-0.55238279202843799</v>
      </c>
      <c r="N337" s="650"/>
      <c r="O337" s="625"/>
      <c r="P337" s="636" t="s">
        <v>107</v>
      </c>
      <c r="Q337" s="636"/>
      <c r="R337" s="651"/>
      <c r="S337" s="651"/>
      <c r="T337" s="652" t="str">
        <f>IF(ISERROR(R337/R338),"",R337/R338)</f>
        <v/>
      </c>
      <c r="U337" s="652"/>
      <c r="V337" s="636" t="s">
        <v>47</v>
      </c>
      <c r="W337" s="636"/>
      <c r="X337" s="661">
        <f>SUM(P202,P259,P294,P310,P318,P333)</f>
        <v>0</v>
      </c>
      <c r="Y337" s="662"/>
      <c r="Z337" s="652" t="str">
        <f>IF(ISERROR(X337/X338),"",X337/X338)</f>
        <v/>
      </c>
      <c r="AA337" s="652"/>
      <c r="AB337" s="12"/>
      <c r="AC337" s="22"/>
      <c r="AD337" s="22"/>
      <c r="AE337" s="3"/>
      <c r="AF337" s="3"/>
      <c r="AG337" s="97"/>
      <c r="AH337" s="9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94"/>
      <c r="AV337" s="94"/>
      <c r="AW337" s="94"/>
      <c r="AX337" s="94"/>
      <c r="AY337" s="94"/>
      <c r="AZ337" s="94"/>
      <c r="BA337" s="94"/>
    </row>
    <row r="338" spans="1:53" ht="15.75" customHeight="1">
      <c r="A338" s="368" t="s">
        <v>531</v>
      </c>
      <c r="B338" s="101">
        <f>N329</f>
        <v>0</v>
      </c>
      <c r="C338" s="636" t="s">
        <v>149</v>
      </c>
      <c r="D338" s="636"/>
      <c r="E338" s="652">
        <f>IF(ISERROR(B338/B337),"",B338/B337)</f>
        <v>0</v>
      </c>
      <c r="F338" s="652"/>
      <c r="G338" s="636" t="s">
        <v>158</v>
      </c>
      <c r="H338" s="636"/>
      <c r="I338" s="625">
        <f>V329</f>
        <v>0</v>
      </c>
      <c r="J338" s="625"/>
      <c r="K338" s="625" t="s">
        <v>156</v>
      </c>
      <c r="L338" s="625"/>
      <c r="M338" s="650">
        <f t="array" ref="M338">IF(ISERROR(I338/B336),"",I338/B336)</f>
        <v>0</v>
      </c>
      <c r="N338" s="650"/>
      <c r="O338" s="625"/>
      <c r="P338" s="636" t="s">
        <v>123</v>
      </c>
      <c r="Q338" s="636"/>
      <c r="R338" s="651">
        <f>SUM(R331:S337)</f>
        <v>0</v>
      </c>
      <c r="S338" s="651"/>
      <c r="T338" s="652">
        <f>SUM(T331:U337)</f>
        <v>0</v>
      </c>
      <c r="U338" s="652"/>
      <c r="V338" s="636" t="s">
        <v>123</v>
      </c>
      <c r="W338" s="636"/>
      <c r="X338" s="651">
        <f>SUM(X331:Y337)</f>
        <v>0</v>
      </c>
      <c r="Y338" s="651"/>
      <c r="Z338" s="652">
        <f>SUM(Z331:AA337)</f>
        <v>0</v>
      </c>
      <c r="AA338" s="652"/>
      <c r="AB338" s="12"/>
      <c r="AC338" s="22"/>
      <c r="AD338" s="22"/>
      <c r="AE338" s="3"/>
      <c r="AF338" s="3"/>
      <c r="AG338" s="97"/>
      <c r="AH338" s="9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94"/>
      <c r="AV338" s="94"/>
      <c r="AW338" s="94"/>
      <c r="AX338" s="94"/>
      <c r="AY338" s="94"/>
      <c r="AZ338" s="94"/>
      <c r="BA338" s="94"/>
    </row>
    <row r="339" spans="1:53" ht="15.75" customHeight="1">
      <c r="A339" s="655" t="s">
        <v>129</v>
      </c>
      <c r="B339" s="655"/>
      <c r="C339" s="655"/>
      <c r="D339" s="655"/>
      <c r="E339" s="655"/>
      <c r="F339" s="655"/>
      <c r="G339" s="655"/>
      <c r="H339" s="655"/>
      <c r="I339" s="655"/>
      <c r="J339" s="655"/>
      <c r="K339" s="655"/>
      <c r="L339" s="655"/>
      <c r="M339" s="655"/>
      <c r="N339" s="655"/>
      <c r="O339" s="655"/>
      <c r="P339" s="655"/>
      <c r="Q339" s="655"/>
      <c r="R339" s="655"/>
      <c r="S339" s="655"/>
      <c r="T339" s="655"/>
      <c r="U339" s="655"/>
      <c r="V339" s="655"/>
      <c r="W339" s="655"/>
      <c r="X339" s="655"/>
      <c r="Y339" s="655"/>
      <c r="Z339" s="655"/>
      <c r="AA339" s="655"/>
      <c r="AB339" s="655"/>
      <c r="AC339" s="655"/>
      <c r="AD339" s="655"/>
      <c r="AE339" s="655"/>
      <c r="AF339" s="655"/>
      <c r="AG339" s="655"/>
      <c r="AH339" s="655"/>
      <c r="AI339" s="655"/>
      <c r="AJ339" s="655"/>
      <c r="AK339" s="655"/>
      <c r="AL339" s="655"/>
      <c r="AM339" s="655"/>
      <c r="AN339" s="655"/>
      <c r="AO339" s="655"/>
      <c r="AP339" s="655"/>
      <c r="AQ339" s="655"/>
      <c r="AR339" s="655"/>
      <c r="AS339" s="655"/>
      <c r="AT339" s="655"/>
      <c r="AU339" s="655"/>
      <c r="AV339" s="655"/>
      <c r="AW339" s="655"/>
      <c r="AX339" s="655"/>
      <c r="AY339" s="655"/>
      <c r="AZ339" s="655"/>
      <c r="BA339" s="655"/>
    </row>
    <row r="340" spans="1:53">
      <c r="A340" s="575" t="s">
        <v>521</v>
      </c>
      <c r="B340" s="616" t="s">
        <v>25</v>
      </c>
      <c r="C340" s="616" t="s">
        <v>26</v>
      </c>
      <c r="D340" s="616" t="s">
        <v>27</v>
      </c>
      <c r="E340" s="619" t="s">
        <v>28</v>
      </c>
      <c r="F340" s="622" t="s">
        <v>29</v>
      </c>
      <c r="G340" s="625" t="s">
        <v>30</v>
      </c>
      <c r="H340" s="625"/>
      <c r="I340" s="616" t="s">
        <v>31</v>
      </c>
      <c r="J340" s="626" t="s">
        <v>32</v>
      </c>
      <c r="K340" s="637" t="s">
        <v>33</v>
      </c>
      <c r="L340" s="616" t="s">
        <v>34</v>
      </c>
      <c r="M340" s="640" t="s">
        <v>35</v>
      </c>
      <c r="N340" s="634" t="s">
        <v>36</v>
      </c>
      <c r="O340" s="625" t="s">
        <v>37</v>
      </c>
      <c r="P340" s="625"/>
      <c r="Q340" s="625"/>
      <c r="R340" s="625"/>
      <c r="S340" s="625"/>
      <c r="T340" s="625"/>
      <c r="U340" s="625"/>
      <c r="V340" s="642" t="s">
        <v>38</v>
      </c>
      <c r="W340" s="634" t="s">
        <v>39</v>
      </c>
      <c r="X340" s="625" t="s">
        <v>40</v>
      </c>
      <c r="Y340" s="625"/>
      <c r="Z340" s="625"/>
      <c r="AA340" s="625"/>
      <c r="AB340" s="21"/>
      <c r="AC340" s="21"/>
      <c r="AD340" s="21"/>
      <c r="AE340" s="21"/>
      <c r="AF340" s="21"/>
      <c r="AG340" s="21"/>
      <c r="AH340" s="21"/>
      <c r="AI340" s="659"/>
      <c r="AJ340" s="657"/>
      <c r="AK340" s="657"/>
      <c r="AL340" s="657"/>
      <c r="AM340" s="657"/>
      <c r="AN340" s="657"/>
      <c r="AO340" s="657"/>
      <c r="AP340" s="657"/>
      <c r="AQ340" s="657"/>
      <c r="AR340" s="657"/>
      <c r="AS340" s="657"/>
      <c r="AT340" s="657"/>
      <c r="AU340" s="657"/>
      <c r="AV340" s="657"/>
      <c r="AW340" s="657"/>
      <c r="AX340" s="657"/>
      <c r="AY340" s="657"/>
      <c r="AZ340" s="657"/>
      <c r="BA340" s="657"/>
    </row>
    <row r="341" spans="1:53">
      <c r="A341" s="576"/>
      <c r="B341" s="617"/>
      <c r="C341" s="617"/>
      <c r="D341" s="617"/>
      <c r="E341" s="620"/>
      <c r="F341" s="623"/>
      <c r="G341" s="625"/>
      <c r="H341" s="625"/>
      <c r="I341" s="617"/>
      <c r="J341" s="627"/>
      <c r="K341" s="638"/>
      <c r="L341" s="617"/>
      <c r="M341" s="641"/>
      <c r="N341" s="634"/>
      <c r="O341" s="625" t="s">
        <v>41</v>
      </c>
      <c r="P341" s="625" t="s">
        <v>42</v>
      </c>
      <c r="Q341" s="625" t="s">
        <v>43</v>
      </c>
      <c r="R341" s="635" t="s">
        <v>44</v>
      </c>
      <c r="S341" s="636" t="s">
        <v>45</v>
      </c>
      <c r="T341" s="625" t="s">
        <v>46</v>
      </c>
      <c r="U341" s="625" t="s">
        <v>47</v>
      </c>
      <c r="V341" s="642"/>
      <c r="W341" s="634"/>
      <c r="X341" s="625" t="s">
        <v>13</v>
      </c>
      <c r="Y341" s="625" t="s">
        <v>48</v>
      </c>
      <c r="Z341" s="625" t="s">
        <v>49</v>
      </c>
      <c r="AA341" s="625" t="s">
        <v>47</v>
      </c>
      <c r="AB341" s="21"/>
      <c r="AC341" s="21"/>
      <c r="AD341" s="21"/>
      <c r="AE341" s="21"/>
      <c r="AF341" s="21"/>
      <c r="AG341" s="21"/>
      <c r="AH341" s="21"/>
      <c r="AI341" s="659"/>
      <c r="AJ341" s="657"/>
      <c r="AK341" s="657"/>
      <c r="AL341" s="657"/>
      <c r="AM341" s="657"/>
      <c r="AN341" s="657"/>
      <c r="AO341" s="657"/>
      <c r="AP341" s="657"/>
      <c r="AQ341" s="657"/>
      <c r="AR341" s="657"/>
      <c r="AS341" s="658"/>
      <c r="AT341" s="658"/>
      <c r="AU341" s="658"/>
      <c r="AV341" s="658"/>
      <c r="AW341" s="658"/>
      <c r="AX341" s="658"/>
      <c r="AY341" s="658"/>
      <c r="AZ341" s="658"/>
      <c r="BA341" s="658"/>
    </row>
    <row r="342" spans="1:53" ht="15.75" customHeight="1">
      <c r="A342" s="577"/>
      <c r="B342" s="618"/>
      <c r="C342" s="618"/>
      <c r="D342" s="618"/>
      <c r="E342" s="621"/>
      <c r="F342" s="624"/>
      <c r="G342" s="88" t="s">
        <v>50</v>
      </c>
      <c r="H342" s="88" t="s">
        <v>51</v>
      </c>
      <c r="I342" s="618"/>
      <c r="J342" s="628"/>
      <c r="K342" s="639"/>
      <c r="L342" s="618"/>
      <c r="M342" s="641"/>
      <c r="N342" s="634"/>
      <c r="O342" s="625"/>
      <c r="P342" s="625"/>
      <c r="Q342" s="625"/>
      <c r="R342" s="635"/>
      <c r="S342" s="636"/>
      <c r="T342" s="625"/>
      <c r="U342" s="625"/>
      <c r="V342" s="642"/>
      <c r="W342" s="634"/>
      <c r="X342" s="625"/>
      <c r="Y342" s="625"/>
      <c r="Z342" s="625"/>
      <c r="AA342" s="625"/>
      <c r="AB342" s="21"/>
      <c r="AC342" s="21"/>
      <c r="AD342" s="21"/>
      <c r="AE342" s="21"/>
      <c r="AF342" s="21"/>
      <c r="AG342" s="21"/>
      <c r="AH342" s="21"/>
      <c r="AI342" s="659"/>
      <c r="AJ342" s="657"/>
      <c r="AK342" s="657"/>
      <c r="AL342" s="94"/>
      <c r="AM342" s="94"/>
      <c r="AN342" s="94"/>
      <c r="AO342" s="94"/>
      <c r="AP342" s="94"/>
      <c r="AQ342" s="94"/>
      <c r="AR342" s="94"/>
      <c r="AS342" s="21"/>
      <c r="AT342" s="21"/>
      <c r="AU342" s="21"/>
      <c r="AV342" s="95"/>
      <c r="AW342" s="94"/>
      <c r="AX342" s="94"/>
      <c r="AY342" s="94"/>
      <c r="AZ342" s="94"/>
      <c r="BA342" s="94"/>
    </row>
    <row r="343" spans="1:53">
      <c r="A343" s="373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SUM('10:14'!G343)</f>
        <v>0</v>
      </c>
      <c r="H343" s="111">
        <f t="shared" ref="H343:H363" si="54">D343*G343</f>
        <v>0</v>
      </c>
      <c r="I343" s="109">
        <f>SUM('10:14'!I343)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63" si="55">IF(ISERROR(I343-K343),"",I343-K343)</f>
        <v>0</v>
      </c>
      <c r="N343" s="84">
        <f>SUM(O343:U343)</f>
        <v>0</v>
      </c>
      <c r="O343" s="109">
        <f>SUM('10:14'!O343)</f>
        <v>0</v>
      </c>
      <c r="P343" s="109">
        <f>SUM('10:14'!P343)</f>
        <v>0</v>
      </c>
      <c r="Q343" s="109">
        <f>SUM('10:14'!Q343)</f>
        <v>0</v>
      </c>
      <c r="R343" s="109">
        <f>SUM('10:14'!R343)</f>
        <v>0</v>
      </c>
      <c r="S343" s="109">
        <f>SUM('10:14'!S343)</f>
        <v>0</v>
      </c>
      <c r="T343" s="109">
        <f>SUM('10:14'!T343)</f>
        <v>0</v>
      </c>
      <c r="U343" s="109">
        <f>SUM('10:14'!U343)</f>
        <v>0</v>
      </c>
      <c r="V343" s="244">
        <f t="shared" ref="V343:V363" si="56">SUM(X343:AA343)</f>
        <v>0</v>
      </c>
      <c r="W343" s="33" t="str">
        <f t="shared" ref="W343:W363" si="57">IF(ISERROR(V343/G343),"",V343/G343)</f>
        <v/>
      </c>
      <c r="X343" s="109">
        <f>SUM('10:14'!X343)</f>
        <v>0</v>
      </c>
      <c r="Y343" s="109">
        <f>SUM('10:14'!Y343)</f>
        <v>0</v>
      </c>
      <c r="Z343" s="109">
        <f>SUM('10:14'!Z343)</f>
        <v>0</v>
      </c>
      <c r="AA343" s="109">
        <f>SUM('10:14'!AA343)</f>
        <v>0</v>
      </c>
      <c r="AB343" s="73"/>
      <c r="AC343" s="54"/>
      <c r="AD343" s="97"/>
      <c r="AE343" s="54"/>
      <c r="AF343" s="54"/>
      <c r="AG343" s="54"/>
      <c r="AH343" s="54"/>
      <c r="AI343" s="57"/>
      <c r="AJ343" s="57"/>
      <c r="AK343" s="57"/>
      <c r="AL343" s="96"/>
      <c r="AM343" s="54"/>
      <c r="AN343" s="96"/>
      <c r="AO343" s="96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58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SUM('10:14'!G344)</f>
        <v>0</v>
      </c>
      <c r="H344" s="111">
        <f t="shared" si="54"/>
        <v>0</v>
      </c>
      <c r="I344" s="109">
        <f>SUM('10:14'!I344)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55"/>
        <v>0</v>
      </c>
      <c r="N344" s="31">
        <f t="shared" ref="N344:N363" si="58">SUM(O344:U344)</f>
        <v>0</v>
      </c>
      <c r="O344" s="109">
        <f>SUM('10:14'!O344)</f>
        <v>0</v>
      </c>
      <c r="P344" s="109">
        <f>SUM('10:14'!P344)</f>
        <v>0</v>
      </c>
      <c r="Q344" s="109">
        <f>SUM('10:14'!Q344)</f>
        <v>0</v>
      </c>
      <c r="R344" s="109">
        <f>SUM('10:14'!R344)</f>
        <v>0</v>
      </c>
      <c r="S344" s="109">
        <f>SUM('10:14'!S344)</f>
        <v>0</v>
      </c>
      <c r="T344" s="109">
        <f>SUM('10:14'!T344)</f>
        <v>0</v>
      </c>
      <c r="U344" s="109">
        <f>SUM('10:14'!U344)</f>
        <v>0</v>
      </c>
      <c r="V344" s="244">
        <f t="shared" si="56"/>
        <v>0</v>
      </c>
      <c r="W344" s="33" t="str">
        <f t="shared" si="57"/>
        <v/>
      </c>
      <c r="X344" s="109">
        <f>SUM('10:14'!X344)</f>
        <v>0</v>
      </c>
      <c r="Y344" s="109">
        <f>SUM('10:14'!Y344)</f>
        <v>0</v>
      </c>
      <c r="Z344" s="109">
        <f>SUM('10:14'!Z344)</f>
        <v>0</v>
      </c>
      <c r="AA344" s="109">
        <f>SUM('10:14'!AA344)</f>
        <v>0</v>
      </c>
      <c r="AB344" s="73"/>
      <c r="AC344" s="54"/>
      <c r="AD344" s="97"/>
      <c r="AE344" s="54"/>
      <c r="AF344" s="54"/>
      <c r="AG344" s="54"/>
      <c r="AH344" s="54"/>
      <c r="AI344" s="57"/>
      <c r="AJ344" s="57"/>
      <c r="AK344" s="57"/>
      <c r="AL344" s="54"/>
      <c r="AM344" s="54"/>
      <c r="AN344" s="96"/>
      <c r="AO344" s="54"/>
      <c r="AP344" s="96"/>
      <c r="AQ344" s="54"/>
      <c r="AR344" s="54"/>
      <c r="AS344" s="96"/>
      <c r="AT344" s="96"/>
      <c r="AU344" s="96"/>
      <c r="AV344" s="96"/>
      <c r="AW344" s="55"/>
      <c r="AX344" s="54"/>
      <c r="AY344" s="54"/>
      <c r="AZ344" s="54"/>
      <c r="BA344" s="54"/>
    </row>
    <row r="345" spans="1:53">
      <c r="A345" s="359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SUM('10:14'!G345)</f>
        <v>0</v>
      </c>
      <c r="H345" s="111">
        <f t="shared" si="54"/>
        <v>0</v>
      </c>
      <c r="I345" s="109">
        <f>SUM('10:14'!I345)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55"/>
        <v>0</v>
      </c>
      <c r="N345" s="31">
        <f t="shared" si="58"/>
        <v>0</v>
      </c>
      <c r="O345" s="109">
        <f>SUM('10:14'!O345)</f>
        <v>0</v>
      </c>
      <c r="P345" s="109">
        <f>SUM('10:14'!P345)</f>
        <v>0</v>
      </c>
      <c r="Q345" s="109">
        <f>SUM('10:14'!Q345)</f>
        <v>0</v>
      </c>
      <c r="R345" s="109">
        <f>SUM('10:14'!R345)</f>
        <v>0</v>
      </c>
      <c r="S345" s="109">
        <f>SUM('10:14'!S345)</f>
        <v>0</v>
      </c>
      <c r="T345" s="109">
        <f>SUM('10:14'!T345)</f>
        <v>0</v>
      </c>
      <c r="U345" s="109">
        <f>SUM('10:14'!U345)</f>
        <v>0</v>
      </c>
      <c r="V345" s="244">
        <f t="shared" si="56"/>
        <v>0</v>
      </c>
      <c r="W345" s="33" t="str">
        <f t="shared" si="57"/>
        <v/>
      </c>
      <c r="X345" s="109">
        <f>SUM('10:14'!X345)</f>
        <v>0</v>
      </c>
      <c r="Y345" s="109">
        <f>SUM('10:14'!Y345)</f>
        <v>0</v>
      </c>
      <c r="Z345" s="109">
        <f>SUM('10:14'!Z345)</f>
        <v>0</v>
      </c>
      <c r="AA345" s="109">
        <f>SUM('10:14'!AA345)</f>
        <v>0</v>
      </c>
      <c r="AB345" s="73"/>
      <c r="AC345" s="54"/>
      <c r="AD345" s="97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96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SUM('10:14'!G346)</f>
        <v>0</v>
      </c>
      <c r="H346" s="111">
        <f t="shared" si="54"/>
        <v>0</v>
      </c>
      <c r="I346" s="109">
        <f>SUM('10:14'!I346)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55"/>
        <v>0</v>
      </c>
      <c r="N346" s="31">
        <f t="shared" si="58"/>
        <v>0</v>
      </c>
      <c r="O346" s="109">
        <f>SUM('10:14'!O346)</f>
        <v>0</v>
      </c>
      <c r="P346" s="109">
        <f>SUM('10:14'!P346)</f>
        <v>0</v>
      </c>
      <c r="Q346" s="109">
        <f>SUM('10:14'!Q346)</f>
        <v>0</v>
      </c>
      <c r="R346" s="109">
        <f>SUM('10:14'!R346)</f>
        <v>0</v>
      </c>
      <c r="S346" s="109">
        <f>SUM('10:14'!S346)</f>
        <v>0</v>
      </c>
      <c r="T346" s="109">
        <f>SUM('10:14'!T346)</f>
        <v>0</v>
      </c>
      <c r="U346" s="109">
        <f>SUM('10:14'!U346)</f>
        <v>0</v>
      </c>
      <c r="V346" s="244">
        <f t="shared" si="56"/>
        <v>0</v>
      </c>
      <c r="W346" s="33" t="str">
        <f t="shared" si="57"/>
        <v/>
      </c>
      <c r="X346" s="109">
        <f>SUM('10:14'!X346)</f>
        <v>0</v>
      </c>
      <c r="Y346" s="109">
        <f>SUM('10:14'!Y346)</f>
        <v>0</v>
      </c>
      <c r="Z346" s="109">
        <f>SUM('10:14'!Z346)</f>
        <v>0</v>
      </c>
      <c r="AA346" s="109">
        <f>SUM('10:14'!AA346)</f>
        <v>0</v>
      </c>
      <c r="AB346" s="73"/>
      <c r="AC346" s="54"/>
      <c r="AD346" s="97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SUM('10:14'!G347)</f>
        <v>0</v>
      </c>
      <c r="H347" s="111">
        <f t="shared" si="54"/>
        <v>0</v>
      </c>
      <c r="I347" s="109">
        <f>SUM('10:14'!I347)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55"/>
        <v>0</v>
      </c>
      <c r="N347" s="31">
        <f t="shared" si="58"/>
        <v>0</v>
      </c>
      <c r="O347" s="109">
        <f>SUM('10:14'!O347)</f>
        <v>0</v>
      </c>
      <c r="P347" s="109">
        <f>SUM('10:14'!P347)</f>
        <v>0</v>
      </c>
      <c r="Q347" s="109">
        <f>SUM('10:14'!Q347)</f>
        <v>0</v>
      </c>
      <c r="R347" s="109">
        <f>SUM('10:14'!R347)</f>
        <v>0</v>
      </c>
      <c r="S347" s="109">
        <f>SUM('10:14'!S347)</f>
        <v>0</v>
      </c>
      <c r="T347" s="109">
        <f>SUM('10:14'!T347)</f>
        <v>0</v>
      </c>
      <c r="U347" s="109">
        <f>SUM('10:14'!U347)</f>
        <v>0</v>
      </c>
      <c r="V347" s="244">
        <f t="shared" si="56"/>
        <v>0</v>
      </c>
      <c r="W347" s="33" t="str">
        <f t="shared" si="57"/>
        <v/>
      </c>
      <c r="X347" s="109">
        <f>SUM('10:14'!X347)</f>
        <v>0</v>
      </c>
      <c r="Y347" s="109">
        <f>SUM('10:14'!Y347)</f>
        <v>0</v>
      </c>
      <c r="Z347" s="109">
        <f>SUM('10:14'!Z347)</f>
        <v>0</v>
      </c>
      <c r="AA347" s="109">
        <f>SUM('10:14'!AA347)</f>
        <v>0</v>
      </c>
      <c r="AB347" s="73"/>
      <c r="AC347" s="54"/>
      <c r="AD347" s="97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SUM('10:14'!G348)</f>
        <v>0</v>
      </c>
      <c r="H348" s="111">
        <f t="shared" si="54"/>
        <v>0</v>
      </c>
      <c r="I348" s="109">
        <f>SUM('10:14'!I348)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55"/>
        <v>0</v>
      </c>
      <c r="N348" s="31">
        <f t="shared" si="58"/>
        <v>0</v>
      </c>
      <c r="O348" s="109">
        <f>SUM('10:14'!O348)</f>
        <v>0</v>
      </c>
      <c r="P348" s="109">
        <f>SUM('10:14'!P348)</f>
        <v>0</v>
      </c>
      <c r="Q348" s="109">
        <f>SUM('10:14'!Q348)</f>
        <v>0</v>
      </c>
      <c r="R348" s="109">
        <f>SUM('10:14'!R348)</f>
        <v>0</v>
      </c>
      <c r="S348" s="109">
        <f>SUM('10:14'!S348)</f>
        <v>0</v>
      </c>
      <c r="T348" s="109">
        <f>SUM('10:14'!T348)</f>
        <v>0</v>
      </c>
      <c r="U348" s="109">
        <f>SUM('10:14'!U348)</f>
        <v>0</v>
      </c>
      <c r="V348" s="244">
        <f t="shared" si="56"/>
        <v>0</v>
      </c>
      <c r="W348" s="33" t="str">
        <f t="shared" si="57"/>
        <v/>
      </c>
      <c r="X348" s="109">
        <f>SUM('10:14'!X348)</f>
        <v>0</v>
      </c>
      <c r="Y348" s="109">
        <f>SUM('10:14'!Y348)</f>
        <v>0</v>
      </c>
      <c r="Z348" s="109">
        <f>SUM('10:14'!Z348)</f>
        <v>0</v>
      </c>
      <c r="AA348" s="109">
        <f>SUM('10:14'!AA348)</f>
        <v>0</v>
      </c>
      <c r="AB348" s="73"/>
      <c r="AC348" s="54"/>
      <c r="AD348" s="97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SUM('10:14'!G349)</f>
        <v>0</v>
      </c>
      <c r="H349" s="111">
        <f t="shared" si="54"/>
        <v>0</v>
      </c>
      <c r="I349" s="109">
        <f>SUM('10:14'!I349)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55"/>
        <v>0</v>
      </c>
      <c r="N349" s="31">
        <f t="shared" si="58"/>
        <v>0</v>
      </c>
      <c r="O349" s="109">
        <f>SUM('10:14'!O349)</f>
        <v>0</v>
      </c>
      <c r="P349" s="109">
        <f>SUM('10:14'!P349)</f>
        <v>0</v>
      </c>
      <c r="Q349" s="109">
        <f>SUM('10:14'!Q349)</f>
        <v>0</v>
      </c>
      <c r="R349" s="109">
        <f>SUM('10:14'!R349)</f>
        <v>0</v>
      </c>
      <c r="S349" s="109">
        <f>SUM('10:14'!S349)</f>
        <v>0</v>
      </c>
      <c r="T349" s="109">
        <f>SUM('10:14'!T349)</f>
        <v>0</v>
      </c>
      <c r="U349" s="109">
        <f>SUM('10:14'!U349)</f>
        <v>0</v>
      </c>
      <c r="V349" s="244">
        <f t="shared" si="56"/>
        <v>0</v>
      </c>
      <c r="W349" s="33" t="str">
        <f t="shared" si="57"/>
        <v/>
      </c>
      <c r="X349" s="109">
        <f>SUM('10:14'!X349)</f>
        <v>0</v>
      </c>
      <c r="Y349" s="109">
        <f>SUM('10:14'!Y349)</f>
        <v>0</v>
      </c>
      <c r="Z349" s="109">
        <f>SUM('10:14'!Z349)</f>
        <v>0</v>
      </c>
      <c r="AA349" s="109">
        <f>SUM('10:14'!AA349)</f>
        <v>0</v>
      </c>
      <c r="AB349" s="73"/>
      <c r="AC349" s="54"/>
      <c r="AD349" s="97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SUM('10:14'!G350)</f>
        <v>0</v>
      </c>
      <c r="H350" s="111">
        <f t="shared" si="54"/>
        <v>0</v>
      </c>
      <c r="I350" s="109">
        <f>SUM('10:14'!I350)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55"/>
        <v>0</v>
      </c>
      <c r="N350" s="31">
        <f t="shared" si="58"/>
        <v>0</v>
      </c>
      <c r="O350" s="109">
        <f>SUM('10:14'!O350)</f>
        <v>0</v>
      </c>
      <c r="P350" s="109">
        <f>SUM('10:14'!P350)</f>
        <v>0</v>
      </c>
      <c r="Q350" s="109">
        <f>SUM('10:14'!Q350)</f>
        <v>0</v>
      </c>
      <c r="R350" s="109">
        <f>SUM('10:14'!R350)</f>
        <v>0</v>
      </c>
      <c r="S350" s="109">
        <f>SUM('10:14'!S350)</f>
        <v>0</v>
      </c>
      <c r="T350" s="109">
        <f>SUM('10:14'!T350)</f>
        <v>0</v>
      </c>
      <c r="U350" s="109">
        <f>SUM('10:14'!U350)</f>
        <v>0</v>
      </c>
      <c r="V350" s="244">
        <f t="shared" si="56"/>
        <v>0</v>
      </c>
      <c r="W350" s="33" t="str">
        <f t="shared" si="57"/>
        <v/>
      </c>
      <c r="X350" s="109">
        <f>SUM('10:14'!X350)</f>
        <v>0</v>
      </c>
      <c r="Y350" s="109">
        <f>SUM('10:14'!Y350)</f>
        <v>0</v>
      </c>
      <c r="Z350" s="109">
        <f>SUM('10:14'!Z350)</f>
        <v>0</v>
      </c>
      <c r="AA350" s="109">
        <f>SUM('10:14'!AA350)</f>
        <v>0</v>
      </c>
      <c r="AB350" s="73"/>
      <c r="AC350" s="54"/>
      <c r="AD350" s="97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5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SUM('10:14'!G351)</f>
        <v>0</v>
      </c>
      <c r="H351" s="111">
        <f t="shared" si="54"/>
        <v>0</v>
      </c>
      <c r="I351" s="109">
        <f>SUM('10:14'!I351)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55"/>
        <v>0</v>
      </c>
      <c r="N351" s="31">
        <f t="shared" si="58"/>
        <v>0</v>
      </c>
      <c r="O351" s="109">
        <f>SUM('10:14'!O351)</f>
        <v>0</v>
      </c>
      <c r="P351" s="109">
        <f>SUM('10:14'!P351)</f>
        <v>0</v>
      </c>
      <c r="Q351" s="109">
        <f>SUM('10:14'!Q351)</f>
        <v>0</v>
      </c>
      <c r="R351" s="109">
        <f>SUM('10:14'!R351)</f>
        <v>0</v>
      </c>
      <c r="S351" s="109">
        <f>SUM('10:14'!S351)</f>
        <v>0</v>
      </c>
      <c r="T351" s="109">
        <f>SUM('10:14'!T351)</f>
        <v>0</v>
      </c>
      <c r="U351" s="109">
        <f>SUM('10:14'!U351)</f>
        <v>0</v>
      </c>
      <c r="V351" s="244">
        <f t="shared" si="56"/>
        <v>0</v>
      </c>
      <c r="W351" s="33" t="str">
        <f t="shared" si="57"/>
        <v/>
      </c>
      <c r="X351" s="109">
        <f>SUM('10:14'!X351)</f>
        <v>0</v>
      </c>
      <c r="Y351" s="109">
        <f>SUM('10:14'!Y351)</f>
        <v>0</v>
      </c>
      <c r="Z351" s="109">
        <f>SUM('10:14'!Z351)</f>
        <v>0</v>
      </c>
      <c r="AA351" s="109">
        <f>SUM('10:14'!AA351)</f>
        <v>0</v>
      </c>
      <c r="AB351" s="73"/>
      <c r="AC351" s="54"/>
      <c r="AD351" s="97"/>
      <c r="AE351" s="54"/>
      <c r="AF351" s="54"/>
      <c r="AG351" s="54"/>
      <c r="AH351" s="54"/>
      <c r="AI351" s="57"/>
      <c r="AJ351" s="57"/>
      <c r="AK351" s="57"/>
      <c r="AL351" s="96"/>
      <c r="AM351" s="54"/>
      <c r="AN351" s="54"/>
      <c r="AO351" s="54"/>
      <c r="AP351" s="96"/>
      <c r="AQ351" s="96"/>
      <c r="AR351" s="96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5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SUM('10:14'!G352)</f>
        <v>0</v>
      </c>
      <c r="H352" s="111">
        <f t="shared" si="54"/>
        <v>0</v>
      </c>
      <c r="I352" s="109">
        <f>SUM('10:14'!I352)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55"/>
        <v>0</v>
      </c>
      <c r="N352" s="31">
        <f t="shared" si="58"/>
        <v>0</v>
      </c>
      <c r="O352" s="109">
        <f>SUM('10:14'!O352)</f>
        <v>0</v>
      </c>
      <c r="P352" s="109">
        <f>SUM('10:14'!P352)</f>
        <v>0</v>
      </c>
      <c r="Q352" s="109">
        <f>SUM('10:14'!Q352)</f>
        <v>0</v>
      </c>
      <c r="R352" s="109">
        <f>SUM('10:14'!R352)</f>
        <v>0</v>
      </c>
      <c r="S352" s="109">
        <f>SUM('10:14'!S352)</f>
        <v>0</v>
      </c>
      <c r="T352" s="109">
        <f>SUM('10:14'!T352)</f>
        <v>0</v>
      </c>
      <c r="U352" s="109">
        <f>SUM('10:14'!U352)</f>
        <v>0</v>
      </c>
      <c r="V352" s="244">
        <f t="shared" si="56"/>
        <v>0</v>
      </c>
      <c r="W352" s="33" t="str">
        <f t="shared" si="57"/>
        <v/>
      </c>
      <c r="X352" s="109">
        <f>SUM('10:14'!X352)</f>
        <v>0</v>
      </c>
      <c r="Y352" s="109">
        <f>SUM('10:14'!Y352)</f>
        <v>0</v>
      </c>
      <c r="Z352" s="109">
        <f>SUM('10:14'!Z352)</f>
        <v>0</v>
      </c>
      <c r="AA352" s="109">
        <f>SUM('10:14'!AA352)</f>
        <v>0</v>
      </c>
      <c r="AB352" s="73"/>
      <c r="AC352" s="54"/>
      <c r="AD352" s="9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60">
        <v>30100063</v>
      </c>
      <c r="B353" s="62" t="s">
        <v>171</v>
      </c>
      <c r="C353" s="16" t="s">
        <v>172</v>
      </c>
      <c r="D353" s="17"/>
      <c r="E353" s="17"/>
      <c r="F353" s="79"/>
      <c r="G353" s="109">
        <f>SUM('10:14'!G353)</f>
        <v>0</v>
      </c>
      <c r="H353" s="111">
        <f t="shared" si="54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73"/>
      <c r="AC353" s="54"/>
      <c r="AD353" s="35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60">
        <v>30100061</v>
      </c>
      <c r="B354" s="62" t="s">
        <v>171</v>
      </c>
      <c r="C354" s="16" t="s">
        <v>173</v>
      </c>
      <c r="D354" s="17"/>
      <c r="E354" s="17"/>
      <c r="F354" s="79"/>
      <c r="G354" s="109">
        <f>SUM('10:14'!G354)</f>
        <v>0</v>
      </c>
      <c r="H354" s="111">
        <f t="shared" si="54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73"/>
      <c r="AC354" s="54"/>
      <c r="AD354" s="35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5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SUM('10:14'!G355)</f>
        <v>0</v>
      </c>
      <c r="H355" s="111">
        <f t="shared" si="54"/>
        <v>0</v>
      </c>
      <c r="I355" s="109">
        <f>SUM('10:14'!I355)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si="55"/>
        <v>0</v>
      </c>
      <c r="N355" s="31">
        <f t="shared" si="58"/>
        <v>0</v>
      </c>
      <c r="O355" s="109">
        <f>SUM('10:14'!O355)</f>
        <v>0</v>
      </c>
      <c r="P355" s="109">
        <f>SUM('10:14'!P355)</f>
        <v>0</v>
      </c>
      <c r="Q355" s="109">
        <f>SUM('10:14'!Q355)</f>
        <v>0</v>
      </c>
      <c r="R355" s="109">
        <f>SUM('10:14'!R355)</f>
        <v>0</v>
      </c>
      <c r="S355" s="109">
        <f>SUM('10:14'!S355)</f>
        <v>0</v>
      </c>
      <c r="T355" s="109">
        <f>SUM('10:14'!T355)</f>
        <v>0</v>
      </c>
      <c r="U355" s="109">
        <f>SUM('10:14'!U355)</f>
        <v>0</v>
      </c>
      <c r="V355" s="244">
        <f t="shared" si="56"/>
        <v>0</v>
      </c>
      <c r="W355" s="33" t="str">
        <f t="shared" si="57"/>
        <v/>
      </c>
      <c r="X355" s="109">
        <f>SUM('10:14'!X355)</f>
        <v>0</v>
      </c>
      <c r="Y355" s="109">
        <f>SUM('10:14'!Y355)</f>
        <v>0</v>
      </c>
      <c r="Z355" s="109">
        <f>SUM('10:14'!Z355)</f>
        <v>0</v>
      </c>
      <c r="AA355" s="109">
        <f>SUM('10:14'!AA355)</f>
        <v>0</v>
      </c>
      <c r="AB355" s="73"/>
      <c r="AC355" s="54"/>
      <c r="AD355" s="9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5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SUM('10:14'!G356)</f>
        <v>0</v>
      </c>
      <c r="H356" s="111">
        <f t="shared" si="54"/>
        <v>0</v>
      </c>
      <c r="I356" s="109">
        <f>SUM('10:14'!I356)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55"/>
        <v>0</v>
      </c>
      <c r="N356" s="31">
        <f t="shared" si="58"/>
        <v>0</v>
      </c>
      <c r="O356" s="109">
        <f>SUM('10:14'!O356)</f>
        <v>0</v>
      </c>
      <c r="P356" s="109">
        <f>SUM('10:14'!P356)</f>
        <v>0</v>
      </c>
      <c r="Q356" s="109">
        <f>SUM('10:14'!Q356)</f>
        <v>0</v>
      </c>
      <c r="R356" s="109">
        <f>SUM('10:14'!R356)</f>
        <v>0</v>
      </c>
      <c r="S356" s="109">
        <f>SUM('10:14'!S356)</f>
        <v>0</v>
      </c>
      <c r="T356" s="109">
        <f>SUM('10:14'!T356)</f>
        <v>0</v>
      </c>
      <c r="U356" s="109">
        <f>SUM('10:14'!U356)</f>
        <v>0</v>
      </c>
      <c r="V356" s="244">
        <f t="shared" si="56"/>
        <v>0</v>
      </c>
      <c r="W356" s="33" t="str">
        <f t="shared" si="57"/>
        <v/>
      </c>
      <c r="X356" s="109">
        <f>SUM('10:14'!X356)</f>
        <v>0</v>
      </c>
      <c r="Y356" s="109">
        <f>SUM('10:14'!Y356)</f>
        <v>0</v>
      </c>
      <c r="Z356" s="109">
        <f>SUM('10:14'!Z356)</f>
        <v>0</v>
      </c>
      <c r="AA356" s="109">
        <f>SUM('10:14'!AA356)</f>
        <v>0</v>
      </c>
      <c r="AB356" s="73"/>
      <c r="AC356" s="54"/>
      <c r="AD356" s="9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5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SUM('10:14'!G357)</f>
        <v>0</v>
      </c>
      <c r="H357" s="111">
        <f t="shared" si="54"/>
        <v>0</v>
      </c>
      <c r="I357" s="109">
        <f>SUM('10:14'!I357)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55"/>
        <v>0</v>
      </c>
      <c r="N357" s="31">
        <f t="shared" si="58"/>
        <v>0</v>
      </c>
      <c r="O357" s="109">
        <f>SUM('10:14'!O357)</f>
        <v>0</v>
      </c>
      <c r="P357" s="109">
        <f>SUM('10:14'!P357)</f>
        <v>0</v>
      </c>
      <c r="Q357" s="109">
        <f>SUM('10:14'!Q357)</f>
        <v>0</v>
      </c>
      <c r="R357" s="109">
        <f>SUM('10:14'!R357)</f>
        <v>0</v>
      </c>
      <c r="S357" s="109">
        <f>SUM('10:14'!S357)</f>
        <v>0</v>
      </c>
      <c r="T357" s="109">
        <f>SUM('10:14'!T357)</f>
        <v>0</v>
      </c>
      <c r="U357" s="109">
        <f>SUM('10:14'!U357)</f>
        <v>0</v>
      </c>
      <c r="V357" s="244">
        <f t="shared" si="56"/>
        <v>0</v>
      </c>
      <c r="W357" s="33" t="str">
        <f t="shared" si="57"/>
        <v/>
      </c>
      <c r="X357" s="109">
        <f>SUM('10:14'!X357)</f>
        <v>0</v>
      </c>
      <c r="Y357" s="109">
        <f>SUM('10:14'!Y357)</f>
        <v>0</v>
      </c>
      <c r="Z357" s="109">
        <f>SUM('10:14'!Z357)</f>
        <v>0</v>
      </c>
      <c r="AA357" s="109">
        <f>SUM('10:14'!AA357)</f>
        <v>0</v>
      </c>
      <c r="AB357" s="73"/>
      <c r="AC357" s="54"/>
      <c r="AD357" s="97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58">
        <v>30100003</v>
      </c>
      <c r="B358" s="163" t="s">
        <v>198</v>
      </c>
      <c r="C358" s="233" t="s">
        <v>190</v>
      </c>
      <c r="D358" s="130">
        <v>4.8</v>
      </c>
      <c r="E358" s="17"/>
      <c r="F358" s="6"/>
      <c r="G358" s="109">
        <f>SUM('10:14'!G358)</f>
        <v>0</v>
      </c>
      <c r="H358" s="111">
        <f t="shared" si="54"/>
        <v>0</v>
      </c>
      <c r="I358" s="109">
        <f>SUM('10:14'!I358)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55"/>
        <v>0</v>
      </c>
      <c r="N358" s="31">
        <f t="shared" si="58"/>
        <v>0</v>
      </c>
      <c r="O358" s="109">
        <f>SUM('10:14'!O358)</f>
        <v>0</v>
      </c>
      <c r="P358" s="109">
        <f>SUM('10:14'!P358)</f>
        <v>0</v>
      </c>
      <c r="Q358" s="109">
        <f>SUM('10:14'!Q358)</f>
        <v>0</v>
      </c>
      <c r="R358" s="109">
        <f>SUM('10:14'!R358)</f>
        <v>0</v>
      </c>
      <c r="S358" s="109">
        <f>SUM('10:14'!S358)</f>
        <v>0</v>
      </c>
      <c r="T358" s="109">
        <f>SUM('10:14'!T358)</f>
        <v>0</v>
      </c>
      <c r="U358" s="109">
        <f>SUM('10:14'!U358)</f>
        <v>0</v>
      </c>
      <c r="V358" s="244">
        <f t="shared" si="56"/>
        <v>0</v>
      </c>
      <c r="W358" s="33" t="str">
        <f t="shared" si="57"/>
        <v/>
      </c>
      <c r="X358" s="109">
        <f>SUM('10:14'!X358)</f>
        <v>0</v>
      </c>
      <c r="Y358" s="109">
        <f>SUM('10:14'!Y358)</f>
        <v>0</v>
      </c>
      <c r="Z358" s="109">
        <f>SUM('10:14'!Z358)</f>
        <v>0</v>
      </c>
      <c r="AA358" s="109">
        <f>SUM('10:14'!AA358)</f>
        <v>0</v>
      </c>
      <c r="AB358" s="73"/>
      <c r="AC358" s="54"/>
      <c r="AD358" s="9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58">
        <v>30100004</v>
      </c>
      <c r="B359" s="163" t="s">
        <v>198</v>
      </c>
      <c r="C359" s="233" t="s">
        <v>187</v>
      </c>
      <c r="D359" s="130">
        <v>4.8</v>
      </c>
      <c r="E359" s="17"/>
      <c r="F359" s="6"/>
      <c r="G359" s="109">
        <f>SUM('10:14'!G359)</f>
        <v>0</v>
      </c>
      <c r="H359" s="111">
        <f t="shared" si="54"/>
        <v>0</v>
      </c>
      <c r="I359" s="109">
        <f>SUM('10:14'!I359)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SUM('10:14'!O359)</f>
        <v>0</v>
      </c>
      <c r="P359" s="109">
        <f>SUM('10:14'!P359)</f>
        <v>0</v>
      </c>
      <c r="Q359" s="109">
        <f>SUM('10:14'!Q359)</f>
        <v>0</v>
      </c>
      <c r="R359" s="109">
        <f>SUM('10:14'!R359)</f>
        <v>0</v>
      </c>
      <c r="S359" s="109">
        <f>SUM('10:14'!S359)</f>
        <v>0</v>
      </c>
      <c r="T359" s="109">
        <f>SUM('10:14'!T359)</f>
        <v>0</v>
      </c>
      <c r="U359" s="109">
        <f>SUM('10:14'!U359)</f>
        <v>0</v>
      </c>
      <c r="V359" s="244"/>
      <c r="W359" s="33"/>
      <c r="X359" s="109">
        <f>SUM('10:14'!X359)</f>
        <v>0</v>
      </c>
      <c r="Y359" s="109">
        <f>SUM('10:14'!Y359)</f>
        <v>0</v>
      </c>
      <c r="Z359" s="109">
        <f>SUM('10:14'!Z359)</f>
        <v>0</v>
      </c>
      <c r="AA359" s="109">
        <f>SUM('10:14'!AA359)</f>
        <v>0</v>
      </c>
      <c r="AB359" s="73"/>
      <c r="AC359" s="54"/>
      <c r="AD359" s="117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58">
        <v>30100006</v>
      </c>
      <c r="B360" s="163" t="s">
        <v>198</v>
      </c>
      <c r="C360" s="233" t="s">
        <v>179</v>
      </c>
      <c r="D360" s="130">
        <v>4.8</v>
      </c>
      <c r="E360" s="17"/>
      <c r="F360" s="6"/>
      <c r="G360" s="109">
        <f>SUM('10:14'!G360)</f>
        <v>0</v>
      </c>
      <c r="H360" s="111">
        <f t="shared" si="54"/>
        <v>0</v>
      </c>
      <c r="I360" s="109">
        <f>SUM('10:14'!I360)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SUM('10:14'!O360)</f>
        <v>0</v>
      </c>
      <c r="P360" s="109">
        <f>SUM('10:14'!P360)</f>
        <v>0</v>
      </c>
      <c r="Q360" s="109">
        <f>SUM('10:14'!Q360)</f>
        <v>0</v>
      </c>
      <c r="R360" s="109">
        <f>SUM('10:14'!R360)</f>
        <v>0</v>
      </c>
      <c r="S360" s="109">
        <f>SUM('10:14'!S360)</f>
        <v>0</v>
      </c>
      <c r="T360" s="109">
        <f>SUM('10:14'!T360)</f>
        <v>0</v>
      </c>
      <c r="U360" s="109">
        <f>SUM('10:14'!U360)</f>
        <v>0</v>
      </c>
      <c r="V360" s="244"/>
      <c r="W360" s="33"/>
      <c r="X360" s="109">
        <f>SUM('10:14'!X360)</f>
        <v>0</v>
      </c>
      <c r="Y360" s="109">
        <f>SUM('10:14'!Y360)</f>
        <v>0</v>
      </c>
      <c r="Z360" s="109">
        <f>SUM('10:14'!Z360)</f>
        <v>0</v>
      </c>
      <c r="AA360" s="109">
        <f>SUM('10:14'!AA360)</f>
        <v>0</v>
      </c>
      <c r="AB360" s="73"/>
      <c r="AC360" s="54"/>
      <c r="AD360" s="117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58">
        <v>30100005</v>
      </c>
      <c r="B361" s="163" t="s">
        <v>198</v>
      </c>
      <c r="C361" s="233" t="s">
        <v>199</v>
      </c>
      <c r="D361" s="130">
        <v>4.8</v>
      </c>
      <c r="E361" s="17"/>
      <c r="F361" s="6"/>
      <c r="G361" s="109">
        <f>SUM('10:14'!G361)</f>
        <v>0</v>
      </c>
      <c r="H361" s="111">
        <f t="shared" si="54"/>
        <v>0</v>
      </c>
      <c r="I361" s="109">
        <f>SUM('10:14'!I361)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SUM('10:14'!O361)</f>
        <v>0</v>
      </c>
      <c r="P361" s="109">
        <f>SUM('10:14'!P361)</f>
        <v>0</v>
      </c>
      <c r="Q361" s="109">
        <f>SUM('10:14'!Q361)</f>
        <v>0</v>
      </c>
      <c r="R361" s="109">
        <f>SUM('10:14'!R361)</f>
        <v>0</v>
      </c>
      <c r="S361" s="109">
        <f>SUM('10:14'!S361)</f>
        <v>0</v>
      </c>
      <c r="T361" s="109">
        <f>SUM('10:14'!T361)</f>
        <v>0</v>
      </c>
      <c r="U361" s="109">
        <f>SUM('10:14'!U361)</f>
        <v>0</v>
      </c>
      <c r="V361" s="244"/>
      <c r="W361" s="33"/>
      <c r="X361" s="109">
        <f>SUM('10:14'!X361)</f>
        <v>0</v>
      </c>
      <c r="Y361" s="109">
        <f>SUM('10:14'!Y361)</f>
        <v>0</v>
      </c>
      <c r="Z361" s="109">
        <f>SUM('10:14'!Z361)</f>
        <v>0</v>
      </c>
      <c r="AA361" s="109">
        <f>SUM('10:14'!AA361)</f>
        <v>0</v>
      </c>
      <c r="AB361" s="73"/>
      <c r="AC361" s="54"/>
      <c r="AD361" s="1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58">
        <v>30100009</v>
      </c>
      <c r="B362" s="163" t="s">
        <v>200</v>
      </c>
      <c r="C362" s="148" t="s">
        <v>190</v>
      </c>
      <c r="D362" s="130">
        <v>4.99</v>
      </c>
      <c r="E362" s="17"/>
      <c r="F362" s="6"/>
      <c r="G362" s="109">
        <f>SUM('10:14'!G362)</f>
        <v>0</v>
      </c>
      <c r="H362" s="111">
        <f t="shared" si="54"/>
        <v>0</v>
      </c>
      <c r="I362" s="109">
        <f>SUM('10:14'!I362)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SUM('10:14'!O362)</f>
        <v>0</v>
      </c>
      <c r="P362" s="109">
        <f>SUM('10:14'!P362)</f>
        <v>0</v>
      </c>
      <c r="Q362" s="109">
        <f>SUM('10:14'!Q362)</f>
        <v>0</v>
      </c>
      <c r="R362" s="109">
        <f>SUM('10:14'!R362)</f>
        <v>0</v>
      </c>
      <c r="S362" s="109">
        <f>SUM('10:14'!S362)</f>
        <v>0</v>
      </c>
      <c r="T362" s="109">
        <f>SUM('10:14'!T362)</f>
        <v>0</v>
      </c>
      <c r="U362" s="109">
        <f>SUM('10:14'!U362)</f>
        <v>0</v>
      </c>
      <c r="V362" s="244"/>
      <c r="W362" s="33"/>
      <c r="X362" s="109">
        <f>SUM('10:14'!X362)</f>
        <v>0</v>
      </c>
      <c r="Y362" s="109">
        <f>SUM('10:14'!Y362)</f>
        <v>0</v>
      </c>
      <c r="Z362" s="109">
        <f>SUM('10:14'!Z362)</f>
        <v>0</v>
      </c>
      <c r="AA362" s="109">
        <f>SUM('10:14'!AA362)</f>
        <v>0</v>
      </c>
      <c r="AB362" s="73"/>
      <c r="AC362" s="54"/>
      <c r="AD362" s="1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57">
        <v>30200004</v>
      </c>
      <c r="B363" s="163" t="s">
        <v>200</v>
      </c>
      <c r="C363" s="148" t="s">
        <v>189</v>
      </c>
      <c r="D363" s="130">
        <v>4.99</v>
      </c>
      <c r="E363" s="17"/>
      <c r="F363" s="13"/>
      <c r="G363" s="109">
        <f>SUM('10:14'!G363)</f>
        <v>0</v>
      </c>
      <c r="H363" s="111">
        <f t="shared" si="54"/>
        <v>0</v>
      </c>
      <c r="I363" s="109">
        <f>SUM('10:14'!I363)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si="55"/>
        <v>0</v>
      </c>
      <c r="N363" s="31">
        <f t="shared" si="58"/>
        <v>0</v>
      </c>
      <c r="O363" s="109">
        <f>SUM('10:14'!O363)</f>
        <v>0</v>
      </c>
      <c r="P363" s="109">
        <f>SUM('10:14'!P363)</f>
        <v>0</v>
      </c>
      <c r="Q363" s="109">
        <f>SUM('10:14'!Q363)</f>
        <v>0</v>
      </c>
      <c r="R363" s="109">
        <f>SUM('10:14'!R363)</f>
        <v>0</v>
      </c>
      <c r="S363" s="109">
        <f>SUM('10:14'!S363)</f>
        <v>0</v>
      </c>
      <c r="T363" s="109">
        <f>SUM('10:14'!T363)</f>
        <v>0</v>
      </c>
      <c r="U363" s="109">
        <f>SUM('10:14'!U363)</f>
        <v>0</v>
      </c>
      <c r="V363" s="244">
        <f t="shared" si="56"/>
        <v>0</v>
      </c>
      <c r="W363" s="33" t="str">
        <f t="shared" si="57"/>
        <v/>
      </c>
      <c r="X363" s="109">
        <f>SUM('10:14'!X363)</f>
        <v>0</v>
      </c>
      <c r="Y363" s="109">
        <f>SUM('10:14'!Y363)</f>
        <v>0</v>
      </c>
      <c r="Z363" s="109">
        <f>SUM('10:14'!Z363)</f>
        <v>0</v>
      </c>
      <c r="AA363" s="109">
        <f>SUM('10:14'!AA363)</f>
        <v>0</v>
      </c>
      <c r="AB363" s="73"/>
      <c r="AC363" s="54"/>
      <c r="AD363" s="9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629" t="s">
        <v>70</v>
      </c>
      <c r="B364" s="630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59">SUM(M343:M363)</f>
        <v>0</v>
      </c>
      <c r="N364" s="30">
        <f t="shared" si="59"/>
        <v>0</v>
      </c>
      <c r="O364" s="34">
        <f t="shared" si="59"/>
        <v>0</v>
      </c>
      <c r="P364" s="34">
        <f t="shared" si="59"/>
        <v>0</v>
      </c>
      <c r="Q364" s="34">
        <f t="shared" si="59"/>
        <v>0</v>
      </c>
      <c r="R364" s="34">
        <f t="shared" si="59"/>
        <v>0</v>
      </c>
      <c r="S364" s="34">
        <f t="shared" si="59"/>
        <v>0</v>
      </c>
      <c r="T364" s="34">
        <f t="shared" si="59"/>
        <v>0</v>
      </c>
      <c r="U364" s="34">
        <f t="shared" si="59"/>
        <v>0</v>
      </c>
      <c r="V364" s="244">
        <f t="shared" si="59"/>
        <v>0</v>
      </c>
      <c r="W364" s="33">
        <f t="shared" si="59"/>
        <v>0</v>
      </c>
      <c r="X364" s="108">
        <f t="shared" si="59"/>
        <v>0</v>
      </c>
      <c r="Y364" s="108">
        <f t="shared" si="59"/>
        <v>0</v>
      </c>
      <c r="Z364" s="108">
        <f t="shared" si="59"/>
        <v>0</v>
      </c>
      <c r="AA364" s="108">
        <f t="shared" si="59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5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SUM('10:14'!G365)</f>
        <v>0</v>
      </c>
      <c r="H365" s="123">
        <f t="shared" ref="H365:H421" si="60">D365*G365</f>
        <v>0</v>
      </c>
      <c r="I365" s="109">
        <f>SUM('10:14'!I365)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:M421" si="61">IF(ISERROR(I365-K365),"",I365-K365)</f>
        <v>0</v>
      </c>
      <c r="N365" s="31">
        <f t="shared" ref="N365:N411" si="62">SUM(O365:U365)</f>
        <v>0</v>
      </c>
      <c r="O365" s="109">
        <f>SUM('10:14'!O365)</f>
        <v>0</v>
      </c>
      <c r="P365" s="109">
        <f>SUM('10:14'!P365)</f>
        <v>0</v>
      </c>
      <c r="Q365" s="109">
        <f>SUM('10:14'!Q365)</f>
        <v>0</v>
      </c>
      <c r="R365" s="109">
        <f>SUM('10:14'!R365)</f>
        <v>0</v>
      </c>
      <c r="S365" s="109">
        <f>SUM('10:14'!S365)</f>
        <v>0</v>
      </c>
      <c r="T365" s="109">
        <f>SUM('10:14'!T365)</f>
        <v>0</v>
      </c>
      <c r="U365" s="109">
        <f>SUM('10:14'!U365)</f>
        <v>0</v>
      </c>
      <c r="V365" s="244">
        <f t="shared" ref="V365:V411" si="63">SUM(X365:AA365)</f>
        <v>0</v>
      </c>
      <c r="W365" s="33" t="str">
        <f t="shared" ref="W365:W454" si="64">IF(ISERROR(V365/G365),"",V365/G365)</f>
        <v/>
      </c>
      <c r="X365" s="109">
        <f>SUM('10:14'!X365)</f>
        <v>0</v>
      </c>
      <c r="Y365" s="109">
        <f>SUM('10:14'!Y365)</f>
        <v>0</v>
      </c>
      <c r="Z365" s="109">
        <f>SUM('10:14'!Z365)</f>
        <v>0</v>
      </c>
      <c r="AA365" s="109">
        <f>SUM('10:14'!AA365)</f>
        <v>0</v>
      </c>
      <c r="AB365" s="25"/>
      <c r="AC365" s="54"/>
      <c r="AD365" s="9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58">
        <v>30100011</v>
      </c>
      <c r="B366" s="213" t="s">
        <v>434</v>
      </c>
      <c r="C366" s="209" t="s">
        <v>435</v>
      </c>
      <c r="D366" s="17">
        <v>5.03</v>
      </c>
      <c r="E366" s="17"/>
      <c r="F366" s="6"/>
      <c r="G366" s="109">
        <f>SUM('10:14'!G366)</f>
        <v>0</v>
      </c>
      <c r="H366" s="290">
        <f t="shared" si="60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25"/>
      <c r="AC366" s="54"/>
      <c r="AD366" s="29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5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SUM('10:14'!G367)</f>
        <v>0</v>
      </c>
      <c r="H367" s="290">
        <f t="shared" si="60"/>
        <v>0</v>
      </c>
      <c r="I367" s="109">
        <f>SUM('10:14'!I367)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si="61"/>
        <v>0</v>
      </c>
      <c r="N367" s="31">
        <f t="shared" si="62"/>
        <v>0</v>
      </c>
      <c r="O367" s="109">
        <f>SUM('10:14'!O367)</f>
        <v>0</v>
      </c>
      <c r="P367" s="109">
        <f>SUM('10:14'!P367)</f>
        <v>0</v>
      </c>
      <c r="Q367" s="109">
        <f>SUM('10:14'!Q367)</f>
        <v>0</v>
      </c>
      <c r="R367" s="109">
        <f>SUM('10:14'!R367)</f>
        <v>0</v>
      </c>
      <c r="S367" s="109">
        <f>SUM('10:14'!S367)</f>
        <v>0</v>
      </c>
      <c r="T367" s="109">
        <f>SUM('10:14'!T367)</f>
        <v>0</v>
      </c>
      <c r="U367" s="109">
        <f>SUM('10:14'!U367)</f>
        <v>0</v>
      </c>
      <c r="V367" s="244">
        <f t="shared" si="63"/>
        <v>0</v>
      </c>
      <c r="W367" s="33" t="str">
        <f t="shared" si="64"/>
        <v/>
      </c>
      <c r="X367" s="109">
        <f>SUM('10:14'!X367)</f>
        <v>0</v>
      </c>
      <c r="Y367" s="109">
        <f>SUM('10:14'!Y367)</f>
        <v>0</v>
      </c>
      <c r="Z367" s="109">
        <f>SUM('10:14'!Z367)</f>
        <v>0</v>
      </c>
      <c r="AA367" s="109">
        <f>SUM('10:14'!AA367)</f>
        <v>0</v>
      </c>
      <c r="AB367" s="25"/>
      <c r="AC367" s="54"/>
      <c r="AD367" s="9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5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SUM('10:14'!G368)</f>
        <v>0</v>
      </c>
      <c r="H368" s="123">
        <f t="shared" si="60"/>
        <v>0</v>
      </c>
      <c r="I368" s="109">
        <f>SUM('10:14'!I368)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61"/>
        <v>0</v>
      </c>
      <c r="N368" s="31">
        <f t="shared" si="62"/>
        <v>0</v>
      </c>
      <c r="O368" s="109">
        <f>SUM('10:14'!O368)</f>
        <v>0</v>
      </c>
      <c r="P368" s="109">
        <f>SUM('10:14'!P368)</f>
        <v>0</v>
      </c>
      <c r="Q368" s="109">
        <f>SUM('10:14'!Q368)</f>
        <v>0</v>
      </c>
      <c r="R368" s="109">
        <f>SUM('10:14'!R368)</f>
        <v>0</v>
      </c>
      <c r="S368" s="109">
        <f>SUM('10:14'!S368)</f>
        <v>0</v>
      </c>
      <c r="T368" s="109">
        <f>SUM('10:14'!T368)</f>
        <v>0</v>
      </c>
      <c r="U368" s="109">
        <f>SUM('10:14'!U368)</f>
        <v>0</v>
      </c>
      <c r="V368" s="244">
        <f t="shared" si="63"/>
        <v>0</v>
      </c>
      <c r="W368" s="33" t="str">
        <f t="shared" si="64"/>
        <v/>
      </c>
      <c r="X368" s="109">
        <f>SUM('10:14'!X368)</f>
        <v>0</v>
      </c>
      <c r="Y368" s="109">
        <f>SUM('10:14'!Y368)</f>
        <v>0</v>
      </c>
      <c r="Z368" s="109">
        <f>SUM('10:14'!Z368)</f>
        <v>0</v>
      </c>
      <c r="AA368" s="109">
        <f>SUM('10:14'!AA368)</f>
        <v>0</v>
      </c>
      <c r="AB368" s="25"/>
      <c r="AC368" s="54"/>
      <c r="AD368" s="9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5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SUM('10:14'!G369)</f>
        <v>0</v>
      </c>
      <c r="H369" s="257">
        <f t="shared" si="60"/>
        <v>0</v>
      </c>
      <c r="I369" s="109">
        <f>SUM('10:14'!I369)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61"/>
        <v>0</v>
      </c>
      <c r="N369" s="31">
        <f t="shared" si="62"/>
        <v>0</v>
      </c>
      <c r="O369" s="109">
        <f>SUM('10:14'!O369)</f>
        <v>0</v>
      </c>
      <c r="P369" s="109">
        <f>SUM('10:14'!P369)</f>
        <v>0</v>
      </c>
      <c r="Q369" s="109">
        <f>SUM('10:14'!Q369)</f>
        <v>0</v>
      </c>
      <c r="R369" s="109">
        <f>SUM('10:14'!R369)</f>
        <v>0</v>
      </c>
      <c r="S369" s="109">
        <f>SUM('10:14'!S369)</f>
        <v>0</v>
      </c>
      <c r="T369" s="109">
        <f>SUM('10:14'!T369)</f>
        <v>0</v>
      </c>
      <c r="U369" s="109">
        <f>SUM('10:14'!U369)</f>
        <v>0</v>
      </c>
      <c r="V369" s="244">
        <f t="shared" si="63"/>
        <v>0</v>
      </c>
      <c r="W369" s="33" t="str">
        <f t="shared" si="64"/>
        <v/>
      </c>
      <c r="X369" s="109">
        <f>SUM('10:14'!X369)</f>
        <v>0</v>
      </c>
      <c r="Y369" s="109">
        <f>SUM('10:14'!Y369)</f>
        <v>0</v>
      </c>
      <c r="Z369" s="109">
        <f>SUM('10:14'!Z369)</f>
        <v>0</v>
      </c>
      <c r="AA369" s="109">
        <f>SUM('10:14'!AA369)</f>
        <v>0</v>
      </c>
      <c r="AB369" s="25"/>
      <c r="AC369" s="54"/>
      <c r="AD369" s="9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58">
        <v>30100016</v>
      </c>
      <c r="B370" s="253" t="s">
        <v>417</v>
      </c>
      <c r="C370" s="209" t="s">
        <v>418</v>
      </c>
      <c r="D370" s="17"/>
      <c r="E370" s="17"/>
      <c r="F370" s="6"/>
      <c r="G370" s="109">
        <f>SUM('10:14'!G370)</f>
        <v>0</v>
      </c>
      <c r="H370" s="290">
        <f t="shared" si="60"/>
        <v>0</v>
      </c>
      <c r="I370" s="109">
        <f>SUM('10:14'!I370)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61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25"/>
      <c r="AC370" s="54"/>
      <c r="AD370" s="255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58">
        <v>30100017</v>
      </c>
      <c r="B371" s="253" t="s">
        <v>417</v>
      </c>
      <c r="C371" s="209" t="s">
        <v>419</v>
      </c>
      <c r="D371" s="17"/>
      <c r="E371" s="17"/>
      <c r="F371" s="6"/>
      <c r="G371" s="109">
        <f>SUM('10:14'!G371)</f>
        <v>0</v>
      </c>
      <c r="H371" s="290">
        <f t="shared" si="60"/>
        <v>0</v>
      </c>
      <c r="I371" s="109">
        <f>SUM('10:14'!I371)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61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25"/>
      <c r="AC371" s="54"/>
      <c r="AD371" s="255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58">
        <v>30100015</v>
      </c>
      <c r="B372" s="253" t="s">
        <v>417</v>
      </c>
      <c r="C372" s="209" t="s">
        <v>420</v>
      </c>
      <c r="D372" s="17"/>
      <c r="E372" s="17"/>
      <c r="F372" s="6"/>
      <c r="G372" s="109">
        <f>SUM('10:14'!G372)</f>
        <v>0</v>
      </c>
      <c r="H372" s="290">
        <f t="shared" si="60"/>
        <v>0</v>
      </c>
      <c r="I372" s="109">
        <f>SUM('10:14'!I372)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61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25"/>
      <c r="AC372" s="54"/>
      <c r="AD372" s="255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5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SUM('10:14'!G373)</f>
        <v>0</v>
      </c>
      <c r="H373" s="257">
        <f t="shared" si="60"/>
        <v>0</v>
      </c>
      <c r="I373" s="109">
        <f>SUM('10:14'!I373)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61"/>
        <v>0</v>
      </c>
      <c r="N373" s="31">
        <f t="shared" si="62"/>
        <v>0</v>
      </c>
      <c r="O373" s="109">
        <f>SUM('10:14'!O373)</f>
        <v>0</v>
      </c>
      <c r="P373" s="109">
        <f>SUM('10:14'!P373)</f>
        <v>0</v>
      </c>
      <c r="Q373" s="109">
        <f>SUM('10:14'!Q373)</f>
        <v>0</v>
      </c>
      <c r="R373" s="109">
        <f>SUM('10:14'!R373)</f>
        <v>0</v>
      </c>
      <c r="S373" s="109">
        <f>SUM('10:14'!S373)</f>
        <v>0</v>
      </c>
      <c r="T373" s="109">
        <f>SUM('10:14'!T373)</f>
        <v>0</v>
      </c>
      <c r="U373" s="109">
        <f>SUM('10:14'!U373)</f>
        <v>0</v>
      </c>
      <c r="V373" s="244">
        <f t="shared" si="63"/>
        <v>0</v>
      </c>
      <c r="W373" s="33" t="str">
        <f t="shared" si="64"/>
        <v/>
      </c>
      <c r="X373" s="109">
        <f>SUM('10:14'!X373)</f>
        <v>0</v>
      </c>
      <c r="Y373" s="109">
        <f>SUM('10:14'!Y373)</f>
        <v>0</v>
      </c>
      <c r="Z373" s="109">
        <f>SUM('10:14'!Z373)</f>
        <v>0</v>
      </c>
      <c r="AA373" s="109">
        <f>SUM('10:14'!AA373)</f>
        <v>0</v>
      </c>
      <c r="AB373" s="25"/>
      <c r="AC373" s="54"/>
      <c r="AD373" s="9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5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SUM('10:14'!G374)</f>
        <v>0</v>
      </c>
      <c r="H374" s="257">
        <f t="shared" si="60"/>
        <v>0</v>
      </c>
      <c r="I374" s="109">
        <f>SUM('10:14'!I374)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61"/>
        <v>0</v>
      </c>
      <c r="N374" s="31">
        <f t="shared" si="62"/>
        <v>0</v>
      </c>
      <c r="O374" s="109">
        <f>SUM('10:14'!O374)</f>
        <v>0</v>
      </c>
      <c r="P374" s="109">
        <f>SUM('10:14'!P374)</f>
        <v>0</v>
      </c>
      <c r="Q374" s="109">
        <f>SUM('10:14'!Q374)</f>
        <v>0</v>
      </c>
      <c r="R374" s="109">
        <f>SUM('10:14'!R374)</f>
        <v>0</v>
      </c>
      <c r="S374" s="109">
        <f>SUM('10:14'!S374)</f>
        <v>0</v>
      </c>
      <c r="T374" s="109">
        <f>SUM('10:14'!T374)</f>
        <v>0</v>
      </c>
      <c r="U374" s="109">
        <f>SUM('10:14'!U374)</f>
        <v>0</v>
      </c>
      <c r="V374" s="244">
        <f t="shared" si="63"/>
        <v>0</v>
      </c>
      <c r="W374" s="33" t="str">
        <f t="shared" si="64"/>
        <v/>
      </c>
      <c r="X374" s="109">
        <f>SUM('10:14'!X374)</f>
        <v>0</v>
      </c>
      <c r="Y374" s="109">
        <f>SUM('10:14'!Y374)</f>
        <v>0</v>
      </c>
      <c r="Z374" s="109">
        <f>SUM('10:14'!Z374)</f>
        <v>0</v>
      </c>
      <c r="AA374" s="109">
        <f>SUM('10:14'!AA374)</f>
        <v>0</v>
      </c>
      <c r="AB374" s="25"/>
      <c r="AC374" s="54"/>
      <c r="AD374" s="9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5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SUM('10:14'!G375)</f>
        <v>0</v>
      </c>
      <c r="H375" s="257">
        <f t="shared" si="60"/>
        <v>0</v>
      </c>
      <c r="I375" s="109">
        <f>SUM('10:14'!I375)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61"/>
        <v>0</v>
      </c>
      <c r="N375" s="31">
        <f t="shared" si="62"/>
        <v>0</v>
      </c>
      <c r="O375" s="109">
        <f>SUM('10:14'!O375)</f>
        <v>0</v>
      </c>
      <c r="P375" s="109">
        <f>SUM('10:14'!P375)</f>
        <v>0</v>
      </c>
      <c r="Q375" s="109">
        <f>SUM('10:14'!Q375)</f>
        <v>0</v>
      </c>
      <c r="R375" s="109">
        <f>SUM('10:14'!R375)</f>
        <v>0</v>
      </c>
      <c r="S375" s="109">
        <f>SUM('10:14'!S375)</f>
        <v>0</v>
      </c>
      <c r="T375" s="109">
        <f>SUM('10:14'!T375)</f>
        <v>0</v>
      </c>
      <c r="U375" s="109">
        <f>SUM('10:14'!U375)</f>
        <v>0</v>
      </c>
      <c r="V375" s="244">
        <f t="shared" si="63"/>
        <v>0</v>
      </c>
      <c r="W375" s="33" t="str">
        <f t="shared" si="64"/>
        <v/>
      </c>
      <c r="X375" s="109">
        <f>SUM('10:14'!X375)</f>
        <v>0</v>
      </c>
      <c r="Y375" s="109">
        <f>SUM('10:14'!Y375)</f>
        <v>0</v>
      </c>
      <c r="Z375" s="109">
        <f>SUM('10:14'!Z375)</f>
        <v>0</v>
      </c>
      <c r="AA375" s="109">
        <f>SUM('10:14'!AA375)</f>
        <v>0</v>
      </c>
      <c r="AB375" s="25"/>
      <c r="AC375" s="54"/>
      <c r="AD375" s="9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5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SUM('10:14'!G376)</f>
        <v>0</v>
      </c>
      <c r="H376" s="257">
        <f t="shared" si="60"/>
        <v>0</v>
      </c>
      <c r="I376" s="109">
        <f>SUM('10:14'!I376)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61"/>
        <v>0</v>
      </c>
      <c r="N376" s="31">
        <f t="shared" si="62"/>
        <v>0</v>
      </c>
      <c r="O376" s="109">
        <f>SUM('10:14'!O376)</f>
        <v>0</v>
      </c>
      <c r="P376" s="109">
        <f>SUM('10:14'!P376)</f>
        <v>0</v>
      </c>
      <c r="Q376" s="109">
        <f>SUM('10:14'!Q376)</f>
        <v>0</v>
      </c>
      <c r="R376" s="109">
        <f>SUM('10:14'!R376)</f>
        <v>0</v>
      </c>
      <c r="S376" s="109">
        <f>SUM('10:14'!S376)</f>
        <v>0</v>
      </c>
      <c r="T376" s="109">
        <f>SUM('10:14'!T376)</f>
        <v>0</v>
      </c>
      <c r="U376" s="109">
        <f>SUM('10:14'!U376)</f>
        <v>0</v>
      </c>
      <c r="V376" s="244">
        <f t="shared" si="63"/>
        <v>0</v>
      </c>
      <c r="W376" s="33" t="str">
        <f t="shared" si="64"/>
        <v/>
      </c>
      <c r="X376" s="109">
        <f>SUM('10:14'!X376)</f>
        <v>0</v>
      </c>
      <c r="Y376" s="109">
        <f>SUM('10:14'!Y376)</f>
        <v>0</v>
      </c>
      <c r="Z376" s="109">
        <f>SUM('10:14'!Z376)</f>
        <v>0</v>
      </c>
      <c r="AA376" s="109">
        <f>SUM('10:14'!AA376)</f>
        <v>0</v>
      </c>
      <c r="AB376" s="25"/>
      <c r="AC376" s="54"/>
      <c r="AD376" s="9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5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SUM('10:14'!G377)</f>
        <v>0</v>
      </c>
      <c r="H377" s="257">
        <f t="shared" si="60"/>
        <v>0</v>
      </c>
      <c r="I377" s="109">
        <f>SUM('10:14'!I377)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61"/>
        <v>0</v>
      </c>
      <c r="N377" s="31">
        <f t="shared" si="62"/>
        <v>0</v>
      </c>
      <c r="O377" s="109">
        <f>SUM('10:14'!O377)</f>
        <v>0</v>
      </c>
      <c r="P377" s="109">
        <f>SUM('10:14'!P377)</f>
        <v>0</v>
      </c>
      <c r="Q377" s="109">
        <f>SUM('10:14'!Q377)</f>
        <v>0</v>
      </c>
      <c r="R377" s="109">
        <f>SUM('10:14'!R377)</f>
        <v>0</v>
      </c>
      <c r="S377" s="109">
        <f>SUM('10:14'!S377)</f>
        <v>0</v>
      </c>
      <c r="T377" s="109">
        <f>SUM('10:14'!T377)</f>
        <v>0</v>
      </c>
      <c r="U377" s="109">
        <f>SUM('10:14'!U377)</f>
        <v>0</v>
      </c>
      <c r="V377" s="244">
        <f t="shared" si="63"/>
        <v>0</v>
      </c>
      <c r="W377" s="33" t="str">
        <f t="shared" si="64"/>
        <v/>
      </c>
      <c r="X377" s="109">
        <f>SUM('10:14'!X377)</f>
        <v>0</v>
      </c>
      <c r="Y377" s="109">
        <f>SUM('10:14'!Y377)</f>
        <v>0</v>
      </c>
      <c r="Z377" s="109">
        <f>SUM('10:14'!Z377)</f>
        <v>0</v>
      </c>
      <c r="AA377" s="109">
        <f>SUM('10:14'!AA377)</f>
        <v>0</v>
      </c>
      <c r="AB377" s="25"/>
      <c r="AC377" s="54"/>
      <c r="AD377" s="9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5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SUM('10:14'!G378)</f>
        <v>0</v>
      </c>
      <c r="H378" s="257">
        <f t="shared" si="60"/>
        <v>0</v>
      </c>
      <c r="I378" s="109">
        <f>SUM('10:14'!I378)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61"/>
        <v>0</v>
      </c>
      <c r="N378" s="31">
        <f t="shared" si="62"/>
        <v>0</v>
      </c>
      <c r="O378" s="109">
        <f>SUM('10:14'!O378)</f>
        <v>0</v>
      </c>
      <c r="P378" s="109">
        <f>SUM('10:14'!P378)</f>
        <v>0</v>
      </c>
      <c r="Q378" s="109">
        <f>SUM('10:14'!Q378)</f>
        <v>0</v>
      </c>
      <c r="R378" s="109">
        <f>SUM('10:14'!R378)</f>
        <v>0</v>
      </c>
      <c r="S378" s="109">
        <f>SUM('10:14'!S378)</f>
        <v>0</v>
      </c>
      <c r="T378" s="109">
        <f>SUM('10:14'!T378)</f>
        <v>0</v>
      </c>
      <c r="U378" s="109">
        <f>SUM('10:14'!U378)</f>
        <v>0</v>
      </c>
      <c r="V378" s="244">
        <f t="shared" si="63"/>
        <v>0</v>
      </c>
      <c r="W378" s="33" t="str">
        <f t="shared" si="64"/>
        <v/>
      </c>
      <c r="X378" s="109">
        <f>SUM('10:14'!X378)</f>
        <v>0</v>
      </c>
      <c r="Y378" s="109">
        <f>SUM('10:14'!Y378)</f>
        <v>0</v>
      </c>
      <c r="Z378" s="109">
        <f>SUM('10:14'!Z378)</f>
        <v>0</v>
      </c>
      <c r="AA378" s="109">
        <f>SUM('10:14'!AA378)</f>
        <v>0</v>
      </c>
      <c r="AB378" s="73"/>
      <c r="AC378" s="54"/>
      <c r="AD378" s="9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5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SUM('10:14'!G379)</f>
        <v>0</v>
      </c>
      <c r="H379" s="257">
        <f t="shared" si="60"/>
        <v>0</v>
      </c>
      <c r="I379" s="109">
        <f>SUM('10:14'!I379)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61"/>
        <v>0</v>
      </c>
      <c r="N379" s="31">
        <f t="shared" si="62"/>
        <v>0</v>
      </c>
      <c r="O379" s="109">
        <f>SUM('10:14'!O379)</f>
        <v>0</v>
      </c>
      <c r="P379" s="109">
        <f>SUM('10:14'!P379)</f>
        <v>0</v>
      </c>
      <c r="Q379" s="109">
        <f>SUM('10:14'!Q379)</f>
        <v>0</v>
      </c>
      <c r="R379" s="109">
        <f>SUM('10:14'!R379)</f>
        <v>0</v>
      </c>
      <c r="S379" s="109">
        <f>SUM('10:14'!S379)</f>
        <v>0</v>
      </c>
      <c r="T379" s="109">
        <f>SUM('10:14'!T379)</f>
        <v>0</v>
      </c>
      <c r="U379" s="109">
        <f>SUM('10:14'!U379)</f>
        <v>0</v>
      </c>
      <c r="V379" s="244">
        <f t="shared" si="63"/>
        <v>0</v>
      </c>
      <c r="W379" s="33" t="str">
        <f t="shared" si="64"/>
        <v/>
      </c>
      <c r="X379" s="109">
        <f>SUM('10:14'!X379)</f>
        <v>0</v>
      </c>
      <c r="Y379" s="109">
        <f>SUM('10:14'!Y379)</f>
        <v>0</v>
      </c>
      <c r="Z379" s="109">
        <f>SUM('10:14'!Z379)</f>
        <v>0</v>
      </c>
      <c r="AA379" s="109">
        <f>SUM('10:14'!AA379)</f>
        <v>0</v>
      </c>
      <c r="AB379" s="25"/>
      <c r="AC379" s="54"/>
      <c r="AD379" s="9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5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SUM('10:14'!G380)</f>
        <v>0</v>
      </c>
      <c r="H380" s="257">
        <f t="shared" si="60"/>
        <v>0</v>
      </c>
      <c r="I380" s="109">
        <f>SUM('10:14'!I380)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61"/>
        <v>0</v>
      </c>
      <c r="N380" s="31">
        <f t="shared" si="62"/>
        <v>0</v>
      </c>
      <c r="O380" s="109">
        <f>SUM('10:14'!O380)</f>
        <v>0</v>
      </c>
      <c r="P380" s="109">
        <f>SUM('10:14'!P380)</f>
        <v>0</v>
      </c>
      <c r="Q380" s="109">
        <f>SUM('10:14'!Q380)</f>
        <v>0</v>
      </c>
      <c r="R380" s="109">
        <f>SUM('10:14'!R380)</f>
        <v>0</v>
      </c>
      <c r="S380" s="109">
        <f>SUM('10:14'!S380)</f>
        <v>0</v>
      </c>
      <c r="T380" s="109">
        <f>SUM('10:14'!T380)</f>
        <v>0</v>
      </c>
      <c r="U380" s="109">
        <f>SUM('10:14'!U380)</f>
        <v>0</v>
      </c>
      <c r="V380" s="244">
        <f t="shared" si="63"/>
        <v>0</v>
      </c>
      <c r="W380" s="33" t="str">
        <f t="shared" si="64"/>
        <v/>
      </c>
      <c r="X380" s="109">
        <f>SUM('10:14'!X380)</f>
        <v>0</v>
      </c>
      <c r="Y380" s="109">
        <f>SUM('10:14'!Y380)</f>
        <v>0</v>
      </c>
      <c r="Z380" s="109">
        <f>SUM('10:14'!Z380)</f>
        <v>0</v>
      </c>
      <c r="AA380" s="109">
        <f>SUM('10:14'!AA380)</f>
        <v>0</v>
      </c>
      <c r="AB380" s="73"/>
      <c r="AC380" s="54"/>
      <c r="AD380" s="9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5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SUM('10:14'!G381)</f>
        <v>0</v>
      </c>
      <c r="H381" s="257">
        <f t="shared" si="60"/>
        <v>0</v>
      </c>
      <c r="I381" s="109">
        <f>SUM('10:14'!I381)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61"/>
        <v>0</v>
      </c>
      <c r="N381" s="31">
        <f t="shared" si="62"/>
        <v>0</v>
      </c>
      <c r="O381" s="109">
        <f>SUM('10:14'!O381)</f>
        <v>0</v>
      </c>
      <c r="P381" s="109">
        <f>SUM('10:14'!P381)</f>
        <v>0</v>
      </c>
      <c r="Q381" s="109">
        <f>SUM('10:14'!Q381)</f>
        <v>0</v>
      </c>
      <c r="R381" s="109">
        <f>SUM('10:14'!R381)</f>
        <v>0</v>
      </c>
      <c r="S381" s="109">
        <f>SUM('10:14'!S381)</f>
        <v>0</v>
      </c>
      <c r="T381" s="109">
        <f>SUM('10:14'!T381)</f>
        <v>0</v>
      </c>
      <c r="U381" s="109">
        <f>SUM('10:14'!U381)</f>
        <v>0</v>
      </c>
      <c r="V381" s="244">
        <f t="shared" si="63"/>
        <v>0</v>
      </c>
      <c r="W381" s="33" t="str">
        <f t="shared" si="64"/>
        <v/>
      </c>
      <c r="X381" s="109">
        <f>SUM('10:14'!X381)</f>
        <v>0</v>
      </c>
      <c r="Y381" s="109">
        <f>SUM('10:14'!Y381)</f>
        <v>0</v>
      </c>
      <c r="Z381" s="109">
        <f>SUM('10:14'!Z381)</f>
        <v>0</v>
      </c>
      <c r="AA381" s="109">
        <f>SUM('10:14'!AA381)</f>
        <v>0</v>
      </c>
      <c r="AB381" s="25"/>
      <c r="AC381" s="54"/>
      <c r="AD381" s="9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5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SUM('10:14'!G382)</f>
        <v>0</v>
      </c>
      <c r="H382" s="257">
        <f t="shared" si="60"/>
        <v>0</v>
      </c>
      <c r="I382" s="109">
        <f>SUM('10:14'!I382)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61"/>
        <v>0</v>
      </c>
      <c r="N382" s="31">
        <f t="shared" si="62"/>
        <v>0</v>
      </c>
      <c r="O382" s="109">
        <f>SUM('10:14'!O382)</f>
        <v>0</v>
      </c>
      <c r="P382" s="109">
        <f>SUM('10:14'!P382)</f>
        <v>0</v>
      </c>
      <c r="Q382" s="109">
        <f>SUM('10:14'!Q382)</f>
        <v>0</v>
      </c>
      <c r="R382" s="109">
        <f>SUM('10:14'!R382)</f>
        <v>0</v>
      </c>
      <c r="S382" s="109">
        <f>SUM('10:14'!S382)</f>
        <v>0</v>
      </c>
      <c r="T382" s="109">
        <f>SUM('10:14'!T382)</f>
        <v>0</v>
      </c>
      <c r="U382" s="109">
        <f>SUM('10:14'!U382)</f>
        <v>0</v>
      </c>
      <c r="V382" s="244">
        <f t="shared" si="63"/>
        <v>0</v>
      </c>
      <c r="W382" s="33" t="str">
        <f t="shared" si="64"/>
        <v/>
      </c>
      <c r="X382" s="109">
        <f>SUM('10:14'!X382)</f>
        <v>0</v>
      </c>
      <c r="Y382" s="109">
        <f>SUM('10:14'!Y382)</f>
        <v>0</v>
      </c>
      <c r="Z382" s="109">
        <f>SUM('10:14'!Z382)</f>
        <v>0</v>
      </c>
      <c r="AA382" s="109">
        <f>SUM('10:14'!AA382)</f>
        <v>0</v>
      </c>
      <c r="AB382" s="25"/>
      <c r="AC382" s="54"/>
      <c r="AD382" s="9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5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SUM('10:14'!G383)</f>
        <v>0</v>
      </c>
      <c r="H383" s="257">
        <f t="shared" si="60"/>
        <v>0</v>
      </c>
      <c r="I383" s="109">
        <f>SUM('10:14'!I383)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61"/>
        <v>0</v>
      </c>
      <c r="N383" s="31">
        <f t="shared" si="62"/>
        <v>0</v>
      </c>
      <c r="O383" s="109">
        <f>SUM('10:14'!O383)</f>
        <v>0</v>
      </c>
      <c r="P383" s="109">
        <f>SUM('10:14'!P383)</f>
        <v>0</v>
      </c>
      <c r="Q383" s="109">
        <f>SUM('10:14'!Q383)</f>
        <v>0</v>
      </c>
      <c r="R383" s="109">
        <f>SUM('10:14'!R383)</f>
        <v>0</v>
      </c>
      <c r="S383" s="109">
        <f>SUM('10:14'!S383)</f>
        <v>0</v>
      </c>
      <c r="T383" s="109">
        <f>SUM('10:14'!T383)</f>
        <v>0</v>
      </c>
      <c r="U383" s="109">
        <f>SUM('10:14'!U383)</f>
        <v>0</v>
      </c>
      <c r="V383" s="244">
        <f t="shared" si="63"/>
        <v>0</v>
      </c>
      <c r="W383" s="33" t="str">
        <f t="shared" si="64"/>
        <v/>
      </c>
      <c r="X383" s="109">
        <f>SUM('10:14'!X383)</f>
        <v>0</v>
      </c>
      <c r="Y383" s="109">
        <f>SUM('10:14'!Y383)</f>
        <v>0</v>
      </c>
      <c r="Z383" s="109">
        <f>SUM('10:14'!Z383)</f>
        <v>0</v>
      </c>
      <c r="AA383" s="109">
        <f>SUM('10:14'!AA383)</f>
        <v>0</v>
      </c>
      <c r="AB383" s="25"/>
      <c r="AC383" s="54"/>
      <c r="AD383" s="9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5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SUM('10:14'!G384)</f>
        <v>0</v>
      </c>
      <c r="H384" s="257">
        <f t="shared" si="60"/>
        <v>0</v>
      </c>
      <c r="I384" s="109">
        <f>SUM('10:14'!I384)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61"/>
        <v>0</v>
      </c>
      <c r="N384" s="31">
        <f t="shared" si="62"/>
        <v>0</v>
      </c>
      <c r="O384" s="109">
        <f>SUM('10:14'!O384)</f>
        <v>0</v>
      </c>
      <c r="P384" s="109">
        <f>SUM('10:14'!P384)</f>
        <v>0</v>
      </c>
      <c r="Q384" s="109">
        <f>SUM('10:14'!Q384)</f>
        <v>0</v>
      </c>
      <c r="R384" s="109">
        <f>SUM('10:14'!R384)</f>
        <v>0</v>
      </c>
      <c r="S384" s="109">
        <f>SUM('10:14'!S384)</f>
        <v>0</v>
      </c>
      <c r="T384" s="109">
        <f>SUM('10:14'!T384)</f>
        <v>0</v>
      </c>
      <c r="U384" s="109">
        <f>SUM('10:14'!U384)</f>
        <v>0</v>
      </c>
      <c r="V384" s="244">
        <f t="shared" si="63"/>
        <v>0</v>
      </c>
      <c r="W384" s="33" t="str">
        <f t="shared" si="64"/>
        <v/>
      </c>
      <c r="X384" s="109">
        <f>SUM('10:14'!X384)</f>
        <v>0</v>
      </c>
      <c r="Y384" s="109">
        <f>SUM('10:14'!Y384)</f>
        <v>0</v>
      </c>
      <c r="Z384" s="109">
        <f>SUM('10:14'!Z384)</f>
        <v>0</v>
      </c>
      <c r="AA384" s="109">
        <f>SUM('10:14'!AA384)</f>
        <v>0</v>
      </c>
      <c r="AB384" s="25"/>
      <c r="AC384" s="54"/>
      <c r="AD384" s="9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58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109">
        <f>SUM('10:14'!G385)</f>
        <v>0</v>
      </c>
      <c r="H385" s="257">
        <f t="shared" si="60"/>
        <v>0</v>
      </c>
      <c r="I385" s="109">
        <f>SUM('10:14'!I385)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61"/>
        <v>0</v>
      </c>
      <c r="N385" s="31">
        <f t="shared" si="62"/>
        <v>0</v>
      </c>
      <c r="O385" s="109">
        <f>SUM('10:14'!O385)</f>
        <v>0</v>
      </c>
      <c r="P385" s="109">
        <f>SUM('10:14'!P385)</f>
        <v>0</v>
      </c>
      <c r="Q385" s="109">
        <f>SUM('10:14'!Q385)</f>
        <v>0</v>
      </c>
      <c r="R385" s="109">
        <f>SUM('10:14'!R385)</f>
        <v>0</v>
      </c>
      <c r="S385" s="109">
        <f>SUM('10:14'!S385)</f>
        <v>0</v>
      </c>
      <c r="T385" s="109">
        <f>SUM('10:14'!T385)</f>
        <v>0</v>
      </c>
      <c r="U385" s="109">
        <f>SUM('10:14'!U385)</f>
        <v>0</v>
      </c>
      <c r="V385" s="244"/>
      <c r="W385" s="33"/>
      <c r="X385" s="109">
        <f>SUM('10:14'!X385)</f>
        <v>0</v>
      </c>
      <c r="Y385" s="109">
        <f>SUM('10:14'!Y385)</f>
        <v>0</v>
      </c>
      <c r="Z385" s="109">
        <f>SUM('10:14'!Z385)</f>
        <v>0</v>
      </c>
      <c r="AA385" s="109">
        <f>SUM('10:14'!AA385)</f>
        <v>0</v>
      </c>
      <c r="AB385" s="25"/>
      <c r="AC385" s="54"/>
      <c r="AD385" s="234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58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109">
        <f>SUM('10:14'!G386)</f>
        <v>0</v>
      </c>
      <c r="H386" s="257">
        <f t="shared" si="60"/>
        <v>0</v>
      </c>
      <c r="I386" s="109">
        <f>SUM('10:14'!I386)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61"/>
        <v>0</v>
      </c>
      <c r="N386" s="31">
        <f t="shared" si="62"/>
        <v>0</v>
      </c>
      <c r="O386" s="109">
        <f>SUM('10:14'!O386)</f>
        <v>0</v>
      </c>
      <c r="P386" s="109">
        <f>SUM('10:14'!P386)</f>
        <v>0</v>
      </c>
      <c r="Q386" s="109">
        <f>SUM('10:14'!Q386)</f>
        <v>0</v>
      </c>
      <c r="R386" s="109">
        <f>SUM('10:14'!R386)</f>
        <v>0</v>
      </c>
      <c r="S386" s="109">
        <f>SUM('10:14'!S386)</f>
        <v>0</v>
      </c>
      <c r="T386" s="109">
        <f>SUM('10:14'!T386)</f>
        <v>0</v>
      </c>
      <c r="U386" s="109">
        <f>SUM('10:14'!U386)</f>
        <v>0</v>
      </c>
      <c r="V386" s="244"/>
      <c r="W386" s="33"/>
      <c r="X386" s="109">
        <f>SUM('10:14'!X386)</f>
        <v>0</v>
      </c>
      <c r="Y386" s="109">
        <f>SUM('10:14'!Y386)</f>
        <v>0</v>
      </c>
      <c r="Z386" s="109">
        <f>SUM('10:14'!Z386)</f>
        <v>0</v>
      </c>
      <c r="AA386" s="109">
        <f>SUM('10:14'!AA386)</f>
        <v>0</v>
      </c>
      <c r="AB386" s="25"/>
      <c r="AC386" s="54"/>
      <c r="AD386" s="234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58">
        <v>30100021</v>
      </c>
      <c r="B387" s="213" t="s">
        <v>388</v>
      </c>
      <c r="C387" s="16" t="s">
        <v>390</v>
      </c>
      <c r="D387" s="17">
        <v>5.03</v>
      </c>
      <c r="E387" s="17"/>
      <c r="F387" s="6"/>
      <c r="G387" s="109">
        <f>SUM('10:14'!G387)</f>
        <v>0</v>
      </c>
      <c r="H387" s="257">
        <f t="shared" si="60"/>
        <v>0</v>
      </c>
      <c r="I387" s="109">
        <f>SUM('10:14'!I387)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61"/>
        <v>0</v>
      </c>
      <c r="N387" s="31">
        <f t="shared" si="62"/>
        <v>0</v>
      </c>
      <c r="O387" s="109">
        <f>SUM('10:14'!O387)</f>
        <v>0</v>
      </c>
      <c r="P387" s="109">
        <f>SUM('10:14'!P387)</f>
        <v>0</v>
      </c>
      <c r="Q387" s="109">
        <f>SUM('10:14'!Q387)</f>
        <v>0</v>
      </c>
      <c r="R387" s="109">
        <f>SUM('10:14'!R387)</f>
        <v>0</v>
      </c>
      <c r="S387" s="109">
        <f>SUM('10:14'!S387)</f>
        <v>0</v>
      </c>
      <c r="T387" s="109">
        <f>SUM('10:14'!T387)</f>
        <v>0</v>
      </c>
      <c r="U387" s="109">
        <f>SUM('10:14'!U387)</f>
        <v>0</v>
      </c>
      <c r="V387" s="244"/>
      <c r="W387" s="33"/>
      <c r="X387" s="109">
        <f>SUM('10:14'!X387)</f>
        <v>0</v>
      </c>
      <c r="Y387" s="109">
        <f>SUM('10:14'!Y387)</f>
        <v>0</v>
      </c>
      <c r="Z387" s="109">
        <f>SUM('10:14'!Z387)</f>
        <v>0</v>
      </c>
      <c r="AA387" s="109">
        <f>SUM('10:14'!AA387)</f>
        <v>0</v>
      </c>
      <c r="AB387" s="25"/>
      <c r="AC387" s="54"/>
      <c r="AD387" s="235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58">
        <v>30100018</v>
      </c>
      <c r="B388" s="213" t="s">
        <v>388</v>
      </c>
      <c r="C388" s="16" t="s">
        <v>392</v>
      </c>
      <c r="D388" s="17">
        <v>5.03</v>
      </c>
      <c r="E388" s="17"/>
      <c r="F388" s="6"/>
      <c r="G388" s="109">
        <f>SUM('10:14'!G388)</f>
        <v>0</v>
      </c>
      <c r="H388" s="257">
        <f t="shared" si="60"/>
        <v>0</v>
      </c>
      <c r="I388" s="109">
        <f>SUM('10:14'!I388)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61"/>
        <v>0</v>
      </c>
      <c r="N388" s="31">
        <f t="shared" si="62"/>
        <v>0</v>
      </c>
      <c r="O388" s="109">
        <f>SUM('10:14'!O388)</f>
        <v>0</v>
      </c>
      <c r="P388" s="109">
        <f>SUM('10:14'!P388)</f>
        <v>0</v>
      </c>
      <c r="Q388" s="109">
        <f>SUM('10:14'!Q388)</f>
        <v>0</v>
      </c>
      <c r="R388" s="109">
        <f>SUM('10:14'!R388)</f>
        <v>0</v>
      </c>
      <c r="S388" s="109">
        <f>SUM('10:14'!S388)</f>
        <v>0</v>
      </c>
      <c r="T388" s="109">
        <f>SUM('10:14'!T388)</f>
        <v>0</v>
      </c>
      <c r="U388" s="109">
        <f>SUM('10:14'!U388)</f>
        <v>0</v>
      </c>
      <c r="V388" s="244"/>
      <c r="W388" s="33"/>
      <c r="X388" s="109">
        <f>SUM('10:14'!X388)</f>
        <v>0</v>
      </c>
      <c r="Y388" s="109">
        <f>SUM('10:14'!Y388)</f>
        <v>0</v>
      </c>
      <c r="Z388" s="109">
        <f>SUM('10:14'!Z388)</f>
        <v>0</v>
      </c>
      <c r="AA388" s="109">
        <f>SUM('10:14'!AA388)</f>
        <v>0</v>
      </c>
      <c r="AB388" s="25"/>
      <c r="AC388" s="54"/>
      <c r="AD388" s="235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61">
        <v>30700007</v>
      </c>
      <c r="B389" s="213" t="s">
        <v>427</v>
      </c>
      <c r="C389" s="209" t="s">
        <v>364</v>
      </c>
      <c r="D389" s="17">
        <v>5.03</v>
      </c>
      <c r="E389" s="17"/>
      <c r="F389" s="6"/>
      <c r="G389" s="109">
        <f>SUM('10:14'!G389)</f>
        <v>0</v>
      </c>
      <c r="H389" s="257">
        <f t="shared" si="60"/>
        <v>0</v>
      </c>
      <c r="I389" s="109">
        <f>SUM('10:14'!I389)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61"/>
        <v>0</v>
      </c>
      <c r="N389" s="31"/>
      <c r="O389" s="109">
        <f>SUM('10:14'!O389)</f>
        <v>0</v>
      </c>
      <c r="P389" s="109">
        <f>SUM('10:14'!P389)</f>
        <v>0</v>
      </c>
      <c r="Q389" s="109">
        <f>SUM('10:14'!Q389)</f>
        <v>0</v>
      </c>
      <c r="R389" s="109">
        <f>SUM('10:14'!R389)</f>
        <v>0</v>
      </c>
      <c r="S389" s="109">
        <f>SUM('10:14'!S389)</f>
        <v>0</v>
      </c>
      <c r="T389" s="109">
        <f>SUM('10:14'!T389)</f>
        <v>0</v>
      </c>
      <c r="U389" s="109">
        <f>SUM('10:14'!U389)</f>
        <v>0</v>
      </c>
      <c r="V389" s="244"/>
      <c r="W389" s="33"/>
      <c r="X389" s="109">
        <f>SUM('10:14'!X389)</f>
        <v>0</v>
      </c>
      <c r="Y389" s="109">
        <f>SUM('10:14'!Y389)</f>
        <v>0</v>
      </c>
      <c r="Z389" s="109">
        <f>SUM('10:14'!Z389)</f>
        <v>0</v>
      </c>
      <c r="AA389" s="109">
        <f>SUM('10:14'!AA389)</f>
        <v>0</v>
      </c>
      <c r="AB389" s="25"/>
      <c r="AC389" s="54"/>
      <c r="AD389" s="22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61">
        <v>30700006</v>
      </c>
      <c r="B390" s="213" t="s">
        <v>427</v>
      </c>
      <c r="C390" s="209" t="s">
        <v>365</v>
      </c>
      <c r="D390" s="17">
        <v>5.03</v>
      </c>
      <c r="E390" s="17"/>
      <c r="F390" s="6"/>
      <c r="G390" s="109">
        <f>SUM('10:14'!G390)</f>
        <v>0</v>
      </c>
      <c r="H390" s="257">
        <f t="shared" si="60"/>
        <v>0</v>
      </c>
      <c r="I390" s="109">
        <f>SUM('10:14'!I390)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61"/>
        <v>0</v>
      </c>
      <c r="N390" s="31"/>
      <c r="O390" s="109">
        <f>SUM('10:14'!O390)</f>
        <v>0</v>
      </c>
      <c r="P390" s="109">
        <f>SUM('10:14'!P390)</f>
        <v>0</v>
      </c>
      <c r="Q390" s="109">
        <f>SUM('10:14'!Q390)</f>
        <v>0</v>
      </c>
      <c r="R390" s="109">
        <f>SUM('10:14'!R390)</f>
        <v>0</v>
      </c>
      <c r="S390" s="109">
        <f>SUM('10:14'!S390)</f>
        <v>0</v>
      </c>
      <c r="T390" s="109">
        <f>SUM('10:14'!T390)</f>
        <v>0</v>
      </c>
      <c r="U390" s="109">
        <f>SUM('10:14'!U390)</f>
        <v>0</v>
      </c>
      <c r="V390" s="244"/>
      <c r="W390" s="33"/>
      <c r="X390" s="109">
        <f>SUM('10:14'!X390)</f>
        <v>0</v>
      </c>
      <c r="Y390" s="109">
        <f>SUM('10:14'!Y390)</f>
        <v>0</v>
      </c>
      <c r="Z390" s="109">
        <f>SUM('10:14'!Z390)</f>
        <v>0</v>
      </c>
      <c r="AA390" s="109">
        <f>SUM('10:14'!AA390)</f>
        <v>0</v>
      </c>
      <c r="AB390" s="25"/>
      <c r="AC390" s="54"/>
      <c r="AD390" s="22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61">
        <v>30700008</v>
      </c>
      <c r="B391" s="213" t="s">
        <v>427</v>
      </c>
      <c r="C391" s="209" t="s">
        <v>366</v>
      </c>
      <c r="D391" s="17">
        <v>5.03</v>
      </c>
      <c r="E391" s="17"/>
      <c r="F391" s="6"/>
      <c r="G391" s="109">
        <f>SUM('10:14'!G391)</f>
        <v>0</v>
      </c>
      <c r="H391" s="257">
        <f t="shared" si="60"/>
        <v>0</v>
      </c>
      <c r="I391" s="109">
        <f>SUM('10:14'!I391)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61"/>
        <v>0</v>
      </c>
      <c r="N391" s="31"/>
      <c r="O391" s="109">
        <f>SUM('10:14'!O391)</f>
        <v>0</v>
      </c>
      <c r="P391" s="109">
        <f>SUM('10:14'!P391)</f>
        <v>0</v>
      </c>
      <c r="Q391" s="109">
        <f>SUM('10:14'!Q391)</f>
        <v>0</v>
      </c>
      <c r="R391" s="109">
        <f>SUM('10:14'!R391)</f>
        <v>0</v>
      </c>
      <c r="S391" s="109">
        <f>SUM('10:14'!S391)</f>
        <v>0</v>
      </c>
      <c r="T391" s="109">
        <f>SUM('10:14'!T391)</f>
        <v>0</v>
      </c>
      <c r="U391" s="109">
        <f>SUM('10:14'!U391)</f>
        <v>0</v>
      </c>
      <c r="V391" s="244"/>
      <c r="W391" s="33"/>
      <c r="X391" s="109">
        <f>SUM('10:14'!X391)</f>
        <v>0</v>
      </c>
      <c r="Y391" s="109">
        <f>SUM('10:14'!Y391)</f>
        <v>0</v>
      </c>
      <c r="Z391" s="109">
        <f>SUM('10:14'!Z391)</f>
        <v>0</v>
      </c>
      <c r="AA391" s="109">
        <f>SUM('10:14'!AA391)</f>
        <v>0</v>
      </c>
      <c r="AB391" s="25"/>
      <c r="AC391" s="54"/>
      <c r="AD391" s="22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61">
        <v>30700009</v>
      </c>
      <c r="B392" s="213" t="s">
        <v>427</v>
      </c>
      <c r="C392" s="209" t="s">
        <v>367</v>
      </c>
      <c r="D392" s="17">
        <v>5.03</v>
      </c>
      <c r="E392" s="17"/>
      <c r="F392" s="6"/>
      <c r="G392" s="109">
        <f>SUM('10:14'!G392)</f>
        <v>0</v>
      </c>
      <c r="H392" s="257">
        <f t="shared" si="60"/>
        <v>0</v>
      </c>
      <c r="I392" s="109">
        <f>SUM('10:14'!I392)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61"/>
        <v>0</v>
      </c>
      <c r="N392" s="31"/>
      <c r="O392" s="109">
        <f>SUM('10:14'!O392)</f>
        <v>0</v>
      </c>
      <c r="P392" s="109">
        <f>SUM('10:14'!P392)</f>
        <v>0</v>
      </c>
      <c r="Q392" s="109">
        <f>SUM('10:14'!Q392)</f>
        <v>0</v>
      </c>
      <c r="R392" s="109">
        <f>SUM('10:14'!R392)</f>
        <v>0</v>
      </c>
      <c r="S392" s="109">
        <f>SUM('10:14'!S392)</f>
        <v>0</v>
      </c>
      <c r="T392" s="109">
        <f>SUM('10:14'!T392)</f>
        <v>0</v>
      </c>
      <c r="U392" s="109">
        <f>SUM('10:14'!U392)</f>
        <v>0</v>
      </c>
      <c r="V392" s="244"/>
      <c r="W392" s="33"/>
      <c r="X392" s="109">
        <f>SUM('10:14'!X392)</f>
        <v>0</v>
      </c>
      <c r="Y392" s="109">
        <f>SUM('10:14'!Y392)</f>
        <v>0</v>
      </c>
      <c r="Z392" s="109">
        <f>SUM('10:14'!Z392)</f>
        <v>0</v>
      </c>
      <c r="AA392" s="109">
        <f>SUM('10:14'!AA392)</f>
        <v>0</v>
      </c>
      <c r="AB392" s="25"/>
      <c r="AC392" s="54"/>
      <c r="AD392" s="22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5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SUM('10:14'!G393)</f>
        <v>0</v>
      </c>
      <c r="H393" s="257">
        <f t="shared" si="60"/>
        <v>0</v>
      </c>
      <c r="I393" s="109">
        <f>SUM('10:14'!I393)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61"/>
        <v>0</v>
      </c>
      <c r="N393" s="31">
        <f t="shared" si="62"/>
        <v>0</v>
      </c>
      <c r="O393" s="109">
        <f>SUM('10:14'!O393)</f>
        <v>0</v>
      </c>
      <c r="P393" s="109">
        <f>SUM('10:14'!P393)</f>
        <v>0</v>
      </c>
      <c r="Q393" s="109">
        <f>SUM('10:14'!Q393)</f>
        <v>0</v>
      </c>
      <c r="R393" s="109">
        <f>SUM('10:14'!R393)</f>
        <v>0</v>
      </c>
      <c r="S393" s="109">
        <f>SUM('10:14'!S393)</f>
        <v>0</v>
      </c>
      <c r="T393" s="109">
        <f>SUM('10:14'!T393)</f>
        <v>0</v>
      </c>
      <c r="U393" s="109">
        <f>SUM('10:14'!U393)</f>
        <v>0</v>
      </c>
      <c r="V393" s="244">
        <f t="shared" si="63"/>
        <v>0</v>
      </c>
      <c r="W393" s="33" t="str">
        <f t="shared" si="64"/>
        <v/>
      </c>
      <c r="X393" s="109">
        <f>SUM('10:14'!X393)</f>
        <v>0</v>
      </c>
      <c r="Y393" s="109">
        <f>SUM('10:14'!Y393)</f>
        <v>0</v>
      </c>
      <c r="Z393" s="109">
        <f>SUM('10:14'!Z393)</f>
        <v>0</v>
      </c>
      <c r="AA393" s="109">
        <f>SUM('10:14'!AA393)</f>
        <v>0</v>
      </c>
      <c r="AB393" s="73"/>
      <c r="AC393" s="54"/>
      <c r="AD393" s="9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5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SUM('10:14'!G394)</f>
        <v>0</v>
      </c>
      <c r="H394" s="257">
        <f t="shared" si="60"/>
        <v>0</v>
      </c>
      <c r="I394" s="109">
        <f>SUM('10:14'!I394)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61"/>
        <v>0</v>
      </c>
      <c r="N394" s="31">
        <f t="shared" si="62"/>
        <v>0</v>
      </c>
      <c r="O394" s="109">
        <f>SUM('10:14'!O394)</f>
        <v>0</v>
      </c>
      <c r="P394" s="109">
        <f>SUM('10:14'!P394)</f>
        <v>0</v>
      </c>
      <c r="Q394" s="109">
        <f>SUM('10:14'!Q394)</f>
        <v>0</v>
      </c>
      <c r="R394" s="109">
        <f>SUM('10:14'!R394)</f>
        <v>0</v>
      </c>
      <c r="S394" s="109">
        <f>SUM('10:14'!S394)</f>
        <v>0</v>
      </c>
      <c r="T394" s="109">
        <f>SUM('10:14'!T394)</f>
        <v>0</v>
      </c>
      <c r="U394" s="109">
        <f>SUM('10:14'!U394)</f>
        <v>0</v>
      </c>
      <c r="V394" s="244">
        <f t="shared" si="63"/>
        <v>0</v>
      </c>
      <c r="W394" s="33" t="str">
        <f t="shared" si="64"/>
        <v/>
      </c>
      <c r="X394" s="109">
        <f>SUM('10:14'!X394)</f>
        <v>0</v>
      </c>
      <c r="Y394" s="109">
        <f>SUM('10:14'!Y394)</f>
        <v>0</v>
      </c>
      <c r="Z394" s="109">
        <f>SUM('10:14'!Z394)</f>
        <v>0</v>
      </c>
      <c r="AA394" s="109">
        <f>SUM('10:14'!AA394)</f>
        <v>0</v>
      </c>
      <c r="AB394" s="73"/>
      <c r="AC394" s="54"/>
      <c r="AD394" s="9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5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SUM('10:14'!G395)</f>
        <v>0</v>
      </c>
      <c r="H395" s="257">
        <f t="shared" si="60"/>
        <v>0</v>
      </c>
      <c r="I395" s="109">
        <f>SUM('10:14'!I395)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61"/>
        <v>0</v>
      </c>
      <c r="N395" s="31">
        <f t="shared" si="62"/>
        <v>0</v>
      </c>
      <c r="O395" s="109">
        <f>SUM('10:14'!O395)</f>
        <v>0</v>
      </c>
      <c r="P395" s="109">
        <f>SUM('10:14'!P395)</f>
        <v>0</v>
      </c>
      <c r="Q395" s="109">
        <f>SUM('10:14'!Q395)</f>
        <v>0</v>
      </c>
      <c r="R395" s="109">
        <f>SUM('10:14'!R395)</f>
        <v>0</v>
      </c>
      <c r="S395" s="109">
        <f>SUM('10:14'!S395)</f>
        <v>0</v>
      </c>
      <c r="T395" s="109">
        <f>SUM('10:14'!T395)</f>
        <v>0</v>
      </c>
      <c r="U395" s="109">
        <f>SUM('10:14'!U395)</f>
        <v>0</v>
      </c>
      <c r="V395" s="244">
        <f t="shared" si="63"/>
        <v>0</v>
      </c>
      <c r="W395" s="33" t="str">
        <f t="shared" si="64"/>
        <v/>
      </c>
      <c r="X395" s="109">
        <f>SUM('10:14'!X395)</f>
        <v>0</v>
      </c>
      <c r="Y395" s="109">
        <f>SUM('10:14'!Y395)</f>
        <v>0</v>
      </c>
      <c r="Z395" s="109">
        <f>SUM('10:14'!Z395)</f>
        <v>0</v>
      </c>
      <c r="AA395" s="109">
        <f>SUM('10:14'!AA395)</f>
        <v>0</v>
      </c>
      <c r="AB395" s="73"/>
      <c r="AC395" s="54"/>
      <c r="AD395" s="9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5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SUM('10:14'!G396)</f>
        <v>0</v>
      </c>
      <c r="H396" s="257">
        <f t="shared" si="60"/>
        <v>0</v>
      </c>
      <c r="I396" s="109">
        <f>SUM('10:14'!I396)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61"/>
        <v>0</v>
      </c>
      <c r="N396" s="31">
        <f t="shared" si="62"/>
        <v>0</v>
      </c>
      <c r="O396" s="109">
        <f>SUM('10:14'!O396)</f>
        <v>0</v>
      </c>
      <c r="P396" s="109">
        <f>SUM('10:14'!P396)</f>
        <v>0</v>
      </c>
      <c r="Q396" s="109">
        <f>SUM('10:14'!Q396)</f>
        <v>0</v>
      </c>
      <c r="R396" s="109">
        <f>SUM('10:14'!R396)</f>
        <v>0</v>
      </c>
      <c r="S396" s="109">
        <f>SUM('10:14'!S396)</f>
        <v>0</v>
      </c>
      <c r="T396" s="109">
        <f>SUM('10:14'!T396)</f>
        <v>0</v>
      </c>
      <c r="U396" s="109">
        <f>SUM('10:14'!U396)</f>
        <v>0</v>
      </c>
      <c r="V396" s="244">
        <f t="shared" si="63"/>
        <v>0</v>
      </c>
      <c r="W396" s="33" t="str">
        <f t="shared" si="64"/>
        <v/>
      </c>
      <c r="X396" s="109">
        <f>SUM('10:14'!X396)</f>
        <v>0</v>
      </c>
      <c r="Y396" s="109">
        <f>SUM('10:14'!Y396)</f>
        <v>0</v>
      </c>
      <c r="Z396" s="109">
        <f>SUM('10:14'!Z396)</f>
        <v>0</v>
      </c>
      <c r="AA396" s="109">
        <f>SUM('10:14'!AA396)</f>
        <v>0</v>
      </c>
      <c r="AB396" s="73"/>
      <c r="AC396" s="54"/>
      <c r="AD396" s="9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5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SUM('10:14'!G397)</f>
        <v>0</v>
      </c>
      <c r="H397" s="257">
        <f t="shared" si="60"/>
        <v>0</v>
      </c>
      <c r="I397" s="109">
        <f>SUM('10:14'!I397)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61"/>
        <v>0</v>
      </c>
      <c r="N397" s="31">
        <f t="shared" si="62"/>
        <v>0</v>
      </c>
      <c r="O397" s="109">
        <f>SUM('10:14'!O397)</f>
        <v>0</v>
      </c>
      <c r="P397" s="109">
        <f>SUM('10:14'!P397)</f>
        <v>0</v>
      </c>
      <c r="Q397" s="109">
        <f>SUM('10:14'!Q397)</f>
        <v>0</v>
      </c>
      <c r="R397" s="109">
        <f>SUM('10:14'!R397)</f>
        <v>0</v>
      </c>
      <c r="S397" s="109">
        <f>SUM('10:14'!S397)</f>
        <v>0</v>
      </c>
      <c r="T397" s="109">
        <f>SUM('10:14'!T397)</f>
        <v>0</v>
      </c>
      <c r="U397" s="109">
        <f>SUM('10:14'!U397)</f>
        <v>0</v>
      </c>
      <c r="V397" s="244">
        <f t="shared" si="63"/>
        <v>0</v>
      </c>
      <c r="W397" s="33" t="str">
        <f t="shared" si="64"/>
        <v/>
      </c>
      <c r="X397" s="109">
        <f>SUM('10:14'!X397)</f>
        <v>0</v>
      </c>
      <c r="Y397" s="109">
        <f>SUM('10:14'!Y397)</f>
        <v>0</v>
      </c>
      <c r="Z397" s="109">
        <f>SUM('10:14'!Z397)</f>
        <v>0</v>
      </c>
      <c r="AA397" s="109">
        <f>SUM('10:14'!AA397)</f>
        <v>0</v>
      </c>
      <c r="AB397" s="73"/>
      <c r="AC397" s="54"/>
      <c r="AD397" s="9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5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SUM('10:14'!G398)</f>
        <v>0</v>
      </c>
      <c r="H398" s="257">
        <f t="shared" si="60"/>
        <v>0</v>
      </c>
      <c r="I398" s="109">
        <f>SUM('10:14'!I398)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61"/>
        <v>0</v>
      </c>
      <c r="N398" s="31">
        <f t="shared" si="62"/>
        <v>0</v>
      </c>
      <c r="O398" s="109">
        <f>SUM('10:14'!O398)</f>
        <v>0</v>
      </c>
      <c r="P398" s="109">
        <f>SUM('10:14'!P398)</f>
        <v>0</v>
      </c>
      <c r="Q398" s="109">
        <f>SUM('10:14'!Q398)</f>
        <v>0</v>
      </c>
      <c r="R398" s="109">
        <f>SUM('10:14'!R398)</f>
        <v>0</v>
      </c>
      <c r="S398" s="109">
        <f>SUM('10:14'!S398)</f>
        <v>0</v>
      </c>
      <c r="T398" s="109">
        <f>SUM('10:14'!T398)</f>
        <v>0</v>
      </c>
      <c r="U398" s="109">
        <f>SUM('10:14'!U398)</f>
        <v>0</v>
      </c>
      <c r="V398" s="244">
        <f t="shared" si="63"/>
        <v>0</v>
      </c>
      <c r="W398" s="33" t="str">
        <f t="shared" si="64"/>
        <v/>
      </c>
      <c r="X398" s="109">
        <f>SUM('10:14'!X398)</f>
        <v>0</v>
      </c>
      <c r="Y398" s="109">
        <f>SUM('10:14'!Y398)</f>
        <v>0</v>
      </c>
      <c r="Z398" s="109">
        <f>SUM('10:14'!Z398)</f>
        <v>0</v>
      </c>
      <c r="AA398" s="109">
        <f>SUM('10:14'!AA398)</f>
        <v>0</v>
      </c>
      <c r="AB398" s="73"/>
      <c r="AC398" s="54"/>
      <c r="AD398" s="9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5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SUM('10:14'!G399)</f>
        <v>0</v>
      </c>
      <c r="H399" s="257">
        <f t="shared" si="60"/>
        <v>0</v>
      </c>
      <c r="I399" s="109">
        <f>SUM('10:14'!I399)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61"/>
        <v>0</v>
      </c>
      <c r="N399" s="31">
        <f t="shared" si="62"/>
        <v>0</v>
      </c>
      <c r="O399" s="109">
        <f>SUM('10:14'!O399)</f>
        <v>0</v>
      </c>
      <c r="P399" s="109">
        <f>SUM('10:14'!P399)</f>
        <v>0</v>
      </c>
      <c r="Q399" s="109">
        <f>SUM('10:14'!Q399)</f>
        <v>0</v>
      </c>
      <c r="R399" s="109">
        <f>SUM('10:14'!R399)</f>
        <v>0</v>
      </c>
      <c r="S399" s="109">
        <f>SUM('10:14'!S399)</f>
        <v>0</v>
      </c>
      <c r="T399" s="109">
        <f>SUM('10:14'!T399)</f>
        <v>0</v>
      </c>
      <c r="U399" s="109">
        <f>SUM('10:14'!U399)</f>
        <v>0</v>
      </c>
      <c r="V399" s="244">
        <f t="shared" si="63"/>
        <v>0</v>
      </c>
      <c r="W399" s="33" t="str">
        <f t="shared" si="64"/>
        <v/>
      </c>
      <c r="X399" s="109">
        <f>SUM('10:14'!X399)</f>
        <v>0</v>
      </c>
      <c r="Y399" s="109">
        <f>SUM('10:14'!Y399)</f>
        <v>0</v>
      </c>
      <c r="Z399" s="109">
        <f>SUM('10:14'!Z399)</f>
        <v>0</v>
      </c>
      <c r="AA399" s="109">
        <f>SUM('10:14'!AA399)</f>
        <v>0</v>
      </c>
      <c r="AB399" s="73"/>
      <c r="AC399" s="54"/>
      <c r="AD399" s="9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5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SUM('10:14'!G400)</f>
        <v>0</v>
      </c>
      <c r="H400" s="257">
        <f t="shared" si="60"/>
        <v>0</v>
      </c>
      <c r="I400" s="109">
        <f>SUM('10:14'!I400)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61"/>
        <v>0</v>
      </c>
      <c r="N400" s="31">
        <f t="shared" si="62"/>
        <v>0</v>
      </c>
      <c r="O400" s="109">
        <f>SUM('10:14'!O400)</f>
        <v>0</v>
      </c>
      <c r="P400" s="109">
        <f>SUM('10:14'!P400)</f>
        <v>0</v>
      </c>
      <c r="Q400" s="109">
        <f>SUM('10:14'!Q400)</f>
        <v>0</v>
      </c>
      <c r="R400" s="109">
        <f>SUM('10:14'!R400)</f>
        <v>0</v>
      </c>
      <c r="S400" s="109">
        <f>SUM('10:14'!S400)</f>
        <v>0</v>
      </c>
      <c r="T400" s="109">
        <f>SUM('10:14'!T400)</f>
        <v>0</v>
      </c>
      <c r="U400" s="109">
        <f>SUM('10:14'!U400)</f>
        <v>0</v>
      </c>
      <c r="V400" s="244">
        <f t="shared" si="63"/>
        <v>0</v>
      </c>
      <c r="W400" s="33" t="str">
        <f t="shared" si="64"/>
        <v/>
      </c>
      <c r="X400" s="109">
        <f>SUM('10:14'!X400)</f>
        <v>0</v>
      </c>
      <c r="Y400" s="109">
        <f>SUM('10:14'!Y400)</f>
        <v>0</v>
      </c>
      <c r="Z400" s="109">
        <f>SUM('10:14'!Z400)</f>
        <v>0</v>
      </c>
      <c r="AA400" s="109">
        <f>SUM('10:14'!AA400)</f>
        <v>0</v>
      </c>
      <c r="AB400" s="73"/>
      <c r="AC400" s="54"/>
      <c r="AD400" s="9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5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SUM('10:14'!G401)</f>
        <v>0</v>
      </c>
      <c r="H401" s="257">
        <f t="shared" si="60"/>
        <v>0</v>
      </c>
      <c r="I401" s="109">
        <f>SUM('10:14'!I401)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61"/>
        <v>0</v>
      </c>
      <c r="N401" s="31">
        <f t="shared" si="62"/>
        <v>0</v>
      </c>
      <c r="O401" s="109">
        <f>SUM('10:14'!O401)</f>
        <v>0</v>
      </c>
      <c r="P401" s="109">
        <f>SUM('10:14'!P401)</f>
        <v>0</v>
      </c>
      <c r="Q401" s="109">
        <f>SUM('10:14'!Q401)</f>
        <v>0</v>
      </c>
      <c r="R401" s="109">
        <f>SUM('10:14'!R401)</f>
        <v>0</v>
      </c>
      <c r="S401" s="109">
        <f>SUM('10:14'!S401)</f>
        <v>0</v>
      </c>
      <c r="T401" s="109">
        <f>SUM('10:14'!T401)</f>
        <v>0</v>
      </c>
      <c r="U401" s="109">
        <f>SUM('10:14'!U401)</f>
        <v>0</v>
      </c>
      <c r="V401" s="244">
        <f t="shared" si="63"/>
        <v>0</v>
      </c>
      <c r="W401" s="33" t="str">
        <f t="shared" si="64"/>
        <v/>
      </c>
      <c r="X401" s="109">
        <f>SUM('10:14'!X401)</f>
        <v>0</v>
      </c>
      <c r="Y401" s="109">
        <f>SUM('10:14'!Y401)</f>
        <v>0</v>
      </c>
      <c r="Z401" s="109">
        <f>SUM('10:14'!Z401)</f>
        <v>0</v>
      </c>
      <c r="AA401" s="109">
        <f>SUM('10:14'!AA401)</f>
        <v>0</v>
      </c>
      <c r="AB401" s="73"/>
      <c r="AC401" s="54"/>
      <c r="AD401" s="9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5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SUM('10:14'!G402)</f>
        <v>0</v>
      </c>
      <c r="H402" s="257">
        <f t="shared" si="60"/>
        <v>0</v>
      </c>
      <c r="I402" s="109">
        <f>SUM('10:14'!I402)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61"/>
        <v>0</v>
      </c>
      <c r="N402" s="31">
        <f t="shared" si="62"/>
        <v>0</v>
      </c>
      <c r="O402" s="109">
        <f>SUM('10:14'!O402)</f>
        <v>0</v>
      </c>
      <c r="P402" s="109">
        <f>SUM('10:14'!P402)</f>
        <v>0</v>
      </c>
      <c r="Q402" s="109">
        <f>SUM('10:14'!Q402)</f>
        <v>0</v>
      </c>
      <c r="R402" s="109">
        <f>SUM('10:14'!R402)</f>
        <v>0</v>
      </c>
      <c r="S402" s="109">
        <f>SUM('10:14'!S402)</f>
        <v>0</v>
      </c>
      <c r="T402" s="109">
        <f>SUM('10:14'!T402)</f>
        <v>0</v>
      </c>
      <c r="U402" s="109">
        <f>SUM('10:14'!U402)</f>
        <v>0</v>
      </c>
      <c r="V402" s="244">
        <f t="shared" si="63"/>
        <v>0</v>
      </c>
      <c r="W402" s="33" t="str">
        <f t="shared" si="64"/>
        <v/>
      </c>
      <c r="X402" s="109">
        <f>SUM('10:14'!X402)</f>
        <v>0</v>
      </c>
      <c r="Y402" s="109">
        <f>SUM('10:14'!Y402)</f>
        <v>0</v>
      </c>
      <c r="Z402" s="109">
        <f>SUM('10:14'!Z402)</f>
        <v>0</v>
      </c>
      <c r="AA402" s="109">
        <f>SUM('10:14'!AA402)</f>
        <v>0</v>
      </c>
      <c r="AB402" s="73"/>
      <c r="AC402" s="54"/>
      <c r="AD402" s="9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58">
        <v>30100043</v>
      </c>
      <c r="B403" s="218" t="s">
        <v>436</v>
      </c>
      <c r="C403" s="209" t="s">
        <v>435</v>
      </c>
      <c r="D403" s="17">
        <v>50.3</v>
      </c>
      <c r="E403" s="17"/>
      <c r="F403" s="6"/>
      <c r="G403" s="109">
        <f>SUM('10:14'!G403)</f>
        <v>0</v>
      </c>
      <c r="H403" s="290">
        <f t="shared" si="60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73"/>
      <c r="AC403" s="54"/>
      <c r="AD403" s="29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58">
        <v>30100064</v>
      </c>
      <c r="B404" s="218" t="s">
        <v>401</v>
      </c>
      <c r="C404" s="209" t="s">
        <v>399</v>
      </c>
      <c r="D404" s="17">
        <v>5</v>
      </c>
      <c r="E404" s="17"/>
      <c r="F404" s="6"/>
      <c r="G404" s="109">
        <f>SUM('10:14'!G404)</f>
        <v>0</v>
      </c>
      <c r="H404" s="257">
        <f t="shared" si="60"/>
        <v>0</v>
      </c>
      <c r="I404" s="109">
        <f>SUM('10:14'!I404)</f>
        <v>0</v>
      </c>
      <c r="J404" s="31"/>
      <c r="K404" s="35"/>
      <c r="L404" s="98">
        <v>50</v>
      </c>
      <c r="M404" s="36"/>
      <c r="N404" s="31"/>
      <c r="O404" s="109">
        <f>SUM('10:14'!O404)</f>
        <v>0</v>
      </c>
      <c r="P404" s="109">
        <f>SUM('10:14'!P404)</f>
        <v>0</v>
      </c>
      <c r="Q404" s="109">
        <f>SUM('10:14'!Q404)</f>
        <v>0</v>
      </c>
      <c r="R404" s="109">
        <f>SUM('10:14'!R404)</f>
        <v>0</v>
      </c>
      <c r="S404" s="109">
        <f>SUM('10:14'!S404)</f>
        <v>0</v>
      </c>
      <c r="T404" s="109">
        <f>SUM('10:14'!T404)</f>
        <v>0</v>
      </c>
      <c r="U404" s="109">
        <f>SUM('10:14'!U404)</f>
        <v>0</v>
      </c>
      <c r="V404" s="244"/>
      <c r="W404" s="33"/>
      <c r="X404" s="109">
        <f>SUM('10:14'!X404)</f>
        <v>0</v>
      </c>
      <c r="Y404" s="109">
        <f>SUM('10:14'!Y404)</f>
        <v>0</v>
      </c>
      <c r="Z404" s="109">
        <f>SUM('10:14'!Z404)</f>
        <v>0</v>
      </c>
      <c r="AA404" s="109">
        <f>SUM('10:14'!AA404)</f>
        <v>0</v>
      </c>
      <c r="AB404" s="73"/>
      <c r="AC404" s="54"/>
      <c r="AD404" s="23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5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SUM('10:14'!G405)</f>
        <v>0</v>
      </c>
      <c r="H405" s="257">
        <f t="shared" si="60"/>
        <v>0</v>
      </c>
      <c r="I405" s="109">
        <f>SUM('10:14'!I405)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si="61"/>
        <v>0</v>
      </c>
      <c r="N405" s="31">
        <f t="shared" si="62"/>
        <v>0</v>
      </c>
      <c r="O405" s="109">
        <f>SUM('10:14'!O405)</f>
        <v>0</v>
      </c>
      <c r="P405" s="109">
        <f>SUM('10:14'!P405)</f>
        <v>0</v>
      </c>
      <c r="Q405" s="109">
        <f>SUM('10:14'!Q405)</f>
        <v>0</v>
      </c>
      <c r="R405" s="109">
        <f>SUM('10:14'!R405)</f>
        <v>0</v>
      </c>
      <c r="S405" s="109">
        <f>SUM('10:14'!S405)</f>
        <v>0</v>
      </c>
      <c r="T405" s="109">
        <f>SUM('10:14'!T405)</f>
        <v>0</v>
      </c>
      <c r="U405" s="109">
        <f>SUM('10:14'!U405)</f>
        <v>0</v>
      </c>
      <c r="V405" s="244">
        <f t="shared" si="63"/>
        <v>0</v>
      </c>
      <c r="W405" s="33" t="str">
        <f t="shared" si="64"/>
        <v/>
      </c>
      <c r="X405" s="109">
        <f>SUM('10:14'!X405)</f>
        <v>0</v>
      </c>
      <c r="Y405" s="109">
        <f>SUM('10:14'!Y405)</f>
        <v>0</v>
      </c>
      <c r="Z405" s="109">
        <f>SUM('10:14'!Z405)</f>
        <v>0</v>
      </c>
      <c r="AA405" s="109">
        <f>SUM('10:14'!AA405)</f>
        <v>0</v>
      </c>
      <c r="AB405" s="73"/>
      <c r="AC405" s="54"/>
      <c r="AD405" s="9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5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SUM('10:14'!G406)</f>
        <v>0</v>
      </c>
      <c r="H406" s="257">
        <f t="shared" si="60"/>
        <v>0</v>
      </c>
      <c r="I406" s="109">
        <f>SUM('10:14'!I406)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61"/>
        <v>0</v>
      </c>
      <c r="N406" s="31">
        <f t="shared" si="62"/>
        <v>0</v>
      </c>
      <c r="O406" s="109">
        <f>SUM('10:14'!O406)</f>
        <v>0</v>
      </c>
      <c r="P406" s="109">
        <f>SUM('10:14'!P406)</f>
        <v>0</v>
      </c>
      <c r="Q406" s="109">
        <f>SUM('10:14'!Q406)</f>
        <v>0</v>
      </c>
      <c r="R406" s="109">
        <f>SUM('10:14'!R406)</f>
        <v>0</v>
      </c>
      <c r="S406" s="109">
        <f>SUM('10:14'!S406)</f>
        <v>0</v>
      </c>
      <c r="T406" s="109">
        <f>SUM('10:14'!T406)</f>
        <v>0</v>
      </c>
      <c r="U406" s="109">
        <f>SUM('10:14'!U406)</f>
        <v>0</v>
      </c>
      <c r="V406" s="244">
        <f t="shared" si="63"/>
        <v>0</v>
      </c>
      <c r="W406" s="33" t="str">
        <f t="shared" si="64"/>
        <v/>
      </c>
      <c r="X406" s="109">
        <f>SUM('10:14'!X406)</f>
        <v>0</v>
      </c>
      <c r="Y406" s="109">
        <f>SUM('10:14'!Y406)</f>
        <v>0</v>
      </c>
      <c r="Z406" s="109">
        <f>SUM('10:14'!Z406)</f>
        <v>0</v>
      </c>
      <c r="AA406" s="109">
        <f>SUM('10:14'!AA406)</f>
        <v>0</v>
      </c>
      <c r="AB406" s="73"/>
      <c r="AC406" s="54"/>
      <c r="AD406" s="9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58"/>
      <c r="B407" s="218" t="s">
        <v>360</v>
      </c>
      <c r="C407" s="209" t="s">
        <v>361</v>
      </c>
      <c r="D407" s="17"/>
      <c r="E407" s="17"/>
      <c r="F407" s="6"/>
      <c r="G407" s="109">
        <f>SUM('10:14'!G407)</f>
        <v>0</v>
      </c>
      <c r="H407" s="257">
        <f t="shared" si="60"/>
        <v>0</v>
      </c>
      <c r="I407" s="109">
        <f>SUM('10:14'!I407)</f>
        <v>0</v>
      </c>
      <c r="J407" s="31"/>
      <c r="K407" s="35"/>
      <c r="L407" s="98"/>
      <c r="M407" s="36"/>
      <c r="N407" s="31"/>
      <c r="O407" s="109">
        <f>SUM('10:14'!O407)</f>
        <v>0</v>
      </c>
      <c r="P407" s="109">
        <f>SUM('10:14'!P407)</f>
        <v>0</v>
      </c>
      <c r="Q407" s="109">
        <f>SUM('10:14'!Q407)</f>
        <v>0</v>
      </c>
      <c r="R407" s="109">
        <f>SUM('10:14'!R407)</f>
        <v>0</v>
      </c>
      <c r="S407" s="109">
        <f>SUM('10:14'!S407)</f>
        <v>0</v>
      </c>
      <c r="T407" s="109">
        <f>SUM('10:14'!T407)</f>
        <v>0</v>
      </c>
      <c r="U407" s="109">
        <f>SUM('10:14'!U407)</f>
        <v>0</v>
      </c>
      <c r="V407" s="244"/>
      <c r="W407" s="33"/>
      <c r="X407" s="109">
        <f>SUM('10:14'!X407)</f>
        <v>0</v>
      </c>
      <c r="Y407" s="109">
        <f>SUM('10:14'!Y407)</f>
        <v>0</v>
      </c>
      <c r="Z407" s="109">
        <f>SUM('10:14'!Z407)</f>
        <v>0</v>
      </c>
      <c r="AA407" s="109">
        <f>SUM('10:14'!AA407)</f>
        <v>0</v>
      </c>
      <c r="AB407" s="73"/>
      <c r="AC407" s="54"/>
      <c r="AD407" s="21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5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SUM('10:14'!G408)</f>
        <v>0</v>
      </c>
      <c r="H408" s="123">
        <f t="shared" si="60"/>
        <v>0</v>
      </c>
      <c r="I408" s="109">
        <f>SUM('10:14'!I408)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si="61"/>
        <v/>
      </c>
      <c r="N408" s="31">
        <f t="shared" si="62"/>
        <v>0</v>
      </c>
      <c r="O408" s="109">
        <f>SUM('10:14'!O408)</f>
        <v>0</v>
      </c>
      <c r="P408" s="109">
        <f>SUM('10:14'!P408)</f>
        <v>0</v>
      </c>
      <c r="Q408" s="109">
        <f>SUM('10:14'!Q408)</f>
        <v>0</v>
      </c>
      <c r="R408" s="109">
        <f>SUM('10:14'!R408)</f>
        <v>0</v>
      </c>
      <c r="S408" s="109">
        <f>SUM('10:14'!S408)</f>
        <v>0</v>
      </c>
      <c r="T408" s="109">
        <f>SUM('10:14'!T408)</f>
        <v>0</v>
      </c>
      <c r="U408" s="109">
        <f>SUM('10:14'!U408)</f>
        <v>0</v>
      </c>
      <c r="V408" s="244">
        <f t="shared" si="63"/>
        <v>0</v>
      </c>
      <c r="W408" s="33" t="str">
        <f t="shared" si="64"/>
        <v/>
      </c>
      <c r="X408" s="109">
        <f>SUM('10:14'!X408)</f>
        <v>0</v>
      </c>
      <c r="Y408" s="109">
        <f>SUM('10:14'!Y408)</f>
        <v>0</v>
      </c>
      <c r="Z408" s="109">
        <f>SUM('10:14'!Z408)</f>
        <v>0</v>
      </c>
      <c r="AA408" s="109">
        <f>SUM('10:14'!AA408)</f>
        <v>0</v>
      </c>
      <c r="AB408" s="73"/>
      <c r="AC408" s="54"/>
      <c r="AD408" s="9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5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SUM('10:14'!G409)</f>
        <v>0</v>
      </c>
      <c r="H409" s="123">
        <f t="shared" si="60"/>
        <v>0</v>
      </c>
      <c r="I409" s="109">
        <f>SUM('10:14'!I409)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61"/>
        <v/>
      </c>
      <c r="N409" s="31">
        <f t="shared" si="62"/>
        <v>0</v>
      </c>
      <c r="O409" s="109">
        <f>SUM('10:14'!O409)</f>
        <v>0</v>
      </c>
      <c r="P409" s="109">
        <f>SUM('10:14'!P409)</f>
        <v>0</v>
      </c>
      <c r="Q409" s="109">
        <f>SUM('10:14'!Q409)</f>
        <v>0</v>
      </c>
      <c r="R409" s="109">
        <f>SUM('10:14'!R409)</f>
        <v>0</v>
      </c>
      <c r="S409" s="109">
        <f>SUM('10:14'!S409)</f>
        <v>0</v>
      </c>
      <c r="T409" s="109">
        <f>SUM('10:14'!T409)</f>
        <v>0</v>
      </c>
      <c r="U409" s="109">
        <f>SUM('10:14'!U409)</f>
        <v>0</v>
      </c>
      <c r="V409" s="244">
        <f t="shared" si="63"/>
        <v>0</v>
      </c>
      <c r="W409" s="33" t="str">
        <f t="shared" si="64"/>
        <v/>
      </c>
      <c r="X409" s="109">
        <f>SUM('10:14'!X409)</f>
        <v>0</v>
      </c>
      <c r="Y409" s="109">
        <f>SUM('10:14'!Y409)</f>
        <v>0</v>
      </c>
      <c r="Z409" s="109">
        <f>SUM('10:14'!Z409)</f>
        <v>0</v>
      </c>
      <c r="AA409" s="109">
        <f>SUM('10:14'!AA409)</f>
        <v>0</v>
      </c>
      <c r="AB409" s="73"/>
      <c r="AC409" s="54"/>
      <c r="AD409" s="9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5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SUM('10:14'!G410)</f>
        <v>0</v>
      </c>
      <c r="H410" s="257">
        <f t="shared" si="60"/>
        <v>0</v>
      </c>
      <c r="I410" s="109">
        <f>SUM('10:14'!I410)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61"/>
        <v/>
      </c>
      <c r="N410" s="31">
        <f t="shared" si="62"/>
        <v>0</v>
      </c>
      <c r="O410" s="109">
        <f>SUM('10:14'!O410)</f>
        <v>0</v>
      </c>
      <c r="P410" s="109">
        <f>SUM('10:14'!P410)</f>
        <v>0</v>
      </c>
      <c r="Q410" s="109">
        <f>SUM('10:14'!Q410)</f>
        <v>0</v>
      </c>
      <c r="R410" s="109">
        <f>SUM('10:14'!R410)</f>
        <v>0</v>
      </c>
      <c r="S410" s="109">
        <f>SUM('10:14'!S410)</f>
        <v>0</v>
      </c>
      <c r="T410" s="109">
        <f>SUM('10:14'!T410)</f>
        <v>0</v>
      </c>
      <c r="U410" s="109">
        <f>SUM('10:14'!U410)</f>
        <v>0</v>
      </c>
      <c r="V410" s="244">
        <f t="shared" si="63"/>
        <v>0</v>
      </c>
      <c r="W410" s="33" t="str">
        <f t="shared" si="64"/>
        <v/>
      </c>
      <c r="X410" s="109">
        <f>SUM('10:14'!X410)</f>
        <v>0</v>
      </c>
      <c r="Y410" s="109">
        <f>SUM('10:14'!Y410)</f>
        <v>0</v>
      </c>
      <c r="Z410" s="109">
        <f>SUM('10:14'!Z410)</f>
        <v>0</v>
      </c>
      <c r="AA410" s="109">
        <f>SUM('10:14'!AA410)</f>
        <v>0</v>
      </c>
      <c r="AB410" s="73"/>
      <c r="AC410" s="54"/>
      <c r="AD410" s="9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5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SUM('10:14'!G411)</f>
        <v>0</v>
      </c>
      <c r="H411" s="257">
        <f t="shared" si="60"/>
        <v>0</v>
      </c>
      <c r="I411" s="109">
        <f>SUM('10:14'!I411)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61"/>
        <v/>
      </c>
      <c r="N411" s="31">
        <f t="shared" si="62"/>
        <v>0</v>
      </c>
      <c r="O411" s="109">
        <f>SUM('10:14'!O411)</f>
        <v>0</v>
      </c>
      <c r="P411" s="109">
        <f>SUM('10:14'!P411)</f>
        <v>0</v>
      </c>
      <c r="Q411" s="109">
        <f>SUM('10:14'!Q411)</f>
        <v>0</v>
      </c>
      <c r="R411" s="109">
        <f>SUM('10:14'!R411)</f>
        <v>0</v>
      </c>
      <c r="S411" s="109">
        <f>SUM('10:14'!S411)</f>
        <v>0</v>
      </c>
      <c r="T411" s="109">
        <f>SUM('10:14'!T411)</f>
        <v>0</v>
      </c>
      <c r="U411" s="109">
        <f>SUM('10:14'!U411)</f>
        <v>0</v>
      </c>
      <c r="V411" s="244">
        <f t="shared" si="63"/>
        <v>0</v>
      </c>
      <c r="W411" s="33" t="str">
        <f t="shared" si="64"/>
        <v/>
      </c>
      <c r="X411" s="109">
        <f>SUM('10:14'!X411)</f>
        <v>0</v>
      </c>
      <c r="Y411" s="109">
        <f>SUM('10:14'!Y411)</f>
        <v>0</v>
      </c>
      <c r="Z411" s="109">
        <f>SUM('10:14'!Z411)</f>
        <v>0</v>
      </c>
      <c r="AA411" s="109">
        <f>SUM('10:14'!AA411)</f>
        <v>0</v>
      </c>
      <c r="AB411" s="73"/>
      <c r="AC411" s="54"/>
      <c r="AD411" s="9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60">
        <v>30600013</v>
      </c>
      <c r="B412" s="225" t="s">
        <v>368</v>
      </c>
      <c r="C412" s="209" t="s">
        <v>374</v>
      </c>
      <c r="D412" s="17"/>
      <c r="E412" s="17"/>
      <c r="F412" s="6"/>
      <c r="G412" s="109">
        <f>SUM('10:14'!G412)</f>
        <v>0</v>
      </c>
      <c r="H412" s="257">
        <f t="shared" si="60"/>
        <v>0</v>
      </c>
      <c r="I412" s="109">
        <f>SUM('10:14'!I412)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61"/>
        <v>0</v>
      </c>
      <c r="N412" s="31"/>
      <c r="O412" s="109">
        <f>SUM('10:14'!O412)</f>
        <v>0</v>
      </c>
      <c r="P412" s="109">
        <f>SUM('10:14'!P412)</f>
        <v>0</v>
      </c>
      <c r="Q412" s="109">
        <f>SUM('10:14'!Q412)</f>
        <v>0</v>
      </c>
      <c r="R412" s="109">
        <f>SUM('10:14'!R412)</f>
        <v>0</v>
      </c>
      <c r="S412" s="109">
        <f>SUM('10:14'!S412)</f>
        <v>0</v>
      </c>
      <c r="T412" s="109">
        <f>SUM('10:14'!T412)</f>
        <v>0</v>
      </c>
      <c r="U412" s="109">
        <f>SUM('10:14'!U412)</f>
        <v>0</v>
      </c>
      <c r="V412" s="244"/>
      <c r="W412" s="33"/>
      <c r="X412" s="109">
        <f>SUM('10:14'!X412)</f>
        <v>0</v>
      </c>
      <c r="Y412" s="109">
        <f>SUM('10:14'!Y412)</f>
        <v>0</v>
      </c>
      <c r="Z412" s="109">
        <f>SUM('10:14'!Z412)</f>
        <v>0</v>
      </c>
      <c r="AA412" s="109">
        <f>SUM('10:14'!AA412)</f>
        <v>0</v>
      </c>
      <c r="AB412" s="73"/>
      <c r="AC412" s="54"/>
      <c r="AD412" s="22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60">
        <v>30600014</v>
      </c>
      <c r="B413" s="225" t="s">
        <v>368</v>
      </c>
      <c r="C413" s="209" t="s">
        <v>369</v>
      </c>
      <c r="D413" s="17"/>
      <c r="E413" s="17"/>
      <c r="F413" s="6"/>
      <c r="G413" s="109">
        <f>SUM('10:14'!G413)</f>
        <v>0</v>
      </c>
      <c r="H413" s="257">
        <f t="shared" si="60"/>
        <v>0</v>
      </c>
      <c r="I413" s="109">
        <f>SUM('10:14'!I413)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61"/>
        <v>0</v>
      </c>
      <c r="N413" s="31"/>
      <c r="O413" s="109">
        <f>SUM('10:14'!O413)</f>
        <v>0</v>
      </c>
      <c r="P413" s="109">
        <f>SUM('10:14'!P413)</f>
        <v>0</v>
      </c>
      <c r="Q413" s="109">
        <f>SUM('10:14'!Q413)</f>
        <v>0</v>
      </c>
      <c r="R413" s="109">
        <f>SUM('10:14'!R413)</f>
        <v>0</v>
      </c>
      <c r="S413" s="109">
        <f>SUM('10:14'!S413)</f>
        <v>0</v>
      </c>
      <c r="T413" s="109">
        <f>SUM('10:14'!T413)</f>
        <v>0</v>
      </c>
      <c r="U413" s="109">
        <f>SUM('10:14'!U413)</f>
        <v>0</v>
      </c>
      <c r="V413" s="244"/>
      <c r="W413" s="33"/>
      <c r="X413" s="109">
        <f>SUM('10:14'!X413)</f>
        <v>0</v>
      </c>
      <c r="Y413" s="109">
        <f>SUM('10:14'!Y413)</f>
        <v>0</v>
      </c>
      <c r="Z413" s="109">
        <f>SUM('10:14'!Z413)</f>
        <v>0</v>
      </c>
      <c r="AA413" s="109">
        <f>SUM('10:14'!AA413)</f>
        <v>0</v>
      </c>
      <c r="AB413" s="73"/>
      <c r="AC413" s="54"/>
      <c r="AD413" s="22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60">
        <v>30600012</v>
      </c>
      <c r="B414" s="225" t="s">
        <v>368</v>
      </c>
      <c r="C414" s="209" t="s">
        <v>370</v>
      </c>
      <c r="D414" s="17"/>
      <c r="E414" s="17"/>
      <c r="F414" s="6"/>
      <c r="G414" s="109">
        <f>SUM('10:14'!G414)</f>
        <v>0</v>
      </c>
      <c r="H414" s="257">
        <f t="shared" si="60"/>
        <v>0</v>
      </c>
      <c r="I414" s="109">
        <f>SUM('10:14'!I414)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61"/>
        <v>0</v>
      </c>
      <c r="N414" s="31"/>
      <c r="O414" s="109">
        <f>SUM('10:14'!O414)</f>
        <v>0</v>
      </c>
      <c r="P414" s="109">
        <f>SUM('10:14'!P414)</f>
        <v>0</v>
      </c>
      <c r="Q414" s="109">
        <f>SUM('10:14'!Q414)</f>
        <v>0</v>
      </c>
      <c r="R414" s="109">
        <f>SUM('10:14'!R414)</f>
        <v>0</v>
      </c>
      <c r="S414" s="109">
        <f>SUM('10:14'!S414)</f>
        <v>0</v>
      </c>
      <c r="T414" s="109">
        <f>SUM('10:14'!T414)</f>
        <v>0</v>
      </c>
      <c r="U414" s="109">
        <f>SUM('10:14'!U414)</f>
        <v>0</v>
      </c>
      <c r="V414" s="244"/>
      <c r="W414" s="33"/>
      <c r="X414" s="109">
        <f>SUM('10:14'!X414)</f>
        <v>0</v>
      </c>
      <c r="Y414" s="109">
        <f>SUM('10:14'!Y414)</f>
        <v>0</v>
      </c>
      <c r="Z414" s="109">
        <f>SUM('10:14'!Z414)</f>
        <v>0</v>
      </c>
      <c r="AA414" s="109">
        <f>SUM('10:14'!AA414)</f>
        <v>0</v>
      </c>
      <c r="AB414" s="73"/>
      <c r="AC414" s="54"/>
      <c r="AD414" s="22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60">
        <v>30600011</v>
      </c>
      <c r="B415" s="225" t="s">
        <v>368</v>
      </c>
      <c r="C415" s="209" t="s">
        <v>371</v>
      </c>
      <c r="D415" s="17"/>
      <c r="E415" s="17"/>
      <c r="F415" s="6"/>
      <c r="G415" s="109">
        <f>SUM('10:14'!G415)</f>
        <v>0</v>
      </c>
      <c r="H415" s="257">
        <f t="shared" si="60"/>
        <v>0</v>
      </c>
      <c r="I415" s="109">
        <f>SUM('10:14'!I415)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61"/>
        <v>0</v>
      </c>
      <c r="N415" s="31"/>
      <c r="O415" s="109">
        <f>SUM('10:14'!O415)</f>
        <v>0</v>
      </c>
      <c r="P415" s="109">
        <f>SUM('10:14'!P415)</f>
        <v>0</v>
      </c>
      <c r="Q415" s="109">
        <f>SUM('10:14'!Q415)</f>
        <v>0</v>
      </c>
      <c r="R415" s="109">
        <f>SUM('10:14'!R415)</f>
        <v>0</v>
      </c>
      <c r="S415" s="109">
        <f>SUM('10:14'!S415)</f>
        <v>0</v>
      </c>
      <c r="T415" s="109">
        <f>SUM('10:14'!T415)</f>
        <v>0</v>
      </c>
      <c r="U415" s="109">
        <f>SUM('10:14'!U415)</f>
        <v>0</v>
      </c>
      <c r="V415" s="244"/>
      <c r="W415" s="33"/>
      <c r="X415" s="109">
        <f>SUM('10:14'!X415)</f>
        <v>0</v>
      </c>
      <c r="Y415" s="109">
        <f>SUM('10:14'!Y415)</f>
        <v>0</v>
      </c>
      <c r="Z415" s="109">
        <f>SUM('10:14'!Z415)</f>
        <v>0</v>
      </c>
      <c r="AA415" s="109">
        <f>SUM('10:14'!AA415)</f>
        <v>0</v>
      </c>
      <c r="AB415" s="73"/>
      <c r="AC415" s="54"/>
      <c r="AD415" s="22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60">
        <v>30300002</v>
      </c>
      <c r="B416" s="225" t="s">
        <v>408</v>
      </c>
      <c r="C416" s="209" t="s">
        <v>410</v>
      </c>
      <c r="D416" s="17"/>
      <c r="E416" s="17"/>
      <c r="F416" s="6"/>
      <c r="G416" s="109">
        <f>SUM('10:14'!G416)</f>
        <v>0</v>
      </c>
      <c r="H416" s="257">
        <f t="shared" si="60"/>
        <v>0</v>
      </c>
      <c r="I416" s="109">
        <f>SUM('10:14'!I416)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61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73"/>
      <c r="AC416" s="54"/>
      <c r="AD416" s="24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60">
        <v>30300001</v>
      </c>
      <c r="B417" s="225" t="s">
        <v>408</v>
      </c>
      <c r="C417" s="209" t="s">
        <v>412</v>
      </c>
      <c r="D417" s="17"/>
      <c r="E417" s="17"/>
      <c r="F417" s="6"/>
      <c r="G417" s="109">
        <f>SUM('10:14'!G417)</f>
        <v>0</v>
      </c>
      <c r="H417" s="257">
        <f t="shared" si="60"/>
        <v>0</v>
      </c>
      <c r="I417" s="109">
        <f>SUM('10:14'!I417)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61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73"/>
      <c r="AC417" s="54"/>
      <c r="AD417" s="24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60">
        <v>30300003</v>
      </c>
      <c r="B418" s="225" t="s">
        <v>408</v>
      </c>
      <c r="C418" s="209" t="s">
        <v>414</v>
      </c>
      <c r="D418" s="17"/>
      <c r="E418" s="17"/>
      <c r="F418" s="6"/>
      <c r="G418" s="109">
        <f>SUM('10:14'!G418)</f>
        <v>0</v>
      </c>
      <c r="H418" s="257">
        <f t="shared" si="60"/>
        <v>0</v>
      </c>
      <c r="I418" s="109">
        <f>SUM('10:14'!I418)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61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73"/>
      <c r="AC418" s="54"/>
      <c r="AD418" s="24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60">
        <v>30300005</v>
      </c>
      <c r="B419" s="63" t="s">
        <v>362</v>
      </c>
      <c r="C419" s="16" t="s">
        <v>349</v>
      </c>
      <c r="D419" s="17"/>
      <c r="E419" s="17"/>
      <c r="F419" s="6"/>
      <c r="G419" s="109">
        <f>SUM('10:14'!G419)</f>
        <v>0</v>
      </c>
      <c r="H419" s="257">
        <f t="shared" si="60"/>
        <v>0</v>
      </c>
      <c r="I419" s="109">
        <f>SUM('10:14'!I419)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61"/>
        <v>0</v>
      </c>
      <c r="N419" s="31"/>
      <c r="O419" s="109">
        <f>SUM('10:14'!O419)</f>
        <v>0</v>
      </c>
      <c r="P419" s="109">
        <f>SUM('10:14'!P419)</f>
        <v>0</v>
      </c>
      <c r="Q419" s="109">
        <f>SUM('10:14'!Q419)</f>
        <v>0</v>
      </c>
      <c r="R419" s="109">
        <f>SUM('10:14'!R419)</f>
        <v>0</v>
      </c>
      <c r="S419" s="109">
        <f>SUM('10:14'!S419)</f>
        <v>0</v>
      </c>
      <c r="T419" s="109">
        <f>SUM('10:14'!T419)</f>
        <v>0</v>
      </c>
      <c r="U419" s="109">
        <f>SUM('10:14'!U419)</f>
        <v>0</v>
      </c>
      <c r="V419" s="244"/>
      <c r="W419" s="33"/>
      <c r="X419" s="109">
        <f>SUM('10:14'!X419)</f>
        <v>0</v>
      </c>
      <c r="Y419" s="109">
        <f>SUM('10:14'!Y419)</f>
        <v>0</v>
      </c>
      <c r="Z419" s="109">
        <f>SUM('10:14'!Z419)</f>
        <v>0</v>
      </c>
      <c r="AA419" s="109">
        <f>SUM('10:14'!AA419)</f>
        <v>0</v>
      </c>
      <c r="AB419" s="73"/>
      <c r="AC419" s="54"/>
      <c r="AD419" s="21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60">
        <v>30300004</v>
      </c>
      <c r="B420" s="63" t="s">
        <v>362</v>
      </c>
      <c r="C420" s="16" t="s">
        <v>350</v>
      </c>
      <c r="D420" s="17"/>
      <c r="E420" s="17"/>
      <c r="F420" s="6"/>
      <c r="G420" s="109">
        <f>SUM('10:14'!G420)</f>
        <v>0</v>
      </c>
      <c r="H420" s="257">
        <f t="shared" si="60"/>
        <v>0</v>
      </c>
      <c r="I420" s="109">
        <f>SUM('10:14'!I420)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61"/>
        <v>0</v>
      </c>
      <c r="N420" s="31"/>
      <c r="O420" s="109">
        <f>SUM('10:14'!O420)</f>
        <v>0</v>
      </c>
      <c r="P420" s="109">
        <f>SUM('10:14'!P420)</f>
        <v>0</v>
      </c>
      <c r="Q420" s="109">
        <f>SUM('10:14'!Q420)</f>
        <v>0</v>
      </c>
      <c r="R420" s="109">
        <f>SUM('10:14'!R420)</f>
        <v>0</v>
      </c>
      <c r="S420" s="109">
        <f>SUM('10:14'!S420)</f>
        <v>0</v>
      </c>
      <c r="T420" s="109">
        <f>SUM('10:14'!T420)</f>
        <v>0</v>
      </c>
      <c r="U420" s="109">
        <f>SUM('10:14'!U420)</f>
        <v>0</v>
      </c>
      <c r="V420" s="244"/>
      <c r="W420" s="33"/>
      <c r="X420" s="109">
        <f>SUM('10:14'!X420)</f>
        <v>0</v>
      </c>
      <c r="Y420" s="109">
        <f>SUM('10:14'!Y420)</f>
        <v>0</v>
      </c>
      <c r="Z420" s="109">
        <f>SUM('10:14'!Z420)</f>
        <v>0</v>
      </c>
      <c r="AA420" s="109">
        <f>SUM('10:14'!AA420)</f>
        <v>0</v>
      </c>
      <c r="AB420" s="73"/>
      <c r="AC420" s="54"/>
      <c r="AD420" s="21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60">
        <v>30300006</v>
      </c>
      <c r="B421" s="63" t="s">
        <v>362</v>
      </c>
      <c r="C421" s="16" t="s">
        <v>356</v>
      </c>
      <c r="D421" s="17"/>
      <c r="E421" s="17"/>
      <c r="F421" s="6"/>
      <c r="G421" s="109">
        <f>SUM('10:14'!G421)</f>
        <v>0</v>
      </c>
      <c r="H421" s="257">
        <f t="shared" si="60"/>
        <v>0</v>
      </c>
      <c r="I421" s="109">
        <f>SUM('10:14'!I421)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61"/>
        <v>0</v>
      </c>
      <c r="N421" s="31"/>
      <c r="O421" s="109">
        <f>SUM('10:14'!O421)</f>
        <v>0</v>
      </c>
      <c r="P421" s="109">
        <f>SUM('10:14'!P421)</f>
        <v>0</v>
      </c>
      <c r="Q421" s="109">
        <f>SUM('10:14'!Q421)</f>
        <v>0</v>
      </c>
      <c r="R421" s="109">
        <f>SUM('10:14'!R421)</f>
        <v>0</v>
      </c>
      <c r="S421" s="109">
        <f>SUM('10:14'!S421)</f>
        <v>0</v>
      </c>
      <c r="T421" s="109">
        <f>SUM('10:14'!T421)</f>
        <v>0</v>
      </c>
      <c r="U421" s="109">
        <f>SUM('10:14'!U421)</f>
        <v>0</v>
      </c>
      <c r="V421" s="244"/>
      <c r="W421" s="33"/>
      <c r="X421" s="109">
        <f>SUM('10:14'!X421)</f>
        <v>0</v>
      </c>
      <c r="Y421" s="109">
        <f>SUM('10:14'!Y421)</f>
        <v>0</v>
      </c>
      <c r="Z421" s="109">
        <f>SUM('10:14'!Z421)</f>
        <v>0</v>
      </c>
      <c r="AA421" s="109">
        <f>SUM('10:14'!AA421)</f>
        <v>0</v>
      </c>
      <c r="AB421" s="73"/>
      <c r="AC421" s="54"/>
      <c r="AD421" s="21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31" t="s">
        <v>86</v>
      </c>
      <c r="B422" s="631"/>
      <c r="C422" s="104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65">SUM(M365:M421)</f>
        <v>0</v>
      </c>
      <c r="N422" s="30">
        <f t="shared" si="65"/>
        <v>0</v>
      </c>
      <c r="O422" s="107">
        <f t="shared" si="65"/>
        <v>0</v>
      </c>
      <c r="P422" s="107">
        <f t="shared" si="65"/>
        <v>0</v>
      </c>
      <c r="Q422" s="107">
        <f t="shared" si="65"/>
        <v>0</v>
      </c>
      <c r="R422" s="107">
        <f t="shared" si="65"/>
        <v>0</v>
      </c>
      <c r="S422" s="108">
        <f t="shared" si="65"/>
        <v>0</v>
      </c>
      <c r="T422" s="107">
        <f t="shared" si="65"/>
        <v>0</v>
      </c>
      <c r="U422" s="107">
        <f t="shared" si="65"/>
        <v>0</v>
      </c>
      <c r="V422" s="244">
        <f t="shared" si="65"/>
        <v>0</v>
      </c>
      <c r="W422" s="33" t="str">
        <f t="shared" si="64"/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70"/>
      <c r="AD422" s="97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57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SUM('10:14'!G423)</f>
        <v>0</v>
      </c>
      <c r="H423" s="102">
        <f>D423*G423</f>
        <v>0</v>
      </c>
      <c r="I423" s="109">
        <f>SUM('10:14'!I423)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56" si="66">IF(ISERROR(I423-K423),"",I423-K423)</f>
        <v>0</v>
      </c>
      <c r="N423" s="31">
        <f t="shared" ref="N423:N456" si="67">SUM(O423:U423)</f>
        <v>0</v>
      </c>
      <c r="O423" s="109">
        <f>SUM('10:14'!O423)</f>
        <v>0</v>
      </c>
      <c r="P423" s="109">
        <f>SUM('10:14'!P423)</f>
        <v>0</v>
      </c>
      <c r="Q423" s="109">
        <f>SUM('10:14'!Q423)</f>
        <v>0</v>
      </c>
      <c r="R423" s="109">
        <f>SUM('10:14'!R423)</f>
        <v>0</v>
      </c>
      <c r="S423" s="109">
        <f>SUM('10:14'!S423)</f>
        <v>0</v>
      </c>
      <c r="T423" s="109">
        <f>SUM('10:14'!T423)</f>
        <v>0</v>
      </c>
      <c r="U423" s="109">
        <f>SUM('10:14'!U423)</f>
        <v>0</v>
      </c>
      <c r="V423" s="244">
        <f t="shared" ref="V423:V456" si="68">SUM(X423:AA423)</f>
        <v>0</v>
      </c>
      <c r="W423" s="33" t="str">
        <f t="shared" si="64"/>
        <v/>
      </c>
      <c r="X423" s="109">
        <f>SUM('10:14'!X423)</f>
        <v>0</v>
      </c>
      <c r="Y423" s="109">
        <f>SUM('10:14'!Y423)</f>
        <v>0</v>
      </c>
      <c r="Z423" s="109">
        <f>SUM('10:14'!Z423)</f>
        <v>0</v>
      </c>
      <c r="AA423" s="109">
        <f>SUM('10:14'!AA423)</f>
        <v>0</v>
      </c>
      <c r="AB423" s="73"/>
      <c r="AC423" s="54"/>
      <c r="AD423" s="9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57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SUM('10:14'!G424)</f>
        <v>0</v>
      </c>
      <c r="H424" s="123">
        <f t="shared" ref="H424:H456" si="69">D424*G424</f>
        <v>0</v>
      </c>
      <c r="I424" s="109">
        <f>SUM('10:14'!I424)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66"/>
        <v>0</v>
      </c>
      <c r="N424" s="31">
        <f t="shared" si="67"/>
        <v>0</v>
      </c>
      <c r="O424" s="109">
        <f>SUM('10:14'!O424)</f>
        <v>0</v>
      </c>
      <c r="P424" s="109">
        <f>SUM('10:14'!P424)</f>
        <v>0</v>
      </c>
      <c r="Q424" s="109">
        <f>SUM('10:14'!Q424)</f>
        <v>0</v>
      </c>
      <c r="R424" s="109">
        <f>SUM('10:14'!R424)</f>
        <v>0</v>
      </c>
      <c r="S424" s="109">
        <f>SUM('10:14'!S424)</f>
        <v>0</v>
      </c>
      <c r="T424" s="109">
        <f>SUM('10:14'!T424)</f>
        <v>0</v>
      </c>
      <c r="U424" s="109">
        <f>SUM('10:14'!U424)</f>
        <v>0</v>
      </c>
      <c r="V424" s="244">
        <f t="shared" si="68"/>
        <v>0</v>
      </c>
      <c r="W424" s="33" t="str">
        <f t="shared" si="64"/>
        <v/>
      </c>
      <c r="X424" s="109">
        <f>SUM('10:14'!X424)</f>
        <v>0</v>
      </c>
      <c r="Y424" s="109">
        <f>SUM('10:14'!Y424)</f>
        <v>0</v>
      </c>
      <c r="Z424" s="109">
        <f>SUM('10:14'!Z424)</f>
        <v>0</v>
      </c>
      <c r="AA424" s="109">
        <f>SUM('10:14'!AA424)</f>
        <v>0</v>
      </c>
      <c r="AB424" s="73"/>
      <c r="AC424" s="54"/>
      <c r="AD424" s="9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57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SUM('10:14'!G425)</f>
        <v>0</v>
      </c>
      <c r="H425" s="123">
        <f t="shared" si="69"/>
        <v>0</v>
      </c>
      <c r="I425" s="109">
        <f>SUM('10:14'!I425)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66"/>
        <v>0</v>
      </c>
      <c r="N425" s="31">
        <f t="shared" si="67"/>
        <v>0</v>
      </c>
      <c r="O425" s="109">
        <f>SUM('10:14'!O425)</f>
        <v>0</v>
      </c>
      <c r="P425" s="109">
        <f>SUM('10:14'!P425)</f>
        <v>0</v>
      </c>
      <c r="Q425" s="109">
        <f>SUM('10:14'!Q425)</f>
        <v>0</v>
      </c>
      <c r="R425" s="109">
        <f>SUM('10:14'!R425)</f>
        <v>0</v>
      </c>
      <c r="S425" s="109">
        <f>SUM('10:14'!S425)</f>
        <v>0</v>
      </c>
      <c r="T425" s="109">
        <f>SUM('10:14'!T425)</f>
        <v>0</v>
      </c>
      <c r="U425" s="109">
        <f>SUM('10:14'!U425)</f>
        <v>0</v>
      </c>
      <c r="V425" s="244">
        <f t="shared" si="68"/>
        <v>0</v>
      </c>
      <c r="W425" s="33" t="str">
        <f t="shared" si="64"/>
        <v/>
      </c>
      <c r="X425" s="109">
        <f>SUM('10:14'!X425)</f>
        <v>0</v>
      </c>
      <c r="Y425" s="109">
        <f>SUM('10:14'!Y425)</f>
        <v>0</v>
      </c>
      <c r="Z425" s="109">
        <f>SUM('10:14'!Z425)</f>
        <v>0</v>
      </c>
      <c r="AA425" s="109">
        <f>SUM('10:14'!AA425)</f>
        <v>0</v>
      </c>
      <c r="AB425" s="73"/>
      <c r="AC425" s="54"/>
      <c r="AD425" s="9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57">
        <v>30400014</v>
      </c>
      <c r="B426" s="260" t="s">
        <v>949</v>
      </c>
      <c r="C426" s="16" t="s">
        <v>53</v>
      </c>
      <c r="D426" s="17">
        <v>5.03</v>
      </c>
      <c r="E426" s="17"/>
      <c r="F426" s="6"/>
      <c r="G426" s="109">
        <f>SUM('10:14'!G426)</f>
        <v>216</v>
      </c>
      <c r="H426" s="123">
        <f t="shared" si="69"/>
        <v>1086.48</v>
      </c>
      <c r="I426" s="109">
        <f>SUM('10:14'!I426)</f>
        <v>24</v>
      </c>
      <c r="J426" s="31">
        <f t="array" ref="J426">IF(ISERROR(G426/I426),"",G426/I426)</f>
        <v>9</v>
      </c>
      <c r="K426" s="35">
        <f t="array" ref="K426">IF(ISERROR(G426/L426),"",G426/L426)</f>
        <v>23.2258064516129</v>
      </c>
      <c r="L426" s="98">
        <v>9.3000000000000007</v>
      </c>
      <c r="M426" s="36">
        <f t="shared" si="66"/>
        <v>0.77419354838709964</v>
      </c>
      <c r="N426" s="31">
        <f t="shared" si="67"/>
        <v>0</v>
      </c>
      <c r="O426" s="109">
        <f>SUM('10:14'!O426)</f>
        <v>0</v>
      </c>
      <c r="P426" s="109">
        <f>SUM('10:14'!P426)</f>
        <v>0</v>
      </c>
      <c r="Q426" s="109">
        <f>SUM('10:14'!Q426)</f>
        <v>0</v>
      </c>
      <c r="R426" s="109">
        <f>SUM('10:14'!R426)</f>
        <v>0</v>
      </c>
      <c r="S426" s="109">
        <f>SUM('10:14'!S426)</f>
        <v>0</v>
      </c>
      <c r="T426" s="109">
        <f>SUM('10:14'!T426)</f>
        <v>0</v>
      </c>
      <c r="U426" s="109">
        <f>SUM('10:14'!U426)</f>
        <v>0</v>
      </c>
      <c r="V426" s="244">
        <f t="shared" si="68"/>
        <v>0</v>
      </c>
      <c r="W426" s="33">
        <f t="shared" si="64"/>
        <v>0</v>
      </c>
      <c r="X426" s="109">
        <f>SUM('10:14'!X426)</f>
        <v>0</v>
      </c>
      <c r="Y426" s="109">
        <f>SUM('10:14'!Y426)</f>
        <v>0</v>
      </c>
      <c r="Z426" s="109">
        <f>SUM('10:14'!Z426)</f>
        <v>0</v>
      </c>
      <c r="AA426" s="109">
        <f>SUM('10:14'!AA426)</f>
        <v>0</v>
      </c>
      <c r="AB426" s="73"/>
      <c r="AC426" s="54"/>
      <c r="AD426" s="9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57">
        <v>30400013</v>
      </c>
      <c r="B427" s="260" t="s">
        <v>492</v>
      </c>
      <c r="C427" s="16" t="s">
        <v>72</v>
      </c>
      <c r="D427" s="17">
        <v>5.03</v>
      </c>
      <c r="E427" s="17"/>
      <c r="F427" s="6"/>
      <c r="G427" s="109">
        <f>SUM('10:14'!G427)</f>
        <v>369</v>
      </c>
      <c r="H427" s="123">
        <f t="shared" si="69"/>
        <v>1856.0700000000002</v>
      </c>
      <c r="I427" s="109">
        <f>SUM('10:14'!I427)</f>
        <v>41.5</v>
      </c>
      <c r="J427" s="31">
        <f t="array" ref="J427">IF(ISERROR(G427/I427),"",G427/I427)</f>
        <v>8.8915662650602414</v>
      </c>
      <c r="K427" s="35">
        <f t="array" ref="K427">IF(ISERROR(G427/L427),"",G427/L427)</f>
        <v>39.677419354838705</v>
      </c>
      <c r="L427" s="98">
        <v>9.3000000000000007</v>
      </c>
      <c r="M427" s="36">
        <f t="shared" si="66"/>
        <v>1.8225806451612954</v>
      </c>
      <c r="N427" s="31">
        <f t="shared" si="67"/>
        <v>0</v>
      </c>
      <c r="O427" s="109">
        <f>SUM('10:14'!O427)</f>
        <v>0</v>
      </c>
      <c r="P427" s="109">
        <f>SUM('10:14'!P427)</f>
        <v>0</v>
      </c>
      <c r="Q427" s="109">
        <f>SUM('10:14'!Q427)</f>
        <v>0</v>
      </c>
      <c r="R427" s="109">
        <f>SUM('10:14'!R427)</f>
        <v>0</v>
      </c>
      <c r="S427" s="109">
        <f>SUM('10:14'!S427)</f>
        <v>0</v>
      </c>
      <c r="T427" s="109">
        <f>SUM('10:14'!T427)</f>
        <v>0</v>
      </c>
      <c r="U427" s="109">
        <f>SUM('10:14'!U427)</f>
        <v>0</v>
      </c>
      <c r="V427" s="244">
        <f t="shared" si="68"/>
        <v>0</v>
      </c>
      <c r="W427" s="33">
        <f t="shared" si="64"/>
        <v>0</v>
      </c>
      <c r="X427" s="109">
        <f>SUM('10:14'!X427)</f>
        <v>0</v>
      </c>
      <c r="Y427" s="109">
        <f>SUM('10:14'!Y427)</f>
        <v>0</v>
      </c>
      <c r="Z427" s="109">
        <f>SUM('10:14'!Z427)</f>
        <v>0</v>
      </c>
      <c r="AA427" s="109">
        <f>SUM('10:14'!AA427)</f>
        <v>0</v>
      </c>
      <c r="AB427" s="73"/>
      <c r="AC427" s="54"/>
      <c r="AD427" s="9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57">
        <v>30400016</v>
      </c>
      <c r="B428" s="260" t="s">
        <v>949</v>
      </c>
      <c r="C428" s="16" t="s">
        <v>60</v>
      </c>
      <c r="D428" s="17">
        <v>5.03</v>
      </c>
      <c r="E428" s="17"/>
      <c r="F428" s="6"/>
      <c r="G428" s="109">
        <f>SUM('10:14'!G428)</f>
        <v>246</v>
      </c>
      <c r="H428" s="123">
        <f t="shared" si="69"/>
        <v>1237.3800000000001</v>
      </c>
      <c r="I428" s="109">
        <f>SUM('10:14'!I428)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66"/>
        <v>-0.95161290322580427</v>
      </c>
      <c r="N428" s="31">
        <f t="shared" si="67"/>
        <v>0</v>
      </c>
      <c r="O428" s="109">
        <f>SUM('10:14'!O428)</f>
        <v>0</v>
      </c>
      <c r="P428" s="109">
        <f>SUM('10:14'!P428)</f>
        <v>0</v>
      </c>
      <c r="Q428" s="109">
        <f>SUM('10:14'!Q428)</f>
        <v>0</v>
      </c>
      <c r="R428" s="109">
        <f>SUM('10:14'!R428)</f>
        <v>0</v>
      </c>
      <c r="S428" s="109">
        <f>SUM('10:14'!S428)</f>
        <v>0</v>
      </c>
      <c r="T428" s="109">
        <f>SUM('10:14'!T428)</f>
        <v>0</v>
      </c>
      <c r="U428" s="109">
        <f>SUM('10:14'!U428)</f>
        <v>0</v>
      </c>
      <c r="V428" s="244">
        <f t="shared" si="68"/>
        <v>0</v>
      </c>
      <c r="W428" s="33">
        <f t="shared" si="64"/>
        <v>0</v>
      </c>
      <c r="X428" s="109">
        <f>SUM('10:14'!X428)</f>
        <v>0</v>
      </c>
      <c r="Y428" s="109">
        <f>SUM('10:14'!Y428)</f>
        <v>0</v>
      </c>
      <c r="Z428" s="109">
        <f>SUM('10:14'!Z428)</f>
        <v>0</v>
      </c>
      <c r="AA428" s="109">
        <f>SUM('10:14'!AA428)</f>
        <v>0</v>
      </c>
      <c r="AB428" s="73"/>
      <c r="AC428" s="54"/>
      <c r="AD428" s="97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57">
        <v>30400017</v>
      </c>
      <c r="B429" s="260" t="s">
        <v>949</v>
      </c>
      <c r="C429" s="16" t="s">
        <v>66</v>
      </c>
      <c r="D429" s="17">
        <v>5.03</v>
      </c>
      <c r="E429" s="17"/>
      <c r="F429" s="6"/>
      <c r="G429" s="109">
        <f>SUM('10:14'!G429)</f>
        <v>0</v>
      </c>
      <c r="H429" s="123">
        <f t="shared" si="69"/>
        <v>0</v>
      </c>
      <c r="I429" s="109">
        <f>SUM('10:14'!I429)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66"/>
        <v>0</v>
      </c>
      <c r="N429" s="31">
        <f t="shared" si="67"/>
        <v>0</v>
      </c>
      <c r="O429" s="109">
        <f>SUM('10:14'!O429)</f>
        <v>0</v>
      </c>
      <c r="P429" s="109">
        <f>SUM('10:14'!P429)</f>
        <v>0</v>
      </c>
      <c r="Q429" s="109">
        <f>SUM('10:14'!Q429)</f>
        <v>0</v>
      </c>
      <c r="R429" s="109">
        <f>SUM('10:14'!R429)</f>
        <v>0</v>
      </c>
      <c r="S429" s="109">
        <f>SUM('10:14'!S429)</f>
        <v>0</v>
      </c>
      <c r="T429" s="109">
        <f>SUM('10:14'!T429)</f>
        <v>0</v>
      </c>
      <c r="U429" s="109">
        <f>SUM('10:14'!U429)</f>
        <v>0</v>
      </c>
      <c r="V429" s="244">
        <f t="shared" si="68"/>
        <v>0</v>
      </c>
      <c r="W429" s="33" t="str">
        <f t="shared" si="64"/>
        <v/>
      </c>
      <c r="X429" s="109">
        <f>SUM('10:14'!X429)</f>
        <v>0</v>
      </c>
      <c r="Y429" s="109">
        <f>SUM('10:14'!Y429)</f>
        <v>0</v>
      </c>
      <c r="Z429" s="109">
        <f>SUM('10:14'!Z429)</f>
        <v>0</v>
      </c>
      <c r="AA429" s="109">
        <f>SUM('10:14'!AA429)</f>
        <v>0</v>
      </c>
      <c r="AB429" s="73"/>
      <c r="AC429" s="54"/>
      <c r="AD429" s="9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57">
        <v>30400015</v>
      </c>
      <c r="B430" s="65" t="s">
        <v>948</v>
      </c>
      <c r="C430" s="16" t="s">
        <v>177</v>
      </c>
      <c r="D430" s="17">
        <v>5.03</v>
      </c>
      <c r="E430" s="17"/>
      <c r="F430" s="6"/>
      <c r="G430" s="109">
        <f>SUM('10:14'!G430)</f>
        <v>205</v>
      </c>
      <c r="H430" s="125">
        <f t="shared" si="69"/>
        <v>1031.1500000000001</v>
      </c>
      <c r="I430" s="109">
        <f>SUM('10:14'!I430)</f>
        <v>31</v>
      </c>
      <c r="J430" s="31"/>
      <c r="K430" s="35">
        <f t="array" ref="K430">IF(ISERROR(G430/L430),"",G430/L430)</f>
        <v>22.043010752688172</v>
      </c>
      <c r="L430" s="98">
        <v>9.3000000000000007</v>
      </c>
      <c r="M430" s="36">
        <f t="shared" si="66"/>
        <v>8.956989247311828</v>
      </c>
      <c r="N430" s="31">
        <f t="shared" si="67"/>
        <v>0</v>
      </c>
      <c r="O430" s="109">
        <f>SUM('10:14'!O430)</f>
        <v>0</v>
      </c>
      <c r="P430" s="109">
        <f>SUM('10:14'!P430)</f>
        <v>0</v>
      </c>
      <c r="Q430" s="109">
        <f>SUM('10:14'!Q430)</f>
        <v>0</v>
      </c>
      <c r="R430" s="109">
        <f>SUM('10:14'!R430)</f>
        <v>0</v>
      </c>
      <c r="S430" s="109">
        <f>SUM('10:14'!S430)</f>
        <v>0</v>
      </c>
      <c r="T430" s="109">
        <f>SUM('10:14'!T430)</f>
        <v>0</v>
      </c>
      <c r="U430" s="109">
        <f>SUM('10:14'!U430)</f>
        <v>0</v>
      </c>
      <c r="V430" s="245"/>
      <c r="W430" s="33"/>
      <c r="X430" s="109">
        <f>SUM('10:14'!X430)</f>
        <v>0</v>
      </c>
      <c r="Y430" s="109">
        <f>SUM('10:14'!Y430)</f>
        <v>0</v>
      </c>
      <c r="Z430" s="109">
        <f>SUM('10:14'!Z430)</f>
        <v>0</v>
      </c>
      <c r="AA430" s="109">
        <f>SUM('10:14'!AA430)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62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109">
        <f>SUM('10:14'!G431)</f>
        <v>0</v>
      </c>
      <c r="H431" s="125">
        <f t="shared" si="69"/>
        <v>0</v>
      </c>
      <c r="I431" s="109">
        <f>SUM('10:14'!I431)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SUM('10:14'!O431)</f>
        <v>0</v>
      </c>
      <c r="P431" s="109">
        <f>SUM('10:14'!P431)</f>
        <v>0</v>
      </c>
      <c r="Q431" s="109">
        <f>SUM('10:14'!Q431)</f>
        <v>0</v>
      </c>
      <c r="R431" s="109">
        <f>SUM('10:14'!R431)</f>
        <v>0</v>
      </c>
      <c r="S431" s="109">
        <f>SUM('10:14'!S431)</f>
        <v>0</v>
      </c>
      <c r="T431" s="109">
        <f>SUM('10:14'!T431)</f>
        <v>0</v>
      </c>
      <c r="U431" s="109">
        <f>SUM('10:14'!U431)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SUM('10:14'!X431)</f>
        <v>0</v>
      </c>
      <c r="Y431" s="109">
        <f>SUM('10:14'!Y431)</f>
        <v>0</v>
      </c>
      <c r="Z431" s="109">
        <f>SUM('10:14'!Z431)</f>
        <v>0</v>
      </c>
      <c r="AA431" s="109">
        <f>SUM('10:14'!AA431)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62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109">
        <f>SUM('10:14'!G432)</f>
        <v>0</v>
      </c>
      <c r="H432" s="125">
        <f t="shared" si="69"/>
        <v>0</v>
      </c>
      <c r="I432" s="109">
        <f>SUM('10:14'!I432)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SUM('10:14'!O432)</f>
        <v>0</v>
      </c>
      <c r="P432" s="109">
        <f>SUM('10:14'!P432)</f>
        <v>0</v>
      </c>
      <c r="Q432" s="109">
        <f>SUM('10:14'!Q432)</f>
        <v>0</v>
      </c>
      <c r="R432" s="109">
        <f>SUM('10:14'!R432)</f>
        <v>0</v>
      </c>
      <c r="S432" s="109">
        <f>SUM('10:14'!S432)</f>
        <v>0</v>
      </c>
      <c r="T432" s="109">
        <f>SUM('10:14'!T432)</f>
        <v>0</v>
      </c>
      <c r="U432" s="109">
        <f>SUM('10:14'!U432)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SUM('10:14'!X432)</f>
        <v>0</v>
      </c>
      <c r="Y432" s="109">
        <f>SUM('10:14'!Y432)</f>
        <v>0</v>
      </c>
      <c r="Z432" s="109">
        <f>SUM('10:14'!Z432)</f>
        <v>0</v>
      </c>
      <c r="AA432" s="109">
        <f>SUM('10:14'!AA432)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62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109">
        <f>SUM('10:14'!G433)</f>
        <v>0</v>
      </c>
      <c r="H433" s="125">
        <f t="shared" si="69"/>
        <v>0</v>
      </c>
      <c r="I433" s="109">
        <f>SUM('10:14'!I433)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SUM('10:14'!O433)</f>
        <v>0</v>
      </c>
      <c r="P433" s="109">
        <f>SUM('10:14'!P433)</f>
        <v>0</v>
      </c>
      <c r="Q433" s="109">
        <f>SUM('10:14'!Q433)</f>
        <v>0</v>
      </c>
      <c r="R433" s="109">
        <f>SUM('10:14'!R433)</f>
        <v>0</v>
      </c>
      <c r="S433" s="109">
        <f>SUM('10:14'!S433)</f>
        <v>0</v>
      </c>
      <c r="T433" s="109">
        <f>SUM('10:14'!T433)</f>
        <v>0</v>
      </c>
      <c r="U433" s="109">
        <f>SUM('10:14'!U433)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SUM('10:14'!X433)</f>
        <v>0</v>
      </c>
      <c r="Y433" s="109">
        <f>SUM('10:14'!Y433)</f>
        <v>0</v>
      </c>
      <c r="Z433" s="109">
        <f>SUM('10:14'!Z433)</f>
        <v>0</v>
      </c>
      <c r="AA433" s="109">
        <f>SUM('10:14'!AA433)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62">
        <v>30600003</v>
      </c>
      <c r="B434" s="65" t="s">
        <v>162</v>
      </c>
      <c r="C434" s="222" t="s">
        <v>89</v>
      </c>
      <c r="D434" s="17">
        <v>5.03</v>
      </c>
      <c r="E434" s="17"/>
      <c r="F434" s="6"/>
      <c r="G434" s="109">
        <f>SUM('10:14'!G434)</f>
        <v>0</v>
      </c>
      <c r="H434" s="125">
        <f t="shared" si="69"/>
        <v>0</v>
      </c>
      <c r="I434" s="109">
        <f>SUM('10:14'!I434)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SUM('10:14'!O434)</f>
        <v>0</v>
      </c>
      <c r="P434" s="109">
        <f>SUM('10:14'!P434)</f>
        <v>0</v>
      </c>
      <c r="Q434" s="109">
        <f>SUM('10:14'!Q434)</f>
        <v>0</v>
      </c>
      <c r="R434" s="109">
        <f>SUM('10:14'!R434)</f>
        <v>0</v>
      </c>
      <c r="S434" s="109">
        <f>SUM('10:14'!S434)</f>
        <v>0</v>
      </c>
      <c r="T434" s="109">
        <f>SUM('10:14'!T434)</f>
        <v>0</v>
      </c>
      <c r="U434" s="109">
        <f>SUM('10:14'!U434)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SUM('10:14'!X434)</f>
        <v>0</v>
      </c>
      <c r="Y434" s="109">
        <f>SUM('10:14'!Y434)</f>
        <v>0</v>
      </c>
      <c r="Z434" s="109">
        <f>SUM('10:14'!Z434)</f>
        <v>0</v>
      </c>
      <c r="AA434" s="109">
        <f>SUM('10:14'!AA434)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62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SUM('10:14'!G435)</f>
        <v>0</v>
      </c>
      <c r="H435" s="123">
        <f t="shared" si="69"/>
        <v>0</v>
      </c>
      <c r="I435" s="109">
        <f>SUM('10:14'!I435)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si="66"/>
        <v>0</v>
      </c>
      <c r="N435" s="31">
        <f t="shared" si="67"/>
        <v>0</v>
      </c>
      <c r="O435" s="109">
        <f>SUM('10:14'!O435)</f>
        <v>0</v>
      </c>
      <c r="P435" s="109">
        <f>SUM('10:14'!P435)</f>
        <v>0</v>
      </c>
      <c r="Q435" s="109">
        <f>SUM('10:14'!Q435)</f>
        <v>0</v>
      </c>
      <c r="R435" s="109">
        <f>SUM('10:14'!R435)</f>
        <v>0</v>
      </c>
      <c r="S435" s="109">
        <f>SUM('10:14'!S435)</f>
        <v>0</v>
      </c>
      <c r="T435" s="109">
        <f>SUM('10:14'!T435)</f>
        <v>0</v>
      </c>
      <c r="U435" s="109">
        <f>SUM('10:14'!U435)</f>
        <v>0</v>
      </c>
      <c r="V435" s="244">
        <f t="shared" si="68"/>
        <v>0</v>
      </c>
      <c r="W435" s="33" t="str">
        <f t="shared" si="64"/>
        <v/>
      </c>
      <c r="X435" s="109">
        <f>SUM('10:14'!X435)</f>
        <v>0</v>
      </c>
      <c r="Y435" s="109">
        <f>SUM('10:14'!Y435)</f>
        <v>0</v>
      </c>
      <c r="Z435" s="109">
        <f>SUM('10:14'!Z435)</f>
        <v>0</v>
      </c>
      <c r="AA435" s="109">
        <f>SUM('10:14'!AA435)</f>
        <v>0</v>
      </c>
      <c r="AB435" s="73"/>
      <c r="AC435" s="54"/>
      <c r="AD435" s="9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62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SUM('10:14'!G436)</f>
        <v>0</v>
      </c>
      <c r="H436" s="123">
        <f t="shared" si="69"/>
        <v>0</v>
      </c>
      <c r="I436" s="109">
        <f>SUM('10:14'!I436)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66"/>
        <v/>
      </c>
      <c r="N436" s="31">
        <f t="shared" si="67"/>
        <v>0</v>
      </c>
      <c r="O436" s="109">
        <f>SUM('10:14'!O436)</f>
        <v>0</v>
      </c>
      <c r="P436" s="109">
        <f>SUM('10:14'!P436)</f>
        <v>0</v>
      </c>
      <c r="Q436" s="109">
        <f>SUM('10:14'!Q436)</f>
        <v>0</v>
      </c>
      <c r="R436" s="109">
        <f>SUM('10:14'!R436)</f>
        <v>0</v>
      </c>
      <c r="S436" s="109">
        <f>SUM('10:14'!S436)</f>
        <v>0</v>
      </c>
      <c r="T436" s="109">
        <f>SUM('10:14'!T436)</f>
        <v>0</v>
      </c>
      <c r="U436" s="109">
        <f>SUM('10:14'!U436)</f>
        <v>0</v>
      </c>
      <c r="V436" s="244">
        <f t="shared" si="68"/>
        <v>0</v>
      </c>
      <c r="W436" s="33" t="str">
        <f t="shared" si="64"/>
        <v/>
      </c>
      <c r="X436" s="109">
        <f>SUM('10:14'!X436)</f>
        <v>0</v>
      </c>
      <c r="Y436" s="109">
        <f>SUM('10:14'!Y436)</f>
        <v>0</v>
      </c>
      <c r="Z436" s="109">
        <f>SUM('10:14'!Z436)</f>
        <v>0</v>
      </c>
      <c r="AA436" s="109">
        <f>SUM('10:14'!AA436)</f>
        <v>0</v>
      </c>
      <c r="AB436" s="73"/>
      <c r="AC436" s="54"/>
      <c r="AD436" s="97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62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SUM('10:14'!G437)</f>
        <v>0</v>
      </c>
      <c r="H437" s="123">
        <f t="shared" si="69"/>
        <v>0</v>
      </c>
      <c r="I437" s="109">
        <f>SUM('10:14'!I437)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66"/>
        <v/>
      </c>
      <c r="N437" s="31">
        <f t="shared" si="67"/>
        <v>0</v>
      </c>
      <c r="O437" s="109">
        <f>SUM('10:14'!O437)</f>
        <v>0</v>
      </c>
      <c r="P437" s="109">
        <f>SUM('10:14'!P437)</f>
        <v>0</v>
      </c>
      <c r="Q437" s="109">
        <f>SUM('10:14'!Q437)</f>
        <v>0</v>
      </c>
      <c r="R437" s="109">
        <f>SUM('10:14'!R437)</f>
        <v>0</v>
      </c>
      <c r="S437" s="109">
        <f>SUM('10:14'!S437)</f>
        <v>0</v>
      </c>
      <c r="T437" s="109">
        <f>SUM('10:14'!T437)</f>
        <v>0</v>
      </c>
      <c r="U437" s="109">
        <f>SUM('10:14'!U437)</f>
        <v>0</v>
      </c>
      <c r="V437" s="244">
        <f t="shared" si="68"/>
        <v>0</v>
      </c>
      <c r="W437" s="33" t="str">
        <f t="shared" si="64"/>
        <v/>
      </c>
      <c r="X437" s="109">
        <f>SUM('10:14'!X437)</f>
        <v>0</v>
      </c>
      <c r="Y437" s="109">
        <f>SUM('10:14'!Y437)</f>
        <v>0</v>
      </c>
      <c r="Z437" s="109">
        <f>SUM('10:14'!Z437)</f>
        <v>0</v>
      </c>
      <c r="AA437" s="109">
        <f>SUM('10:14'!AA437)</f>
        <v>0</v>
      </c>
      <c r="AB437" s="73"/>
      <c r="AC437" s="54"/>
      <c r="AD437" s="97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62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SUM('10:14'!G438)</f>
        <v>0</v>
      </c>
      <c r="H438" s="123">
        <f t="shared" si="69"/>
        <v>0</v>
      </c>
      <c r="I438" s="109">
        <f>SUM('10:14'!I438)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66"/>
        <v/>
      </c>
      <c r="N438" s="31">
        <f t="shared" si="67"/>
        <v>0</v>
      </c>
      <c r="O438" s="109">
        <f>SUM('10:14'!O438)</f>
        <v>0</v>
      </c>
      <c r="P438" s="109">
        <f>SUM('10:14'!P438)</f>
        <v>0</v>
      </c>
      <c r="Q438" s="109">
        <f>SUM('10:14'!Q438)</f>
        <v>0</v>
      </c>
      <c r="R438" s="109">
        <f>SUM('10:14'!R438)</f>
        <v>0</v>
      </c>
      <c r="S438" s="109">
        <f>SUM('10:14'!S438)</f>
        <v>0</v>
      </c>
      <c r="T438" s="109">
        <f>SUM('10:14'!T438)</f>
        <v>0</v>
      </c>
      <c r="U438" s="109">
        <f>SUM('10:14'!U438)</f>
        <v>0</v>
      </c>
      <c r="V438" s="244">
        <f t="shared" si="68"/>
        <v>0</v>
      </c>
      <c r="W438" s="33" t="str">
        <f t="shared" si="64"/>
        <v/>
      </c>
      <c r="X438" s="109">
        <f>SUM('10:14'!X438)</f>
        <v>0</v>
      </c>
      <c r="Y438" s="109">
        <f>SUM('10:14'!Y438)</f>
        <v>0</v>
      </c>
      <c r="Z438" s="109">
        <f>SUM('10:14'!Z438)</f>
        <v>0</v>
      </c>
      <c r="AA438" s="109">
        <f>SUM('10:14'!AA438)</f>
        <v>0</v>
      </c>
      <c r="AB438" s="73"/>
      <c r="AC438" s="54"/>
      <c r="AD438" s="97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62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SUM('10:14'!G439)</f>
        <v>0</v>
      </c>
      <c r="H439" s="123">
        <f t="shared" si="69"/>
        <v>0</v>
      </c>
      <c r="I439" s="109">
        <f>SUM('10:14'!I439)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66"/>
        <v>0</v>
      </c>
      <c r="N439" s="31">
        <f t="shared" si="67"/>
        <v>0</v>
      </c>
      <c r="O439" s="109">
        <f>SUM('10:14'!O439)</f>
        <v>0</v>
      </c>
      <c r="P439" s="109">
        <f>SUM('10:14'!P439)</f>
        <v>0</v>
      </c>
      <c r="Q439" s="109">
        <f>SUM('10:14'!Q439)</f>
        <v>0</v>
      </c>
      <c r="R439" s="109">
        <f>SUM('10:14'!R439)</f>
        <v>0</v>
      </c>
      <c r="S439" s="109">
        <f>SUM('10:14'!S439)</f>
        <v>0</v>
      </c>
      <c r="T439" s="109">
        <f>SUM('10:14'!T439)</f>
        <v>0</v>
      </c>
      <c r="U439" s="109">
        <f>SUM('10:14'!U439)</f>
        <v>0</v>
      </c>
      <c r="V439" s="244">
        <f t="shared" si="68"/>
        <v>0</v>
      </c>
      <c r="W439" s="33" t="str">
        <f t="shared" si="64"/>
        <v/>
      </c>
      <c r="X439" s="109">
        <f>SUM('10:14'!X439)</f>
        <v>0</v>
      </c>
      <c r="Y439" s="109">
        <f>SUM('10:14'!Y439)</f>
        <v>0</v>
      </c>
      <c r="Z439" s="109">
        <f>SUM('10:14'!Z439)</f>
        <v>0</v>
      </c>
      <c r="AA439" s="109">
        <f>SUM('10:14'!AA439)</f>
        <v>0</v>
      </c>
      <c r="AB439" s="73"/>
      <c r="AC439" s="54"/>
      <c r="AD439" s="97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62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SUM('10:14'!G440)</f>
        <v>0</v>
      </c>
      <c r="H440" s="123">
        <f t="shared" si="69"/>
        <v>0</v>
      </c>
      <c r="I440" s="109">
        <f>SUM('10:14'!I440)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66"/>
        <v>0</v>
      </c>
      <c r="N440" s="31">
        <f t="shared" si="67"/>
        <v>0</v>
      </c>
      <c r="O440" s="109">
        <f>SUM('10:14'!O440)</f>
        <v>0</v>
      </c>
      <c r="P440" s="109">
        <f>SUM('10:14'!P440)</f>
        <v>0</v>
      </c>
      <c r="Q440" s="109">
        <f>SUM('10:14'!Q440)</f>
        <v>0</v>
      </c>
      <c r="R440" s="109">
        <f>SUM('10:14'!R440)</f>
        <v>0</v>
      </c>
      <c r="S440" s="109">
        <f>SUM('10:14'!S440)</f>
        <v>0</v>
      </c>
      <c r="T440" s="109">
        <f>SUM('10:14'!T440)</f>
        <v>0</v>
      </c>
      <c r="U440" s="109">
        <f>SUM('10:14'!U440)</f>
        <v>0</v>
      </c>
      <c r="V440" s="244">
        <f t="shared" si="68"/>
        <v>0</v>
      </c>
      <c r="W440" s="33" t="str">
        <f t="shared" si="64"/>
        <v/>
      </c>
      <c r="X440" s="109">
        <f>SUM('10:14'!X440)</f>
        <v>0</v>
      </c>
      <c r="Y440" s="109">
        <f>SUM('10:14'!Y440)</f>
        <v>0</v>
      </c>
      <c r="Z440" s="109">
        <f>SUM('10:14'!Z440)</f>
        <v>0</v>
      </c>
      <c r="AA440" s="109">
        <f>SUM('10:14'!AA440)</f>
        <v>0</v>
      </c>
      <c r="AB440" s="73"/>
      <c r="AC440" s="54"/>
      <c r="AD440" s="97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62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SUM('10:14'!G441)</f>
        <v>0</v>
      </c>
      <c r="H441" s="123">
        <f t="shared" si="69"/>
        <v>0</v>
      </c>
      <c r="I441" s="109">
        <f>SUM('10:14'!I441)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66"/>
        <v>0</v>
      </c>
      <c r="N441" s="31">
        <f t="shared" si="67"/>
        <v>0</v>
      </c>
      <c r="O441" s="109">
        <f>SUM('10:14'!O441)</f>
        <v>0</v>
      </c>
      <c r="P441" s="109">
        <f>SUM('10:14'!P441)</f>
        <v>0</v>
      </c>
      <c r="Q441" s="109">
        <f>SUM('10:14'!Q441)</f>
        <v>0</v>
      </c>
      <c r="R441" s="109">
        <f>SUM('10:14'!R441)</f>
        <v>0</v>
      </c>
      <c r="S441" s="109">
        <f>SUM('10:14'!S441)</f>
        <v>0</v>
      </c>
      <c r="T441" s="109">
        <f>SUM('10:14'!T441)</f>
        <v>0</v>
      </c>
      <c r="U441" s="109">
        <f>SUM('10:14'!U441)</f>
        <v>0</v>
      </c>
      <c r="V441" s="244">
        <f t="shared" si="68"/>
        <v>0</v>
      </c>
      <c r="W441" s="33" t="str">
        <f t="shared" si="64"/>
        <v/>
      </c>
      <c r="X441" s="109">
        <f>SUM('10:14'!X441)</f>
        <v>0</v>
      </c>
      <c r="Y441" s="109">
        <f>SUM('10:14'!Y441)</f>
        <v>0</v>
      </c>
      <c r="Z441" s="109">
        <f>SUM('10:14'!Z441)</f>
        <v>0</v>
      </c>
      <c r="AA441" s="109">
        <f>SUM('10:14'!AA441)</f>
        <v>0</v>
      </c>
      <c r="AB441" s="73"/>
      <c r="AC441" s="54"/>
      <c r="AD441" s="9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62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SUM('10:14'!G442)</f>
        <v>0</v>
      </c>
      <c r="H442" s="123">
        <f t="shared" si="69"/>
        <v>0</v>
      </c>
      <c r="I442" s="109">
        <f>SUM('10:14'!I442)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66"/>
        <v>0</v>
      </c>
      <c r="N442" s="31">
        <f t="shared" si="67"/>
        <v>0</v>
      </c>
      <c r="O442" s="109">
        <f>SUM('10:14'!O442)</f>
        <v>0</v>
      </c>
      <c r="P442" s="109">
        <f>SUM('10:14'!P442)</f>
        <v>0</v>
      </c>
      <c r="Q442" s="109">
        <f>SUM('10:14'!Q442)</f>
        <v>0</v>
      </c>
      <c r="R442" s="109">
        <f>SUM('10:14'!R442)</f>
        <v>0</v>
      </c>
      <c r="S442" s="109">
        <f>SUM('10:14'!S442)</f>
        <v>0</v>
      </c>
      <c r="T442" s="109">
        <f>SUM('10:14'!T442)</f>
        <v>0</v>
      </c>
      <c r="U442" s="109">
        <f>SUM('10:14'!U442)</f>
        <v>0</v>
      </c>
      <c r="V442" s="244">
        <f t="shared" si="68"/>
        <v>0</v>
      </c>
      <c r="W442" s="33" t="str">
        <f t="shared" si="64"/>
        <v/>
      </c>
      <c r="X442" s="109">
        <f>SUM('10:14'!X442)</f>
        <v>0</v>
      </c>
      <c r="Y442" s="109">
        <f>SUM('10:14'!Y442)</f>
        <v>0</v>
      </c>
      <c r="Z442" s="109">
        <f>SUM('10:14'!Z442)</f>
        <v>0</v>
      </c>
      <c r="AA442" s="109">
        <f>SUM('10:14'!AA442)</f>
        <v>0</v>
      </c>
      <c r="AB442" s="73"/>
      <c r="AC442" s="54"/>
      <c r="AD442" s="9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57">
        <v>30400026</v>
      </c>
      <c r="B443" s="213" t="s">
        <v>394</v>
      </c>
      <c r="C443" s="209" t="s">
        <v>396</v>
      </c>
      <c r="D443" s="17">
        <v>5</v>
      </c>
      <c r="E443" s="17"/>
      <c r="F443" s="6"/>
      <c r="G443" s="109">
        <f>SUM('10:14'!G443)</f>
        <v>0</v>
      </c>
      <c r="H443" s="239">
        <f t="shared" si="69"/>
        <v>0</v>
      </c>
      <c r="I443" s="109">
        <f>SUM('10:14'!I443)</f>
        <v>0</v>
      </c>
      <c r="J443" s="31"/>
      <c r="K443" s="35">
        <f t="array" ref="K443">IF(ISERROR(G443/L443),"",G443/L443)</f>
        <v>0</v>
      </c>
      <c r="L443" s="98">
        <v>5</v>
      </c>
      <c r="M443" s="36">
        <f t="shared" si="66"/>
        <v>0</v>
      </c>
      <c r="N443" s="31">
        <f t="shared" si="67"/>
        <v>0</v>
      </c>
      <c r="O443" s="109">
        <f>SUM('10:14'!O443)</f>
        <v>0</v>
      </c>
      <c r="P443" s="109">
        <f>SUM('10:14'!P443)</f>
        <v>0</v>
      </c>
      <c r="Q443" s="109">
        <f>SUM('10:14'!Q443)</f>
        <v>0</v>
      </c>
      <c r="R443" s="109">
        <f>SUM('10:14'!R443)</f>
        <v>0</v>
      </c>
      <c r="S443" s="109">
        <f>SUM('10:14'!S443)</f>
        <v>0</v>
      </c>
      <c r="T443" s="109">
        <f>SUM('10:14'!T443)</f>
        <v>0</v>
      </c>
      <c r="U443" s="109">
        <f>SUM('10:14'!U443)</f>
        <v>0</v>
      </c>
      <c r="V443" s="244"/>
      <c r="W443" s="33"/>
      <c r="X443" s="109">
        <f>SUM('10:14'!X443)</f>
        <v>0</v>
      </c>
      <c r="Y443" s="109">
        <f>SUM('10:14'!Y443)</f>
        <v>0</v>
      </c>
      <c r="Z443" s="109">
        <f>SUM('10:14'!Z443)</f>
        <v>0</v>
      </c>
      <c r="AA443" s="109">
        <f>SUM('10:14'!AA443)</f>
        <v>0</v>
      </c>
      <c r="AB443" s="73"/>
      <c r="AC443" s="54"/>
      <c r="AD443" s="23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57">
        <v>30400028</v>
      </c>
      <c r="B444" s="213" t="s">
        <v>393</v>
      </c>
      <c r="C444" s="209" t="s">
        <v>403</v>
      </c>
      <c r="D444" s="17">
        <v>5</v>
      </c>
      <c r="E444" s="17"/>
      <c r="F444" s="6"/>
      <c r="G444" s="109">
        <f>SUM('10:14'!G444)</f>
        <v>0</v>
      </c>
      <c r="H444" s="239">
        <f t="shared" si="69"/>
        <v>0</v>
      </c>
      <c r="I444" s="109">
        <f>SUM('10:14'!I444)</f>
        <v>0</v>
      </c>
      <c r="J444" s="31"/>
      <c r="K444" s="35">
        <f t="array" ref="K444">IF(ISERROR(G444/L444),"",G444/L444)</f>
        <v>0</v>
      </c>
      <c r="L444" s="98">
        <v>5</v>
      </c>
      <c r="M444" s="36">
        <f t="shared" si="66"/>
        <v>0</v>
      </c>
      <c r="N444" s="31">
        <f t="shared" si="67"/>
        <v>0</v>
      </c>
      <c r="O444" s="109">
        <f>SUM('10:14'!O444)</f>
        <v>0</v>
      </c>
      <c r="P444" s="109">
        <f>SUM('10:14'!P444)</f>
        <v>0</v>
      </c>
      <c r="Q444" s="109">
        <f>SUM('10:14'!Q444)</f>
        <v>0</v>
      </c>
      <c r="R444" s="109">
        <f>SUM('10:14'!R444)</f>
        <v>0</v>
      </c>
      <c r="S444" s="109">
        <f>SUM('10:14'!S444)</f>
        <v>0</v>
      </c>
      <c r="T444" s="109">
        <f>SUM('10:14'!T444)</f>
        <v>0</v>
      </c>
      <c r="U444" s="109">
        <f>SUM('10:14'!U444)</f>
        <v>0</v>
      </c>
      <c r="V444" s="244"/>
      <c r="W444" s="33"/>
      <c r="X444" s="109">
        <f>SUM('10:14'!X444)</f>
        <v>0</v>
      </c>
      <c r="Y444" s="109">
        <f>SUM('10:14'!Y444)</f>
        <v>0</v>
      </c>
      <c r="Z444" s="109">
        <f>SUM('10:14'!Z444)</f>
        <v>0</v>
      </c>
      <c r="AA444" s="109">
        <f>SUM('10:14'!AA444)</f>
        <v>0</v>
      </c>
      <c r="AB444" s="73"/>
      <c r="AC444" s="54"/>
      <c r="AD444" s="23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57">
        <v>30400027</v>
      </c>
      <c r="B445" s="213" t="s">
        <v>404</v>
      </c>
      <c r="C445" s="209" t="s">
        <v>406</v>
      </c>
      <c r="D445" s="17">
        <v>5</v>
      </c>
      <c r="E445" s="17"/>
      <c r="F445" s="6"/>
      <c r="G445" s="109">
        <f>SUM('10:14'!G445)</f>
        <v>0</v>
      </c>
      <c r="H445" s="239">
        <f t="shared" si="69"/>
        <v>0</v>
      </c>
      <c r="I445" s="109">
        <f>SUM('10:14'!I445)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66"/>
        <v>0</v>
      </c>
      <c r="N445" s="31">
        <f t="shared" si="67"/>
        <v>0</v>
      </c>
      <c r="O445" s="109">
        <f>SUM('10:14'!O445)</f>
        <v>0</v>
      </c>
      <c r="P445" s="109">
        <f>SUM('10:14'!P445)</f>
        <v>0</v>
      </c>
      <c r="Q445" s="109">
        <f>SUM('10:14'!Q445)</f>
        <v>0</v>
      </c>
      <c r="R445" s="109">
        <f>SUM('10:14'!R445)</f>
        <v>0</v>
      </c>
      <c r="S445" s="109">
        <f>SUM('10:14'!S445)</f>
        <v>0</v>
      </c>
      <c r="T445" s="109">
        <f>SUM('10:14'!T445)</f>
        <v>0</v>
      </c>
      <c r="U445" s="109">
        <f>SUM('10:14'!U445)</f>
        <v>0</v>
      </c>
      <c r="V445" s="244"/>
      <c r="W445" s="33"/>
      <c r="X445" s="109">
        <f>SUM('10:14'!X445)</f>
        <v>0</v>
      </c>
      <c r="Y445" s="109">
        <f>SUM('10:14'!Y445)</f>
        <v>0</v>
      </c>
      <c r="Z445" s="109">
        <f>SUM('10:14'!Z445)</f>
        <v>0</v>
      </c>
      <c r="AA445" s="109">
        <f>SUM('10:14'!AA445)</f>
        <v>0</v>
      </c>
      <c r="AB445" s="73"/>
      <c r="AC445" s="54"/>
      <c r="AD445" s="23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57"/>
      <c r="B446" s="61" t="s">
        <v>352</v>
      </c>
      <c r="C446" s="209" t="s">
        <v>373</v>
      </c>
      <c r="D446" s="17">
        <v>5</v>
      </c>
      <c r="E446" s="17"/>
      <c r="F446" s="6"/>
      <c r="G446" s="109">
        <f>SUM('10:14'!G446)</f>
        <v>0</v>
      </c>
      <c r="H446" s="239">
        <f t="shared" si="69"/>
        <v>0</v>
      </c>
      <c r="I446" s="109">
        <f>SUM('10:14'!I446)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66"/>
        <v>0</v>
      </c>
      <c r="N446" s="31">
        <f t="shared" si="67"/>
        <v>0</v>
      </c>
      <c r="O446" s="109">
        <f>SUM('10:14'!O446)</f>
        <v>0</v>
      </c>
      <c r="P446" s="109">
        <f>SUM('10:14'!P446)</f>
        <v>0</v>
      </c>
      <c r="Q446" s="109">
        <f>SUM('10:14'!Q446)</f>
        <v>0</v>
      </c>
      <c r="R446" s="109">
        <f>SUM('10:14'!R446)</f>
        <v>0</v>
      </c>
      <c r="S446" s="109">
        <f>SUM('10:14'!S446)</f>
        <v>0</v>
      </c>
      <c r="T446" s="109">
        <f>SUM('10:14'!T446)</f>
        <v>0</v>
      </c>
      <c r="U446" s="109">
        <f>SUM('10:14'!U446)</f>
        <v>0</v>
      </c>
      <c r="V446" s="244"/>
      <c r="W446" s="33"/>
      <c r="X446" s="109">
        <f>SUM('10:14'!X446)</f>
        <v>0</v>
      </c>
      <c r="Y446" s="109">
        <f>SUM('10:14'!Y446)</f>
        <v>0</v>
      </c>
      <c r="Z446" s="109">
        <f>SUM('10:14'!Z446)</f>
        <v>0</v>
      </c>
      <c r="AA446" s="109">
        <f>SUM('10:14'!AA446)</f>
        <v>0</v>
      </c>
      <c r="AB446" s="73"/>
      <c r="AC446" s="54"/>
      <c r="AD446" s="21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57">
        <v>30600009</v>
      </c>
      <c r="B447" s="61" t="s">
        <v>353</v>
      </c>
      <c r="C447" s="16" t="s">
        <v>354</v>
      </c>
      <c r="D447" s="17">
        <v>5</v>
      </c>
      <c r="E447" s="17"/>
      <c r="F447" s="6"/>
      <c r="G447" s="109">
        <f>SUM('10:14'!G447)</f>
        <v>0</v>
      </c>
      <c r="H447" s="239">
        <f t="shared" si="69"/>
        <v>0</v>
      </c>
      <c r="I447" s="109">
        <f>SUM('10:14'!I447)</f>
        <v>0</v>
      </c>
      <c r="J447" s="31"/>
      <c r="K447" s="35">
        <f t="array" ref="K447">IF(ISERROR(G447/L447),"",G447/L447)</f>
        <v>0</v>
      </c>
      <c r="L447" s="98">
        <v>5</v>
      </c>
      <c r="M447" s="36">
        <f t="shared" si="66"/>
        <v>0</v>
      </c>
      <c r="N447" s="31">
        <f t="shared" si="67"/>
        <v>0</v>
      </c>
      <c r="O447" s="109">
        <f>SUM('10:14'!O447)</f>
        <v>0</v>
      </c>
      <c r="P447" s="109">
        <f>SUM('10:14'!P447)</f>
        <v>0</v>
      </c>
      <c r="Q447" s="109">
        <f>SUM('10:14'!Q447)</f>
        <v>0</v>
      </c>
      <c r="R447" s="109">
        <f>SUM('10:14'!R447)</f>
        <v>0</v>
      </c>
      <c r="S447" s="109">
        <f>SUM('10:14'!S447)</f>
        <v>0</v>
      </c>
      <c r="T447" s="109">
        <f>SUM('10:14'!T447)</f>
        <v>0</v>
      </c>
      <c r="U447" s="109">
        <f>SUM('10:14'!U447)</f>
        <v>0</v>
      </c>
      <c r="V447" s="244"/>
      <c r="W447" s="33"/>
      <c r="X447" s="109">
        <f>SUM('10:14'!X447)</f>
        <v>0</v>
      </c>
      <c r="Y447" s="109">
        <f>SUM('10:14'!Y447)</f>
        <v>0</v>
      </c>
      <c r="Z447" s="109">
        <f>SUM('10:14'!Z447)</f>
        <v>0</v>
      </c>
      <c r="AA447" s="109">
        <f>SUM('10:14'!AA447)</f>
        <v>0</v>
      </c>
      <c r="AB447" s="73"/>
      <c r="AC447" s="54"/>
      <c r="AD447" s="21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57">
        <v>30600010</v>
      </c>
      <c r="B448" s="61" t="s">
        <v>353</v>
      </c>
      <c r="C448" s="16" t="s">
        <v>357</v>
      </c>
      <c r="D448" s="17">
        <v>5</v>
      </c>
      <c r="E448" s="17"/>
      <c r="F448" s="6"/>
      <c r="G448" s="109">
        <f>SUM('10:14'!G448)</f>
        <v>0</v>
      </c>
      <c r="H448" s="239">
        <f t="shared" si="69"/>
        <v>0</v>
      </c>
      <c r="I448" s="109">
        <f>SUM('10:14'!I448)</f>
        <v>0</v>
      </c>
      <c r="J448" s="31"/>
      <c r="K448" s="35">
        <f t="array" ref="K448">IF(ISERROR(G448/L448),"",G448/L448)</f>
        <v>0</v>
      </c>
      <c r="L448" s="98">
        <v>5</v>
      </c>
      <c r="M448" s="36">
        <f t="shared" si="66"/>
        <v>0</v>
      </c>
      <c r="N448" s="31">
        <f t="shared" si="67"/>
        <v>0</v>
      </c>
      <c r="O448" s="109">
        <f>SUM('10:14'!O448)</f>
        <v>0</v>
      </c>
      <c r="P448" s="109">
        <f>SUM('10:14'!P448)</f>
        <v>0</v>
      </c>
      <c r="Q448" s="109">
        <f>SUM('10:14'!Q448)</f>
        <v>0</v>
      </c>
      <c r="R448" s="109">
        <f>SUM('10:14'!R448)</f>
        <v>0</v>
      </c>
      <c r="S448" s="109">
        <f>SUM('10:14'!S448)</f>
        <v>0</v>
      </c>
      <c r="T448" s="109">
        <f>SUM('10:14'!T448)</f>
        <v>0</v>
      </c>
      <c r="U448" s="109">
        <f>SUM('10:14'!U448)</f>
        <v>0</v>
      </c>
      <c r="V448" s="244"/>
      <c r="W448" s="33"/>
      <c r="X448" s="109">
        <f>SUM('10:14'!X448)</f>
        <v>0</v>
      </c>
      <c r="Y448" s="109">
        <f>SUM('10:14'!Y448)</f>
        <v>0</v>
      </c>
      <c r="Z448" s="109">
        <f>SUM('10:14'!Z448)</f>
        <v>0</v>
      </c>
      <c r="AA448" s="109">
        <f>SUM('10:14'!AA448)</f>
        <v>0</v>
      </c>
      <c r="AB448" s="73"/>
      <c r="AC448" s="54"/>
      <c r="AD448" s="21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57">
        <v>30400001</v>
      </c>
      <c r="B449" s="65" t="s">
        <v>950</v>
      </c>
      <c r="C449" s="16" t="s">
        <v>61</v>
      </c>
      <c r="D449" s="17">
        <v>5.0599999999999996</v>
      </c>
      <c r="E449" s="17"/>
      <c r="F449" s="6"/>
      <c r="G449" s="109">
        <f>SUM('10:14'!G449)</f>
        <v>579</v>
      </c>
      <c r="H449" s="123">
        <f t="shared" si="69"/>
        <v>2929.74</v>
      </c>
      <c r="I449" s="109">
        <f>SUM('10:14'!I449)</f>
        <v>32.5</v>
      </c>
      <c r="J449" s="31">
        <f t="array" ref="J449">IF(ISERROR(G449/I449),"",G449/I449)</f>
        <v>17.815384615384616</v>
      </c>
      <c r="K449" s="35">
        <f t="array" ref="K449">IF(ISERROR(G449/L449),"",G449/L449)</f>
        <v>37.354838709677416</v>
      </c>
      <c r="L449" s="98">
        <v>15.5</v>
      </c>
      <c r="M449" s="36">
        <f t="shared" si="66"/>
        <v>-4.8548387096774164</v>
      </c>
      <c r="N449" s="31">
        <f t="shared" si="67"/>
        <v>0</v>
      </c>
      <c r="O449" s="109">
        <f>SUM('10:14'!O449)</f>
        <v>0</v>
      </c>
      <c r="P449" s="109">
        <f>SUM('10:14'!P449)</f>
        <v>0</v>
      </c>
      <c r="Q449" s="109">
        <f>SUM('10:14'!Q449)</f>
        <v>0</v>
      </c>
      <c r="R449" s="109">
        <f>SUM('10:14'!R449)</f>
        <v>0</v>
      </c>
      <c r="S449" s="109">
        <f>SUM('10:14'!S449)</f>
        <v>0</v>
      </c>
      <c r="T449" s="109">
        <f>SUM('10:14'!T449)</f>
        <v>0</v>
      </c>
      <c r="U449" s="109">
        <f>SUM('10:14'!U449)</f>
        <v>0</v>
      </c>
      <c r="V449" s="244">
        <f t="shared" si="68"/>
        <v>0</v>
      </c>
      <c r="W449" s="33">
        <f t="shared" si="64"/>
        <v>0</v>
      </c>
      <c r="X449" s="109">
        <f>SUM('10:14'!X449)</f>
        <v>0</v>
      </c>
      <c r="Y449" s="109">
        <f>SUM('10:14'!Y449)</f>
        <v>0</v>
      </c>
      <c r="Z449" s="109">
        <f>SUM('10:14'!Z449)</f>
        <v>0</v>
      </c>
      <c r="AA449" s="109">
        <f>SUM('10:14'!AA449)</f>
        <v>0</v>
      </c>
      <c r="AB449" s="73"/>
      <c r="AC449" s="54"/>
      <c r="AD449" s="9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57">
        <v>30400002</v>
      </c>
      <c r="B450" s="65" t="s">
        <v>950</v>
      </c>
      <c r="C450" s="16" t="s">
        <v>72</v>
      </c>
      <c r="D450" s="17">
        <v>5.0599999999999996</v>
      </c>
      <c r="E450" s="17"/>
      <c r="F450" s="6"/>
      <c r="G450" s="109">
        <f>SUM('10:14'!G450)</f>
        <v>577</v>
      </c>
      <c r="H450" s="123">
        <f t="shared" si="69"/>
        <v>2919.62</v>
      </c>
      <c r="I450" s="109">
        <f>SUM('10:14'!I450)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66"/>
        <v>-0.22580645161290391</v>
      </c>
      <c r="N450" s="31">
        <f t="shared" si="67"/>
        <v>0</v>
      </c>
      <c r="O450" s="109">
        <f>SUM('10:14'!O450)</f>
        <v>0</v>
      </c>
      <c r="P450" s="109">
        <f>SUM('10:14'!P450)</f>
        <v>0</v>
      </c>
      <c r="Q450" s="109">
        <f>SUM('10:14'!Q450)</f>
        <v>0</v>
      </c>
      <c r="R450" s="109">
        <f>SUM('10:14'!R450)</f>
        <v>0</v>
      </c>
      <c r="S450" s="109">
        <f>SUM('10:14'!S450)</f>
        <v>0</v>
      </c>
      <c r="T450" s="109">
        <f>SUM('10:14'!T450)</f>
        <v>0</v>
      </c>
      <c r="U450" s="109">
        <f>SUM('10:14'!U450)</f>
        <v>0</v>
      </c>
      <c r="V450" s="244">
        <f t="shared" si="68"/>
        <v>0</v>
      </c>
      <c r="W450" s="33">
        <f t="shared" si="64"/>
        <v>0</v>
      </c>
      <c r="X450" s="109">
        <f>SUM('10:14'!X450)</f>
        <v>0</v>
      </c>
      <c r="Y450" s="109">
        <f>SUM('10:14'!Y450)</f>
        <v>0</v>
      </c>
      <c r="Z450" s="109">
        <f>SUM('10:14'!Z450)</f>
        <v>0</v>
      </c>
      <c r="AA450" s="109">
        <f>SUM('10:14'!AA450)</f>
        <v>0</v>
      </c>
      <c r="AB450" s="73"/>
      <c r="AC450" s="54"/>
      <c r="AD450" s="9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57">
        <v>30400004</v>
      </c>
      <c r="B451" s="260" t="s">
        <v>422</v>
      </c>
      <c r="C451" s="209" t="s">
        <v>423</v>
      </c>
      <c r="D451" s="17"/>
      <c r="E451" s="17"/>
      <c r="F451" s="6"/>
      <c r="G451" s="109">
        <f>SUM('10:14'!G451)</f>
        <v>0</v>
      </c>
      <c r="H451" s="276">
        <f t="shared" si="69"/>
        <v>0</v>
      </c>
      <c r="I451" s="109">
        <f>SUM('10:14'!I451)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66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73"/>
      <c r="AC451" s="54"/>
      <c r="AD451" s="259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57">
        <v>30400003</v>
      </c>
      <c r="B452" s="260" t="s">
        <v>422</v>
      </c>
      <c r="C452" s="209" t="s">
        <v>424</v>
      </c>
      <c r="D452" s="17"/>
      <c r="E452" s="17"/>
      <c r="F452" s="6"/>
      <c r="G452" s="109">
        <f>SUM('10:14'!G452)</f>
        <v>0</v>
      </c>
      <c r="H452" s="276">
        <f t="shared" si="69"/>
        <v>0</v>
      </c>
      <c r="I452" s="109">
        <f>SUM('10:14'!I452)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66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73"/>
      <c r="AC452" s="54"/>
      <c r="AD452" s="259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57">
        <v>30400005</v>
      </c>
      <c r="B453" s="260" t="s">
        <v>422</v>
      </c>
      <c r="C453" s="209" t="s">
        <v>425</v>
      </c>
      <c r="D453" s="17"/>
      <c r="E453" s="17"/>
      <c r="F453" s="6"/>
      <c r="G453" s="109">
        <f>SUM('10:14'!G453)</f>
        <v>0</v>
      </c>
      <c r="H453" s="276">
        <f t="shared" si="69"/>
        <v>0</v>
      </c>
      <c r="I453" s="109">
        <f>SUM('10:14'!I453)</f>
        <v>0</v>
      </c>
      <c r="J453" s="31"/>
      <c r="K453" s="35">
        <f t="array" ref="K453">IF(ISERROR(G453/L453),"",G453/L453)</f>
        <v>0</v>
      </c>
      <c r="L453" s="98">
        <v>24</v>
      </c>
      <c r="M453" s="36">
        <f t="shared" si="66"/>
        <v>0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73"/>
      <c r="AC453" s="54"/>
      <c r="AD453" s="259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57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109">
        <f>SUM('10:14'!G454)</f>
        <v>0</v>
      </c>
      <c r="H454" s="276">
        <f t="shared" si="69"/>
        <v>0</v>
      </c>
      <c r="I454" s="109">
        <f>SUM('10:14'!I454)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98">
        <v>9</v>
      </c>
      <c r="M454" s="36">
        <f t="shared" si="66"/>
        <v>0</v>
      </c>
      <c r="N454" s="31">
        <f t="shared" si="67"/>
        <v>0</v>
      </c>
      <c r="O454" s="109">
        <f>SUM('10:14'!O454)</f>
        <v>0</v>
      </c>
      <c r="P454" s="109">
        <f>SUM('10:14'!P454)</f>
        <v>0</v>
      </c>
      <c r="Q454" s="109">
        <f>SUM('10:14'!Q454)</f>
        <v>0</v>
      </c>
      <c r="R454" s="109">
        <f>SUM('10:14'!R454)</f>
        <v>0</v>
      </c>
      <c r="S454" s="109">
        <f>SUM('10:14'!S454)</f>
        <v>0</v>
      </c>
      <c r="T454" s="109">
        <f>SUM('10:14'!T454)</f>
        <v>0</v>
      </c>
      <c r="U454" s="109">
        <f>SUM('10:14'!U454)</f>
        <v>0</v>
      </c>
      <c r="V454" s="244">
        <f t="shared" si="68"/>
        <v>0</v>
      </c>
      <c r="W454" s="33" t="str">
        <f t="shared" si="64"/>
        <v/>
      </c>
      <c r="X454" s="109">
        <f>SUM('10:14'!X454)</f>
        <v>0</v>
      </c>
      <c r="Y454" s="109">
        <f>SUM('10:14'!Y454)</f>
        <v>0</v>
      </c>
      <c r="Z454" s="109">
        <f>SUM('10:14'!Z454)</f>
        <v>0</v>
      </c>
      <c r="AA454" s="109">
        <f>SUM('10:14'!AA454)</f>
        <v>0</v>
      </c>
      <c r="AB454" s="73"/>
      <c r="AC454" s="54"/>
      <c r="AD454" s="9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57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109">
        <f>SUM('10:14'!G455)</f>
        <v>0</v>
      </c>
      <c r="H455" s="276">
        <f t="shared" si="69"/>
        <v>0</v>
      </c>
      <c r="I455" s="109">
        <f>SUM('10:14'!I455)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98">
        <v>9</v>
      </c>
      <c r="M455" s="36">
        <f t="shared" si="66"/>
        <v>0</v>
      </c>
      <c r="N455" s="31">
        <f t="shared" si="67"/>
        <v>0</v>
      </c>
      <c r="O455" s="109">
        <f>SUM('10:14'!O455)</f>
        <v>0</v>
      </c>
      <c r="P455" s="109">
        <f>SUM('10:14'!P455)</f>
        <v>0</v>
      </c>
      <c r="Q455" s="109">
        <f>SUM('10:14'!Q455)</f>
        <v>0</v>
      </c>
      <c r="R455" s="109">
        <f>SUM('10:14'!R455)</f>
        <v>0</v>
      </c>
      <c r="S455" s="109">
        <f>SUM('10:14'!S455)</f>
        <v>0</v>
      </c>
      <c r="T455" s="109">
        <f>SUM('10:14'!T455)</f>
        <v>0</v>
      </c>
      <c r="U455" s="109">
        <f>SUM('10:14'!U455)</f>
        <v>0</v>
      </c>
      <c r="V455" s="244">
        <f t="shared" si="68"/>
        <v>0</v>
      </c>
      <c r="W455" s="33" t="str">
        <f t="shared" ref="W455:W498" si="70">IF(ISERROR(V455/G455),"",V455/G455)</f>
        <v/>
      </c>
      <c r="X455" s="109">
        <f>SUM('10:14'!X455)</f>
        <v>0</v>
      </c>
      <c r="Y455" s="109">
        <f>SUM('10:14'!Y455)</f>
        <v>0</v>
      </c>
      <c r="Z455" s="109">
        <f>SUM('10:14'!Z455)</f>
        <v>0</v>
      </c>
      <c r="AA455" s="109">
        <f>SUM('10:14'!AA455)</f>
        <v>0</v>
      </c>
      <c r="AB455" s="73"/>
      <c r="AC455" s="54"/>
      <c r="AD455" s="9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57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109">
        <f>SUM('10:14'!G456)</f>
        <v>0</v>
      </c>
      <c r="H456" s="123">
        <f t="shared" si="69"/>
        <v>0</v>
      </c>
      <c r="I456" s="109">
        <f>SUM('10:14'!I456)</f>
        <v>0</v>
      </c>
      <c r="J456" s="31" t="str">
        <f t="array" ref="J456">IF(ISERROR(G456/I456),"",G456/I456)</f>
        <v/>
      </c>
      <c r="K456" s="102">
        <f t="array" ref="K456">IF(ISERROR(G456/L456),"",G456/L456)</f>
        <v>0</v>
      </c>
      <c r="L456" s="98">
        <v>9</v>
      </c>
      <c r="M456" s="36">
        <f t="shared" si="66"/>
        <v>0</v>
      </c>
      <c r="N456" s="31">
        <f t="shared" si="67"/>
        <v>0</v>
      </c>
      <c r="O456" s="109">
        <f>SUM('10:14'!O456)</f>
        <v>0</v>
      </c>
      <c r="P456" s="109">
        <f>SUM('10:14'!P456)</f>
        <v>0</v>
      </c>
      <c r="Q456" s="109">
        <f>SUM('10:14'!Q456)</f>
        <v>0</v>
      </c>
      <c r="R456" s="109">
        <f>SUM('10:14'!R456)</f>
        <v>0</v>
      </c>
      <c r="S456" s="109">
        <f>SUM('10:14'!S456)</f>
        <v>0</v>
      </c>
      <c r="T456" s="109">
        <f>SUM('10:14'!T456)</f>
        <v>0</v>
      </c>
      <c r="U456" s="109">
        <f>SUM('10:14'!U456)</f>
        <v>0</v>
      </c>
      <c r="V456" s="244">
        <f t="shared" si="68"/>
        <v>0</v>
      </c>
      <c r="W456" s="33" t="str">
        <f t="shared" si="70"/>
        <v/>
      </c>
      <c r="X456" s="109">
        <f>SUM('10:14'!X456)</f>
        <v>0</v>
      </c>
      <c r="Y456" s="109">
        <f>SUM('10:14'!Y456)</f>
        <v>0</v>
      </c>
      <c r="Z456" s="109">
        <f>SUM('10:14'!Z456)</f>
        <v>0</v>
      </c>
      <c r="AA456" s="109">
        <f>SUM('10:14'!AA456)</f>
        <v>0</v>
      </c>
      <c r="AB456" s="73"/>
      <c r="AC456" s="54"/>
      <c r="AD456" s="9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632" t="s">
        <v>92</v>
      </c>
      <c r="B457" s="633"/>
      <c r="C457" s="104" t="s">
        <v>71</v>
      </c>
      <c r="D457" s="20"/>
      <c r="E457" s="20"/>
      <c r="F457" s="32"/>
      <c r="G457" s="118">
        <f>SUM(G423:G456)</f>
        <v>2192</v>
      </c>
      <c r="H457" s="30">
        <f>SUM(H423:H456)</f>
        <v>11060.439999999999</v>
      </c>
      <c r="I457" s="30">
        <f>SUM(I423:I456)</f>
        <v>191.5</v>
      </c>
      <c r="J457" s="31">
        <f t="array" ref="J457">IF(ISERROR(G457/I457),"",G457/I457)</f>
        <v>11.446475195822455</v>
      </c>
      <c r="K457" s="30">
        <f>SUM(K423:K456)</f>
        <v>185.97849462365591</v>
      </c>
      <c r="L457" s="114"/>
      <c r="M457" s="105">
        <f t="shared" ref="M457:V457" si="71">SUM(M423:M456)</f>
        <v>5.5215053763440984</v>
      </c>
      <c r="N457" s="30">
        <f t="shared" si="71"/>
        <v>0</v>
      </c>
      <c r="O457" s="107">
        <f t="shared" si="71"/>
        <v>0</v>
      </c>
      <c r="P457" s="107">
        <f t="shared" si="71"/>
        <v>0</v>
      </c>
      <c r="Q457" s="107">
        <f t="shared" si="71"/>
        <v>0</v>
      </c>
      <c r="R457" s="107">
        <f t="shared" si="71"/>
        <v>0</v>
      </c>
      <c r="S457" s="108">
        <f t="shared" si="71"/>
        <v>0</v>
      </c>
      <c r="T457" s="107">
        <f t="shared" si="71"/>
        <v>0</v>
      </c>
      <c r="U457" s="107">
        <f t="shared" si="71"/>
        <v>0</v>
      </c>
      <c r="V457" s="244">
        <f t="shared" si="71"/>
        <v>0</v>
      </c>
      <c r="W457" s="33">
        <f t="shared" si="70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70"/>
      <c r="AD457" s="97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57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109">
        <f>SUM('10:14'!G458)</f>
        <v>0</v>
      </c>
      <c r="H458" s="102">
        <f>D458*G458</f>
        <v>0</v>
      </c>
      <c r="I458" s="109">
        <f>SUM('10:14'!I458)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72">IF(ISERROR(I458-K458),"",I458-K458)</f>
        <v>0</v>
      </c>
      <c r="N458" s="31">
        <f t="shared" ref="N458:N472" si="73">SUM(O458:U458)</f>
        <v>0</v>
      </c>
      <c r="O458" s="109">
        <f>SUM('10:14'!O458)</f>
        <v>0</v>
      </c>
      <c r="P458" s="109">
        <f>SUM('10:14'!P458)</f>
        <v>0</v>
      </c>
      <c r="Q458" s="109">
        <f>SUM('10:14'!Q458)</f>
        <v>0</v>
      </c>
      <c r="R458" s="109">
        <f>SUM('10:14'!R458)</f>
        <v>0</v>
      </c>
      <c r="S458" s="109">
        <f>SUM('10:14'!S458)</f>
        <v>0</v>
      </c>
      <c r="T458" s="109">
        <f>SUM('10:14'!T458)</f>
        <v>0</v>
      </c>
      <c r="U458" s="109">
        <f>SUM('10:14'!U458)</f>
        <v>0</v>
      </c>
      <c r="V458" s="244">
        <f t="shared" ref="V458:V472" si="74">SUM(X458:AA458)</f>
        <v>0</v>
      </c>
      <c r="W458" s="33" t="str">
        <f t="shared" si="70"/>
        <v/>
      </c>
      <c r="X458" s="109">
        <f>SUM('10:14'!X458)</f>
        <v>0</v>
      </c>
      <c r="Y458" s="109">
        <f>SUM('10:14'!Y458)</f>
        <v>0</v>
      </c>
      <c r="Z458" s="109">
        <f>SUM('10:14'!Z458)</f>
        <v>0</v>
      </c>
      <c r="AA458" s="109">
        <f>SUM('10:14'!AA458)</f>
        <v>0</v>
      </c>
      <c r="AB458" s="73"/>
      <c r="AC458" s="54"/>
      <c r="AD458" s="9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57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109">
        <f>SUM('10:14'!G459)</f>
        <v>0</v>
      </c>
      <c r="H459" s="123">
        <f t="shared" ref="H459:H472" si="75">D459*G459</f>
        <v>0</v>
      </c>
      <c r="I459" s="109">
        <f>SUM('10:14'!I459)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72"/>
        <v>0</v>
      </c>
      <c r="N459" s="31">
        <f t="shared" si="73"/>
        <v>0</v>
      </c>
      <c r="O459" s="109">
        <f>SUM('10:14'!O459)</f>
        <v>0</v>
      </c>
      <c r="P459" s="109">
        <f>SUM('10:14'!P459)</f>
        <v>0</v>
      </c>
      <c r="Q459" s="109">
        <f>SUM('10:14'!Q459)</f>
        <v>0</v>
      </c>
      <c r="R459" s="109">
        <f>SUM('10:14'!R459)</f>
        <v>0</v>
      </c>
      <c r="S459" s="109">
        <f>SUM('10:14'!S459)</f>
        <v>0</v>
      </c>
      <c r="T459" s="109">
        <f>SUM('10:14'!T459)</f>
        <v>0</v>
      </c>
      <c r="U459" s="109">
        <f>SUM('10:14'!U459)</f>
        <v>0</v>
      </c>
      <c r="V459" s="244">
        <f t="shared" si="74"/>
        <v>0</v>
      </c>
      <c r="W459" s="33" t="str">
        <f t="shared" si="70"/>
        <v/>
      </c>
      <c r="X459" s="109">
        <f>SUM('10:14'!X459)</f>
        <v>0</v>
      </c>
      <c r="Y459" s="109">
        <f>SUM('10:14'!Y459)</f>
        <v>0</v>
      </c>
      <c r="Z459" s="109">
        <f>SUM('10:14'!Z459)</f>
        <v>0</v>
      </c>
      <c r="AA459" s="109">
        <f>SUM('10:14'!AA459)</f>
        <v>0</v>
      </c>
      <c r="AB459" s="73"/>
      <c r="AC459" s="54"/>
      <c r="AD459" s="9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57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SUM('10:14'!G460)</f>
        <v>0</v>
      </c>
      <c r="H460" s="123">
        <f t="shared" si="75"/>
        <v>0</v>
      </c>
      <c r="I460" s="109">
        <f>SUM('10:14'!I460)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72"/>
        <v>0</v>
      </c>
      <c r="N460" s="31">
        <f t="shared" si="73"/>
        <v>0</v>
      </c>
      <c r="O460" s="109">
        <f>SUM('10:14'!O460)</f>
        <v>0</v>
      </c>
      <c r="P460" s="109">
        <f>SUM('10:14'!P460)</f>
        <v>0</v>
      </c>
      <c r="Q460" s="109">
        <f>SUM('10:14'!Q460)</f>
        <v>0</v>
      </c>
      <c r="R460" s="109">
        <f>SUM('10:14'!R460)</f>
        <v>0</v>
      </c>
      <c r="S460" s="109">
        <f>SUM('10:14'!S460)</f>
        <v>0</v>
      </c>
      <c r="T460" s="109">
        <f>SUM('10:14'!T460)</f>
        <v>0</v>
      </c>
      <c r="U460" s="109">
        <f>SUM('10:14'!U460)</f>
        <v>0</v>
      </c>
      <c r="V460" s="244">
        <f t="shared" si="74"/>
        <v>0</v>
      </c>
      <c r="W460" s="33" t="str">
        <f t="shared" si="70"/>
        <v/>
      </c>
      <c r="X460" s="109">
        <f>SUM('10:14'!X460)</f>
        <v>0</v>
      </c>
      <c r="Y460" s="109">
        <f>SUM('10:14'!Y460)</f>
        <v>0</v>
      </c>
      <c r="Z460" s="109">
        <f>SUM('10:14'!Z460)</f>
        <v>0</v>
      </c>
      <c r="AA460" s="109">
        <f>SUM('10:14'!AA460)</f>
        <v>0</v>
      </c>
      <c r="AB460" s="73"/>
      <c r="AC460" s="54"/>
      <c r="AD460" s="9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57"/>
      <c r="B461" s="63" t="s">
        <v>95</v>
      </c>
      <c r="C461" s="16" t="s">
        <v>82</v>
      </c>
      <c r="D461" s="17">
        <v>5.03</v>
      </c>
      <c r="E461" s="17"/>
      <c r="F461" s="6"/>
      <c r="G461" s="109">
        <f>SUM('10:14'!G461)</f>
        <v>0</v>
      </c>
      <c r="H461" s="123">
        <f t="shared" si="75"/>
        <v>0</v>
      </c>
      <c r="I461" s="109">
        <f>SUM('10:14'!I461)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72"/>
        <v>0</v>
      </c>
      <c r="N461" s="31">
        <f t="shared" si="73"/>
        <v>0</v>
      </c>
      <c r="O461" s="109">
        <f>SUM('10:14'!O461)</f>
        <v>0</v>
      </c>
      <c r="P461" s="109">
        <f>SUM('10:14'!P461)</f>
        <v>0</v>
      </c>
      <c r="Q461" s="109">
        <f>SUM('10:14'!Q461)</f>
        <v>0</v>
      </c>
      <c r="R461" s="109">
        <f>SUM('10:14'!R461)</f>
        <v>0</v>
      </c>
      <c r="S461" s="109">
        <f>SUM('10:14'!S461)</f>
        <v>0</v>
      </c>
      <c r="T461" s="109">
        <f>SUM('10:14'!T461)</f>
        <v>0</v>
      </c>
      <c r="U461" s="109">
        <f>SUM('10:14'!U461)</f>
        <v>0</v>
      </c>
      <c r="V461" s="244">
        <f t="shared" si="74"/>
        <v>0</v>
      </c>
      <c r="W461" s="33" t="str">
        <f t="shared" si="70"/>
        <v/>
      </c>
      <c r="X461" s="109">
        <f>SUM('10:14'!X461)</f>
        <v>0</v>
      </c>
      <c r="Y461" s="109">
        <f>SUM('10:14'!Y461)</f>
        <v>0</v>
      </c>
      <c r="Z461" s="109">
        <f>SUM('10:14'!Z461)</f>
        <v>0</v>
      </c>
      <c r="AA461" s="109">
        <f>SUM('10:14'!AA461)</f>
        <v>0</v>
      </c>
      <c r="AB461" s="73"/>
      <c r="AC461" s="54"/>
      <c r="AD461" s="9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57">
        <v>30100054</v>
      </c>
      <c r="B462" s="63" t="s">
        <v>95</v>
      </c>
      <c r="C462" s="103" t="s">
        <v>72</v>
      </c>
      <c r="D462" s="17">
        <v>5.03</v>
      </c>
      <c r="E462" s="17"/>
      <c r="F462" s="6"/>
      <c r="G462" s="109">
        <f>SUM('10:14'!G462)</f>
        <v>0</v>
      </c>
      <c r="H462" s="123">
        <f t="shared" si="75"/>
        <v>0</v>
      </c>
      <c r="I462" s="109">
        <f>SUM('10:14'!I462)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72"/>
        <v>0</v>
      </c>
      <c r="N462" s="31">
        <f t="shared" si="73"/>
        <v>0</v>
      </c>
      <c r="O462" s="109">
        <f>SUM('10:14'!O462)</f>
        <v>0</v>
      </c>
      <c r="P462" s="109">
        <f>SUM('10:14'!P462)</f>
        <v>0</v>
      </c>
      <c r="Q462" s="109">
        <f>SUM('10:14'!Q462)</f>
        <v>0</v>
      </c>
      <c r="R462" s="109">
        <f>SUM('10:14'!R462)</f>
        <v>0</v>
      </c>
      <c r="S462" s="109">
        <f>SUM('10:14'!S462)</f>
        <v>0</v>
      </c>
      <c r="T462" s="109">
        <f>SUM('10:14'!T462)</f>
        <v>0</v>
      </c>
      <c r="U462" s="109">
        <f>SUM('10:14'!U462)</f>
        <v>0</v>
      </c>
      <c r="V462" s="244">
        <f t="shared" si="74"/>
        <v>0</v>
      </c>
      <c r="W462" s="33" t="str">
        <f t="shared" si="70"/>
        <v/>
      </c>
      <c r="X462" s="109">
        <f>SUM('10:14'!X462)</f>
        <v>0</v>
      </c>
      <c r="Y462" s="109">
        <f>SUM('10:14'!Y462)</f>
        <v>0</v>
      </c>
      <c r="Z462" s="109">
        <f>SUM('10:14'!Z462)</f>
        <v>0</v>
      </c>
      <c r="AA462" s="109">
        <f>SUM('10:14'!AA462)</f>
        <v>0</v>
      </c>
      <c r="AB462" s="73"/>
      <c r="AC462" s="54"/>
      <c r="AD462" s="9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57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109">
        <f>SUM('10:14'!G463)</f>
        <v>0</v>
      </c>
      <c r="H463" s="257">
        <f t="shared" si="75"/>
        <v>0</v>
      </c>
      <c r="I463" s="109">
        <f>SUM('10:14'!I463)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72"/>
        <v>0</v>
      </c>
      <c r="N463" s="31">
        <f t="shared" si="73"/>
        <v>0</v>
      </c>
      <c r="O463" s="109">
        <f>SUM('10:14'!O463)</f>
        <v>0</v>
      </c>
      <c r="P463" s="109">
        <f>SUM('10:14'!P463)</f>
        <v>0</v>
      </c>
      <c r="Q463" s="109">
        <f>SUM('10:14'!Q463)</f>
        <v>0</v>
      </c>
      <c r="R463" s="109">
        <f>SUM('10:14'!R463)</f>
        <v>0</v>
      </c>
      <c r="S463" s="109">
        <f>SUM('10:14'!S463)</f>
        <v>0</v>
      </c>
      <c r="T463" s="109">
        <f>SUM('10:14'!T463)</f>
        <v>0</v>
      </c>
      <c r="U463" s="109">
        <f>SUM('10:14'!U463)</f>
        <v>0</v>
      </c>
      <c r="V463" s="244">
        <f t="shared" si="74"/>
        <v>0</v>
      </c>
      <c r="W463" s="33" t="str">
        <f t="shared" si="70"/>
        <v/>
      </c>
      <c r="X463" s="109">
        <f>SUM('10:14'!X463)</f>
        <v>0</v>
      </c>
      <c r="Y463" s="109">
        <f>SUM('10:14'!Y463)</f>
        <v>0</v>
      </c>
      <c r="Z463" s="109">
        <f>SUM('10:14'!Z463)</f>
        <v>0</v>
      </c>
      <c r="AA463" s="109">
        <f>SUM('10:14'!AA463)</f>
        <v>0</v>
      </c>
      <c r="AB463" s="73"/>
      <c r="AC463" s="54"/>
      <c r="AD463" s="97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57"/>
      <c r="B464" s="63" t="s">
        <v>95</v>
      </c>
      <c r="C464" s="16" t="s">
        <v>60</v>
      </c>
      <c r="D464" s="17">
        <v>5.03</v>
      </c>
      <c r="E464" s="17"/>
      <c r="F464" s="6"/>
      <c r="G464" s="109">
        <f>SUM('10:14'!G464)</f>
        <v>0</v>
      </c>
      <c r="H464" s="257">
        <f t="shared" si="75"/>
        <v>0</v>
      </c>
      <c r="I464" s="109">
        <f>SUM('10:14'!I464)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72"/>
        <v>0</v>
      </c>
      <c r="N464" s="31">
        <f t="shared" si="73"/>
        <v>0</v>
      </c>
      <c r="O464" s="109">
        <f>SUM('10:14'!O464)</f>
        <v>0</v>
      </c>
      <c r="P464" s="109">
        <f>SUM('10:14'!P464)</f>
        <v>0</v>
      </c>
      <c r="Q464" s="109">
        <f>SUM('10:14'!Q464)</f>
        <v>0</v>
      </c>
      <c r="R464" s="109">
        <f>SUM('10:14'!R464)</f>
        <v>0</v>
      </c>
      <c r="S464" s="109">
        <f>SUM('10:14'!S464)</f>
        <v>0</v>
      </c>
      <c r="T464" s="109">
        <f>SUM('10:14'!T464)</f>
        <v>0</v>
      </c>
      <c r="U464" s="109">
        <f>SUM('10:14'!U464)</f>
        <v>0</v>
      </c>
      <c r="V464" s="244">
        <f t="shared" si="74"/>
        <v>0</v>
      </c>
      <c r="W464" s="33" t="str">
        <f t="shared" si="70"/>
        <v/>
      </c>
      <c r="X464" s="109">
        <f>SUM('10:14'!X464)</f>
        <v>0</v>
      </c>
      <c r="Y464" s="109">
        <f>SUM('10:14'!Y464)</f>
        <v>0</v>
      </c>
      <c r="Z464" s="109">
        <f>SUM('10:14'!Z464)</f>
        <v>0</v>
      </c>
      <c r="AA464" s="109">
        <f>SUM('10:14'!AA464)</f>
        <v>0</v>
      </c>
      <c r="AB464" s="73"/>
      <c r="AC464" s="54"/>
      <c r="AD464" s="9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57"/>
      <c r="B465" s="63" t="s">
        <v>95</v>
      </c>
      <c r="C465" s="103" t="s">
        <v>96</v>
      </c>
      <c r="D465" s="17">
        <v>5.03</v>
      </c>
      <c r="E465" s="17"/>
      <c r="F465" s="6"/>
      <c r="G465" s="109">
        <f>SUM('10:14'!G465)</f>
        <v>0</v>
      </c>
      <c r="H465" s="257">
        <f t="shared" si="75"/>
        <v>0</v>
      </c>
      <c r="I465" s="109">
        <f>SUM('10:14'!I465)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72"/>
        <v>0</v>
      </c>
      <c r="N465" s="31">
        <f t="shared" si="73"/>
        <v>0</v>
      </c>
      <c r="O465" s="109">
        <f>SUM('10:14'!O465)</f>
        <v>0</v>
      </c>
      <c r="P465" s="109">
        <f>SUM('10:14'!P465)</f>
        <v>0</v>
      </c>
      <c r="Q465" s="109">
        <f>SUM('10:14'!Q465)</f>
        <v>0</v>
      </c>
      <c r="R465" s="109">
        <f>SUM('10:14'!R465)</f>
        <v>0</v>
      </c>
      <c r="S465" s="109">
        <f>SUM('10:14'!S465)</f>
        <v>0</v>
      </c>
      <c r="T465" s="109">
        <f>SUM('10:14'!T465)</f>
        <v>0</v>
      </c>
      <c r="U465" s="109">
        <f>SUM('10:14'!U465)</f>
        <v>0</v>
      </c>
      <c r="V465" s="244">
        <f t="shared" si="74"/>
        <v>0</v>
      </c>
      <c r="W465" s="33" t="str">
        <f t="shared" si="70"/>
        <v/>
      </c>
      <c r="X465" s="109">
        <f>SUM('10:14'!X465)</f>
        <v>0</v>
      </c>
      <c r="Y465" s="109">
        <f>SUM('10:14'!Y465)</f>
        <v>0</v>
      </c>
      <c r="Z465" s="109">
        <f>SUM('10:14'!Z465)</f>
        <v>0</v>
      </c>
      <c r="AA465" s="109">
        <f>SUM('10:14'!AA465)</f>
        <v>0</v>
      </c>
      <c r="AB465" s="73"/>
      <c r="AC465" s="54"/>
      <c r="AD465" s="9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57">
        <v>30101067</v>
      </c>
      <c r="B466" s="63" t="s">
        <v>97</v>
      </c>
      <c r="C466" s="103" t="s">
        <v>82</v>
      </c>
      <c r="D466" s="17">
        <v>5.03</v>
      </c>
      <c r="E466" s="17"/>
      <c r="F466" s="6"/>
      <c r="G466" s="109">
        <f>SUM('10:14'!G466)</f>
        <v>0</v>
      </c>
      <c r="H466" s="257">
        <f t="shared" si="75"/>
        <v>0</v>
      </c>
      <c r="I466" s="109">
        <f>SUM('10:14'!I466)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72"/>
        <v/>
      </c>
      <c r="N466" s="31">
        <f t="shared" si="73"/>
        <v>0</v>
      </c>
      <c r="O466" s="109">
        <f>SUM('10:14'!O466)</f>
        <v>0</v>
      </c>
      <c r="P466" s="109">
        <f>SUM('10:14'!P466)</f>
        <v>0</v>
      </c>
      <c r="Q466" s="109">
        <f>SUM('10:14'!Q466)</f>
        <v>0</v>
      </c>
      <c r="R466" s="109">
        <f>SUM('10:14'!R466)</f>
        <v>0</v>
      </c>
      <c r="S466" s="109">
        <f>SUM('10:14'!S466)</f>
        <v>0</v>
      </c>
      <c r="T466" s="109">
        <f>SUM('10:14'!T466)</f>
        <v>0</v>
      </c>
      <c r="U466" s="109">
        <f>SUM('10:14'!U466)</f>
        <v>0</v>
      </c>
      <c r="V466" s="244">
        <f t="shared" si="74"/>
        <v>0</v>
      </c>
      <c r="W466" s="33" t="str">
        <f t="shared" si="70"/>
        <v/>
      </c>
      <c r="X466" s="109">
        <f>SUM('10:14'!X466)</f>
        <v>0</v>
      </c>
      <c r="Y466" s="109">
        <f>SUM('10:14'!Y466)</f>
        <v>0</v>
      </c>
      <c r="Z466" s="109">
        <f>SUM('10:14'!Z466)</f>
        <v>0</v>
      </c>
      <c r="AA466" s="109">
        <f>SUM('10:14'!AA466)</f>
        <v>0</v>
      </c>
      <c r="AB466" s="73"/>
      <c r="AC466" s="54"/>
      <c r="AD466" s="9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57">
        <v>30101068</v>
      </c>
      <c r="B467" s="63" t="s">
        <v>97</v>
      </c>
      <c r="C467" s="103" t="s">
        <v>72</v>
      </c>
      <c r="D467" s="17">
        <v>5.03</v>
      </c>
      <c r="E467" s="17"/>
      <c r="F467" s="6"/>
      <c r="G467" s="109">
        <f>SUM('10:14'!G467)</f>
        <v>0</v>
      </c>
      <c r="H467" s="257">
        <f t="shared" si="75"/>
        <v>0</v>
      </c>
      <c r="I467" s="109">
        <f>SUM('10:14'!I467)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72"/>
        <v/>
      </c>
      <c r="N467" s="31">
        <f t="shared" si="73"/>
        <v>0</v>
      </c>
      <c r="O467" s="109">
        <f>SUM('10:14'!O467)</f>
        <v>0</v>
      </c>
      <c r="P467" s="109">
        <f>SUM('10:14'!P467)</f>
        <v>0</v>
      </c>
      <c r="Q467" s="109">
        <f>SUM('10:14'!Q467)</f>
        <v>0</v>
      </c>
      <c r="R467" s="109">
        <f>SUM('10:14'!R467)</f>
        <v>0</v>
      </c>
      <c r="S467" s="109">
        <f>SUM('10:14'!S467)</f>
        <v>0</v>
      </c>
      <c r="T467" s="109">
        <f>SUM('10:14'!T467)</f>
        <v>0</v>
      </c>
      <c r="U467" s="109">
        <f>SUM('10:14'!U467)</f>
        <v>0</v>
      </c>
      <c r="V467" s="244">
        <f t="shared" si="74"/>
        <v>0</v>
      </c>
      <c r="W467" s="33" t="str">
        <f t="shared" si="70"/>
        <v/>
      </c>
      <c r="X467" s="109">
        <f>SUM('10:14'!X467)</f>
        <v>0</v>
      </c>
      <c r="Y467" s="109">
        <f>SUM('10:14'!Y467)</f>
        <v>0</v>
      </c>
      <c r="Z467" s="109">
        <f>SUM('10:14'!Z467)</f>
        <v>0</v>
      </c>
      <c r="AA467" s="109">
        <f>SUM('10:14'!AA467)</f>
        <v>0</v>
      </c>
      <c r="AB467" s="73"/>
      <c r="AC467" s="54"/>
      <c r="AD467" s="9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57">
        <v>30101069</v>
      </c>
      <c r="B468" s="63" t="s">
        <v>97</v>
      </c>
      <c r="C468" s="103" t="s">
        <v>60</v>
      </c>
      <c r="D468" s="17">
        <v>5.03</v>
      </c>
      <c r="E468" s="17"/>
      <c r="F468" s="6"/>
      <c r="G468" s="109">
        <f>SUM('10:14'!G468)</f>
        <v>0</v>
      </c>
      <c r="H468" s="257">
        <f t="shared" si="75"/>
        <v>0</v>
      </c>
      <c r="I468" s="109">
        <f>SUM('10:14'!I468)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72"/>
        <v/>
      </c>
      <c r="N468" s="31">
        <f t="shared" si="73"/>
        <v>0</v>
      </c>
      <c r="O468" s="109">
        <f>SUM('10:14'!O468)</f>
        <v>0</v>
      </c>
      <c r="P468" s="109">
        <f>SUM('10:14'!P468)</f>
        <v>0</v>
      </c>
      <c r="Q468" s="109">
        <f>SUM('10:14'!Q468)</f>
        <v>0</v>
      </c>
      <c r="R468" s="109">
        <f>SUM('10:14'!R468)</f>
        <v>0</v>
      </c>
      <c r="S468" s="109">
        <f>SUM('10:14'!S468)</f>
        <v>0</v>
      </c>
      <c r="T468" s="109">
        <f>SUM('10:14'!T468)</f>
        <v>0</v>
      </c>
      <c r="U468" s="109">
        <f>SUM('10:14'!U468)</f>
        <v>0</v>
      </c>
      <c r="V468" s="244">
        <f t="shared" si="74"/>
        <v>0</v>
      </c>
      <c r="W468" s="33" t="str">
        <f t="shared" si="70"/>
        <v/>
      </c>
      <c r="X468" s="109">
        <f>SUM('10:14'!X468)</f>
        <v>0</v>
      </c>
      <c r="Y468" s="109">
        <f>SUM('10:14'!Y468)</f>
        <v>0</v>
      </c>
      <c r="Z468" s="109">
        <f>SUM('10:14'!Z468)</f>
        <v>0</v>
      </c>
      <c r="AA468" s="109">
        <f>SUM('10:14'!AA468)</f>
        <v>0</v>
      </c>
      <c r="AB468" s="73"/>
      <c r="AC468" s="54"/>
      <c r="AD468" s="9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57">
        <v>30101070</v>
      </c>
      <c r="B469" s="63" t="s">
        <v>97</v>
      </c>
      <c r="C469" s="103" t="s">
        <v>96</v>
      </c>
      <c r="D469" s="17">
        <v>5.03</v>
      </c>
      <c r="E469" s="17"/>
      <c r="F469" s="6"/>
      <c r="G469" s="109">
        <f>SUM('10:14'!G469)</f>
        <v>0</v>
      </c>
      <c r="H469" s="257">
        <f t="shared" si="75"/>
        <v>0</v>
      </c>
      <c r="I469" s="109">
        <f>SUM('10:14'!I469)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72"/>
        <v/>
      </c>
      <c r="N469" s="31">
        <f t="shared" si="73"/>
        <v>0</v>
      </c>
      <c r="O469" s="109">
        <f>SUM('10:14'!O469)</f>
        <v>0</v>
      </c>
      <c r="P469" s="109">
        <f>SUM('10:14'!P469)</f>
        <v>0</v>
      </c>
      <c r="Q469" s="109">
        <f>SUM('10:14'!Q469)</f>
        <v>0</v>
      </c>
      <c r="R469" s="109">
        <f>SUM('10:14'!R469)</f>
        <v>0</v>
      </c>
      <c r="S469" s="109">
        <f>SUM('10:14'!S469)</f>
        <v>0</v>
      </c>
      <c r="T469" s="109">
        <f>SUM('10:14'!T469)</f>
        <v>0</v>
      </c>
      <c r="U469" s="109">
        <f>SUM('10:14'!U469)</f>
        <v>0</v>
      </c>
      <c r="V469" s="244">
        <f t="shared" si="74"/>
        <v>0</v>
      </c>
      <c r="W469" s="33" t="str">
        <f t="shared" si="70"/>
        <v/>
      </c>
      <c r="X469" s="109">
        <f>SUM('10:14'!X469)</f>
        <v>0</v>
      </c>
      <c r="Y469" s="109">
        <f>SUM('10:14'!Y469)</f>
        <v>0</v>
      </c>
      <c r="Z469" s="109">
        <f>SUM('10:14'!Z469)</f>
        <v>0</v>
      </c>
      <c r="AA469" s="109">
        <f>SUM('10:14'!AA469)</f>
        <v>0</v>
      </c>
      <c r="AB469" s="73"/>
      <c r="AC469" s="54"/>
      <c r="AD469" s="9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57">
        <v>30101071</v>
      </c>
      <c r="B470" s="63" t="s">
        <v>97</v>
      </c>
      <c r="C470" s="103" t="s">
        <v>73</v>
      </c>
      <c r="D470" s="17">
        <v>5.03</v>
      </c>
      <c r="E470" s="17"/>
      <c r="F470" s="6"/>
      <c r="G470" s="109">
        <f>SUM('10:14'!G470)</f>
        <v>0</v>
      </c>
      <c r="H470" s="257">
        <f t="shared" si="75"/>
        <v>0</v>
      </c>
      <c r="I470" s="109">
        <f>SUM('10:14'!I470)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72"/>
        <v/>
      </c>
      <c r="N470" s="31">
        <f t="shared" si="73"/>
        <v>0</v>
      </c>
      <c r="O470" s="109">
        <f>SUM('10:14'!O470)</f>
        <v>0</v>
      </c>
      <c r="P470" s="109">
        <f>SUM('10:14'!P470)</f>
        <v>0</v>
      </c>
      <c r="Q470" s="109">
        <f>SUM('10:14'!Q470)</f>
        <v>0</v>
      </c>
      <c r="R470" s="109">
        <f>SUM('10:14'!R470)</f>
        <v>0</v>
      </c>
      <c r="S470" s="109">
        <f>SUM('10:14'!S470)</f>
        <v>0</v>
      </c>
      <c r="T470" s="109">
        <f>SUM('10:14'!T470)</f>
        <v>0</v>
      </c>
      <c r="U470" s="109">
        <f>SUM('10:14'!U470)</f>
        <v>0</v>
      </c>
      <c r="V470" s="244">
        <f t="shared" si="74"/>
        <v>0</v>
      </c>
      <c r="W470" s="33" t="str">
        <f t="shared" si="70"/>
        <v/>
      </c>
      <c r="X470" s="109">
        <f>SUM('10:14'!X470)</f>
        <v>0</v>
      </c>
      <c r="Y470" s="109">
        <f>SUM('10:14'!Y470)</f>
        <v>0</v>
      </c>
      <c r="Z470" s="109">
        <f>SUM('10:14'!Z470)</f>
        <v>0</v>
      </c>
      <c r="AA470" s="109">
        <f>SUM('10:14'!AA470)</f>
        <v>0</v>
      </c>
      <c r="AB470" s="73"/>
      <c r="AC470" s="54"/>
      <c r="AD470" s="9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58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109">
        <f>SUM('10:14'!G471)</f>
        <v>0</v>
      </c>
      <c r="H471" s="123">
        <f t="shared" si="75"/>
        <v>0</v>
      </c>
      <c r="I471" s="109">
        <f>SUM('10:14'!I471)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72"/>
        <v>0</v>
      </c>
      <c r="N471" s="31">
        <f t="shared" si="73"/>
        <v>0</v>
      </c>
      <c r="O471" s="109">
        <f>SUM('10:14'!O471)</f>
        <v>0</v>
      </c>
      <c r="P471" s="109">
        <f>SUM('10:14'!P471)</f>
        <v>0</v>
      </c>
      <c r="Q471" s="109">
        <f>SUM('10:14'!Q471)</f>
        <v>0</v>
      </c>
      <c r="R471" s="109">
        <f>SUM('10:14'!R471)</f>
        <v>0</v>
      </c>
      <c r="S471" s="109">
        <f>SUM('10:14'!S471)</f>
        <v>0</v>
      </c>
      <c r="T471" s="109">
        <f>SUM('10:14'!T471)</f>
        <v>0</v>
      </c>
      <c r="U471" s="109">
        <f>SUM('10:14'!U471)</f>
        <v>0</v>
      </c>
      <c r="V471" s="244">
        <f t="shared" si="74"/>
        <v>0</v>
      </c>
      <c r="W471" s="33" t="str">
        <f t="shared" si="70"/>
        <v/>
      </c>
      <c r="X471" s="109">
        <f>SUM('10:14'!X471)</f>
        <v>0</v>
      </c>
      <c r="Y471" s="109">
        <f>SUM('10:14'!Y471)</f>
        <v>0</v>
      </c>
      <c r="Z471" s="109">
        <f>SUM('10:14'!Z471)</f>
        <v>0</v>
      </c>
      <c r="AA471" s="109">
        <f>SUM('10:14'!AA471)</f>
        <v>0</v>
      </c>
      <c r="AB471" s="73"/>
      <c r="AC471" s="54"/>
      <c r="AD471" s="9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58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109">
        <f>SUM('10:14'!G472)</f>
        <v>0</v>
      </c>
      <c r="H472" s="123">
        <f t="shared" si="75"/>
        <v>0</v>
      </c>
      <c r="I472" s="109">
        <f>SUM('10:14'!I472)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72"/>
        <v>0</v>
      </c>
      <c r="N472" s="31">
        <f t="shared" si="73"/>
        <v>0</v>
      </c>
      <c r="O472" s="109">
        <f>SUM('10:14'!O472)</f>
        <v>0</v>
      </c>
      <c r="P472" s="109">
        <f>SUM('10:14'!P472)</f>
        <v>0</v>
      </c>
      <c r="Q472" s="109">
        <f>SUM('10:14'!Q472)</f>
        <v>0</v>
      </c>
      <c r="R472" s="109">
        <f>SUM('10:14'!R472)</f>
        <v>0</v>
      </c>
      <c r="S472" s="109">
        <f>SUM('10:14'!S472)</f>
        <v>0</v>
      </c>
      <c r="T472" s="109">
        <f>SUM('10:14'!T472)</f>
        <v>0</v>
      </c>
      <c r="U472" s="109">
        <f>SUM('10:14'!U472)</f>
        <v>0</v>
      </c>
      <c r="V472" s="244">
        <f t="shared" si="74"/>
        <v>0</v>
      </c>
      <c r="W472" s="33" t="str">
        <f t="shared" si="70"/>
        <v/>
      </c>
      <c r="X472" s="109">
        <f>SUM('10:14'!X472)</f>
        <v>0</v>
      </c>
      <c r="Y472" s="109">
        <f>SUM('10:14'!Y472)</f>
        <v>0</v>
      </c>
      <c r="Z472" s="109">
        <f>SUM('10:14'!Z472)</f>
        <v>0</v>
      </c>
      <c r="AA472" s="109">
        <f>SUM('10:14'!AA472)</f>
        <v>0</v>
      </c>
      <c r="AB472" s="73"/>
      <c r="AC472" s="54"/>
      <c r="AD472" s="9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632" t="s">
        <v>99</v>
      </c>
      <c r="B473" s="633"/>
      <c r="C473" s="104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76">SUM(M458:M472)</f>
        <v>0</v>
      </c>
      <c r="N473" s="30">
        <f t="shared" si="76"/>
        <v>0</v>
      </c>
      <c r="O473" s="30">
        <f t="shared" si="76"/>
        <v>0</v>
      </c>
      <c r="P473" s="30">
        <f t="shared" si="76"/>
        <v>0</v>
      </c>
      <c r="Q473" s="30">
        <f t="shared" si="76"/>
        <v>0</v>
      </c>
      <c r="R473" s="30">
        <f t="shared" si="76"/>
        <v>0</v>
      </c>
      <c r="S473" s="30">
        <f t="shared" si="76"/>
        <v>0</v>
      </c>
      <c r="T473" s="30">
        <f t="shared" si="76"/>
        <v>0</v>
      </c>
      <c r="U473" s="30">
        <f t="shared" si="76"/>
        <v>0</v>
      </c>
      <c r="V473" s="246">
        <f t="shared" si="76"/>
        <v>0</v>
      </c>
      <c r="W473" s="33" t="str">
        <f t="shared" si="70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70"/>
      <c r="AD473" s="97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58">
        <v>30400025</v>
      </c>
      <c r="B474" s="218" t="s">
        <v>426</v>
      </c>
      <c r="C474" s="16" t="s">
        <v>53</v>
      </c>
      <c r="D474" s="17">
        <v>5.04</v>
      </c>
      <c r="E474" s="17"/>
      <c r="F474" s="6"/>
      <c r="G474" s="109">
        <f>SUM('10:14'!G474)</f>
        <v>142</v>
      </c>
      <c r="H474" s="102">
        <f t="shared" ref="H474:H480" si="77">D474*G474</f>
        <v>715.68</v>
      </c>
      <c r="I474" s="109">
        <f>SUM('10:14'!I474)</f>
        <v>10</v>
      </c>
      <c r="J474" s="31">
        <f t="array" ref="J474">IF(ISERROR(G474/I474),"",G474/I474)</f>
        <v>14.2</v>
      </c>
      <c r="K474" s="35">
        <f t="array" ref="K474">IF(ISERROR(G474/L474),"",G474/L474)</f>
        <v>6.4545454545454541</v>
      </c>
      <c r="L474" s="98">
        <v>22</v>
      </c>
      <c r="M474" s="36">
        <f t="shared" ref="M474:M480" si="78">IF(ISERROR(I474-K474),"",I474-K474)</f>
        <v>3.5454545454545459</v>
      </c>
      <c r="N474" s="31">
        <f t="shared" ref="N474:N480" si="79">SUM(O474:U474)</f>
        <v>0</v>
      </c>
      <c r="O474" s="109">
        <f>SUM('10:14'!O474)</f>
        <v>0</v>
      </c>
      <c r="P474" s="109">
        <f>SUM('10:14'!P474)</f>
        <v>0</v>
      </c>
      <c r="Q474" s="109">
        <f>SUM('10:14'!Q474)</f>
        <v>0</v>
      </c>
      <c r="R474" s="109">
        <f>SUM('10:14'!R474)</f>
        <v>0</v>
      </c>
      <c r="S474" s="109">
        <f>SUM('10:14'!S474)</f>
        <v>0</v>
      </c>
      <c r="T474" s="109">
        <f>SUM('10:14'!T474)</f>
        <v>0</v>
      </c>
      <c r="U474" s="109">
        <f>SUM('10:14'!U474)</f>
        <v>0</v>
      </c>
      <c r="V474" s="244">
        <f t="shared" ref="V474:V480" si="80">SUM(X474:AA474)</f>
        <v>0</v>
      </c>
      <c r="W474" s="33">
        <f t="shared" si="70"/>
        <v>0</v>
      </c>
      <c r="X474" s="109">
        <f>SUM('10:14'!X474)</f>
        <v>0</v>
      </c>
      <c r="Y474" s="109">
        <f>SUM('10:14'!Y474)</f>
        <v>0</v>
      </c>
      <c r="Z474" s="109">
        <f>SUM('10:14'!Z474)</f>
        <v>0</v>
      </c>
      <c r="AA474" s="109">
        <f>SUM('10:14'!AA474)</f>
        <v>0</v>
      </c>
      <c r="AB474" s="73"/>
      <c r="AC474" s="54"/>
      <c r="AD474" s="9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58">
        <v>30400023</v>
      </c>
      <c r="B475" s="218" t="s">
        <v>426</v>
      </c>
      <c r="C475" s="16" t="s">
        <v>60</v>
      </c>
      <c r="D475" s="17">
        <v>5.04</v>
      </c>
      <c r="E475" s="17"/>
      <c r="F475" s="6"/>
      <c r="G475" s="109">
        <f>SUM('10:14'!G475)</f>
        <v>0</v>
      </c>
      <c r="H475" s="123">
        <f t="shared" si="77"/>
        <v>0</v>
      </c>
      <c r="I475" s="109">
        <f>SUM('10:14'!I475)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78"/>
        <v>0</v>
      </c>
      <c r="N475" s="31">
        <f t="shared" si="79"/>
        <v>0</v>
      </c>
      <c r="O475" s="109">
        <f>SUM('10:14'!O475)</f>
        <v>0</v>
      </c>
      <c r="P475" s="109">
        <f>SUM('10:14'!P475)</f>
        <v>0</v>
      </c>
      <c r="Q475" s="109">
        <f>SUM('10:14'!Q475)</f>
        <v>0</v>
      </c>
      <c r="R475" s="109">
        <f>SUM('10:14'!R475)</f>
        <v>0</v>
      </c>
      <c r="S475" s="109">
        <f>SUM('10:14'!S475)</f>
        <v>0</v>
      </c>
      <c r="T475" s="109">
        <f>SUM('10:14'!T475)</f>
        <v>0</v>
      </c>
      <c r="U475" s="109">
        <f>SUM('10:14'!U475)</f>
        <v>0</v>
      </c>
      <c r="V475" s="244">
        <f t="shared" si="80"/>
        <v>0</v>
      </c>
      <c r="W475" s="33" t="str">
        <f t="shared" si="70"/>
        <v/>
      </c>
      <c r="X475" s="109">
        <f>SUM('10:14'!X475)</f>
        <v>0</v>
      </c>
      <c r="Y475" s="109">
        <f>SUM('10:14'!Y475)</f>
        <v>0</v>
      </c>
      <c r="Z475" s="109">
        <f>SUM('10:14'!Z475)</f>
        <v>0</v>
      </c>
      <c r="AA475" s="109">
        <f>SUM('10:14'!AA475)</f>
        <v>0</v>
      </c>
      <c r="AB475" s="73"/>
      <c r="AC475" s="54"/>
      <c r="AD475" s="9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58">
        <v>30400024</v>
      </c>
      <c r="B476" s="218" t="s">
        <v>426</v>
      </c>
      <c r="C476" s="16" t="s">
        <v>74</v>
      </c>
      <c r="D476" s="17">
        <v>5.04</v>
      </c>
      <c r="E476" s="17"/>
      <c r="F476" s="6"/>
      <c r="G476" s="109">
        <f>SUM('10:14'!G476)</f>
        <v>60</v>
      </c>
      <c r="H476" s="123">
        <f t="shared" si="77"/>
        <v>302.39999999999998</v>
      </c>
      <c r="I476" s="109">
        <f>SUM('10:14'!I476)</f>
        <v>4</v>
      </c>
      <c r="J476" s="31">
        <f t="array" ref="J476">IF(ISERROR(G476/I476),"",G476/I476)</f>
        <v>15</v>
      </c>
      <c r="K476" s="35">
        <f t="array" ref="K476">IF(ISERROR(G476/L476),"",G476/L476)</f>
        <v>2.7272727272727271</v>
      </c>
      <c r="L476" s="98">
        <v>22</v>
      </c>
      <c r="M476" s="36">
        <f t="shared" si="78"/>
        <v>1.2727272727272729</v>
      </c>
      <c r="N476" s="31">
        <f t="shared" si="79"/>
        <v>0</v>
      </c>
      <c r="O476" s="109">
        <f>SUM('10:14'!O476)</f>
        <v>0</v>
      </c>
      <c r="P476" s="109">
        <f>SUM('10:14'!P476)</f>
        <v>0</v>
      </c>
      <c r="Q476" s="109">
        <f>SUM('10:14'!Q476)</f>
        <v>0</v>
      </c>
      <c r="R476" s="109">
        <f>SUM('10:14'!R476)</f>
        <v>0</v>
      </c>
      <c r="S476" s="109">
        <f>SUM('10:14'!S476)</f>
        <v>0</v>
      </c>
      <c r="T476" s="109">
        <f>SUM('10:14'!T476)</f>
        <v>0</v>
      </c>
      <c r="U476" s="109">
        <f>SUM('10:14'!U476)</f>
        <v>0</v>
      </c>
      <c r="V476" s="244">
        <f t="shared" si="80"/>
        <v>0</v>
      </c>
      <c r="W476" s="33">
        <f t="shared" si="70"/>
        <v>0</v>
      </c>
      <c r="X476" s="109">
        <f>SUM('10:14'!X476)</f>
        <v>0</v>
      </c>
      <c r="Y476" s="109">
        <f>SUM('10:14'!Y476)</f>
        <v>0</v>
      </c>
      <c r="Z476" s="109">
        <f>SUM('10:14'!Z476)</f>
        <v>0</v>
      </c>
      <c r="AA476" s="109">
        <f>SUM('10:14'!AA476)</f>
        <v>0</v>
      </c>
      <c r="AB476" s="73"/>
      <c r="AC476" s="54"/>
      <c r="AD476" s="9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58"/>
      <c r="B477" s="218" t="s">
        <v>426</v>
      </c>
      <c r="C477" s="16" t="s">
        <v>66</v>
      </c>
      <c r="D477" s="17">
        <v>5.04</v>
      </c>
      <c r="E477" s="17"/>
      <c r="F477" s="6"/>
      <c r="G477" s="109">
        <f>SUM('10:14'!G477)</f>
        <v>0</v>
      </c>
      <c r="H477" s="123">
        <f t="shared" si="77"/>
        <v>0</v>
      </c>
      <c r="I477" s="109">
        <f>SUM('10:14'!I477)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78"/>
        <v>0</v>
      </c>
      <c r="N477" s="31">
        <f t="shared" si="79"/>
        <v>0</v>
      </c>
      <c r="O477" s="109">
        <f>SUM('10:14'!O477)</f>
        <v>0</v>
      </c>
      <c r="P477" s="109">
        <f>SUM('10:14'!P477)</f>
        <v>0</v>
      </c>
      <c r="Q477" s="109">
        <f>SUM('10:14'!Q477)</f>
        <v>0</v>
      </c>
      <c r="R477" s="109">
        <f>SUM('10:14'!R477)</f>
        <v>0</v>
      </c>
      <c r="S477" s="109">
        <f>SUM('10:14'!S477)</f>
        <v>0</v>
      </c>
      <c r="T477" s="109">
        <f>SUM('10:14'!T477)</f>
        <v>0</v>
      </c>
      <c r="U477" s="109">
        <f>SUM('10:14'!U477)</f>
        <v>0</v>
      </c>
      <c r="V477" s="244">
        <f t="shared" si="80"/>
        <v>0</v>
      </c>
      <c r="W477" s="33" t="str">
        <f t="shared" si="70"/>
        <v/>
      </c>
      <c r="X477" s="109">
        <f>SUM('10:14'!X477)</f>
        <v>0</v>
      </c>
      <c r="Y477" s="109">
        <f>SUM('10:14'!Y477)</f>
        <v>0</v>
      </c>
      <c r="Z477" s="109">
        <f>SUM('10:14'!Z477)</f>
        <v>0</v>
      </c>
      <c r="AA477" s="109">
        <f>SUM('10:14'!AA477)</f>
        <v>0</v>
      </c>
      <c r="AB477" s="73"/>
      <c r="AC477" s="54"/>
      <c r="AD477" s="9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58"/>
      <c r="B478" s="218" t="s">
        <v>426</v>
      </c>
      <c r="C478" s="16" t="s">
        <v>101</v>
      </c>
      <c r="D478" s="17">
        <v>5.04</v>
      </c>
      <c r="E478" s="17"/>
      <c r="F478" s="6"/>
      <c r="G478" s="109">
        <f>SUM('10:14'!G478)</f>
        <v>0</v>
      </c>
      <c r="H478" s="123">
        <f t="shared" si="77"/>
        <v>0</v>
      </c>
      <c r="I478" s="109">
        <f>SUM('10:14'!I478)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78"/>
        <v>0</v>
      </c>
      <c r="N478" s="31">
        <f t="shared" si="79"/>
        <v>0</v>
      </c>
      <c r="O478" s="109">
        <f>SUM('10:14'!O478)</f>
        <v>0</v>
      </c>
      <c r="P478" s="109">
        <f>SUM('10:14'!P478)</f>
        <v>0</v>
      </c>
      <c r="Q478" s="109">
        <f>SUM('10:14'!Q478)</f>
        <v>0</v>
      </c>
      <c r="R478" s="109">
        <f>SUM('10:14'!R478)</f>
        <v>0</v>
      </c>
      <c r="S478" s="109">
        <f>SUM('10:14'!S478)</f>
        <v>0</v>
      </c>
      <c r="T478" s="109">
        <f>SUM('10:14'!T478)</f>
        <v>0</v>
      </c>
      <c r="U478" s="109">
        <f>SUM('10:14'!U478)</f>
        <v>0</v>
      </c>
      <c r="V478" s="244">
        <f t="shared" si="80"/>
        <v>0</v>
      </c>
      <c r="W478" s="33" t="str">
        <f t="shared" si="70"/>
        <v/>
      </c>
      <c r="X478" s="109">
        <f>SUM('10:14'!X478)</f>
        <v>0</v>
      </c>
      <c r="Y478" s="109">
        <f>SUM('10:14'!Y478)</f>
        <v>0</v>
      </c>
      <c r="Z478" s="109">
        <f>SUM('10:14'!Z478)</f>
        <v>0</v>
      </c>
      <c r="AA478" s="109">
        <f>SUM('10:14'!AA478)</f>
        <v>0</v>
      </c>
      <c r="AB478" s="73"/>
      <c r="AC478" s="54"/>
      <c r="AD478" s="9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58">
        <v>30400019</v>
      </c>
      <c r="B479" s="218" t="s">
        <v>443</v>
      </c>
      <c r="C479" s="209" t="s">
        <v>445</v>
      </c>
      <c r="D479" s="17">
        <v>5.04</v>
      </c>
      <c r="E479" s="17"/>
      <c r="F479" s="6"/>
      <c r="G479" s="109">
        <f>SUM('10:14'!G479)</f>
        <v>0</v>
      </c>
      <c r="H479" s="354">
        <f t="shared" si="77"/>
        <v>0</v>
      </c>
      <c r="I479" s="109">
        <f>SUM('10:14'!I479)</f>
        <v>0</v>
      </c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73"/>
      <c r="AC479" s="54"/>
      <c r="AD479" s="319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58">
        <v>30400022</v>
      </c>
      <c r="B480" s="218" t="s">
        <v>426</v>
      </c>
      <c r="C480" s="16" t="s">
        <v>55</v>
      </c>
      <c r="D480" s="17">
        <v>5.04</v>
      </c>
      <c r="E480" s="17"/>
      <c r="F480" s="6"/>
      <c r="G480" s="109">
        <f>SUM('10:14'!G480)</f>
        <v>0</v>
      </c>
      <c r="H480" s="123">
        <f t="shared" si="77"/>
        <v>0</v>
      </c>
      <c r="I480" s="109">
        <f>SUM('10:14'!I480)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si="78"/>
        <v>0</v>
      </c>
      <c r="N480" s="31">
        <f t="shared" si="79"/>
        <v>0</v>
      </c>
      <c r="O480" s="109">
        <f>SUM('10:14'!O480)</f>
        <v>0</v>
      </c>
      <c r="P480" s="109">
        <f>SUM('10:14'!P480)</f>
        <v>0</v>
      </c>
      <c r="Q480" s="109">
        <f>SUM('10:14'!Q480)</f>
        <v>0</v>
      </c>
      <c r="R480" s="109">
        <f>SUM('10:14'!R480)</f>
        <v>0</v>
      </c>
      <c r="S480" s="109">
        <f>SUM('10:14'!S480)</f>
        <v>0</v>
      </c>
      <c r="T480" s="109">
        <f>SUM('10:14'!T480)</f>
        <v>0</v>
      </c>
      <c r="U480" s="109">
        <f>SUM('10:14'!U480)</f>
        <v>0</v>
      </c>
      <c r="V480" s="244">
        <f t="shared" si="80"/>
        <v>0</v>
      </c>
      <c r="W480" s="33" t="str">
        <f t="shared" si="70"/>
        <v/>
      </c>
      <c r="X480" s="109">
        <f>SUM('10:14'!X480)</f>
        <v>0</v>
      </c>
      <c r="Y480" s="109">
        <f>SUM('10:14'!Y480)</f>
        <v>0</v>
      </c>
      <c r="Z480" s="109">
        <f>SUM('10:14'!Z480)</f>
        <v>0</v>
      </c>
      <c r="AA480" s="109">
        <f>SUM('10:14'!AA480)</f>
        <v>0</v>
      </c>
      <c r="AB480" s="73"/>
      <c r="AC480" s="54"/>
      <c r="AD480" s="9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632" t="s">
        <v>102</v>
      </c>
      <c r="B481" s="633"/>
      <c r="C481" s="104" t="s">
        <v>71</v>
      </c>
      <c r="D481" s="20"/>
      <c r="E481" s="20"/>
      <c r="F481" s="32"/>
      <c r="G481" s="118">
        <f>SUM(G474:G480)</f>
        <v>202</v>
      </c>
      <c r="H481" s="30">
        <f>SUM(H474:H480)</f>
        <v>1018.0799999999999</v>
      </c>
      <c r="I481" s="30">
        <f>SUM(I474:I480)</f>
        <v>14</v>
      </c>
      <c r="J481" s="31">
        <f t="array" ref="J481">IF(ISERROR(G481/I481),"",G481/I481)</f>
        <v>14.428571428571429</v>
      </c>
      <c r="K481" s="30">
        <f>SUM(K474:K480)</f>
        <v>9.1818181818181817</v>
      </c>
      <c r="L481" s="114"/>
      <c r="M481" s="105">
        <f>SUM(M474:M480)</f>
        <v>4.8181818181818183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>
        <f t="shared" si="70"/>
        <v>0</v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70"/>
      <c r="AD481" s="97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57">
        <v>30700013</v>
      </c>
      <c r="B482" s="64" t="s">
        <v>103</v>
      </c>
      <c r="C482" s="100"/>
      <c r="D482" s="17">
        <v>3.65</v>
      </c>
      <c r="E482" s="17"/>
      <c r="F482" s="53"/>
      <c r="G482" s="109">
        <f>SUM('10:14'!G482)</f>
        <v>0</v>
      </c>
      <c r="H482" s="102">
        <f>D482*G482</f>
        <v>0</v>
      </c>
      <c r="I482" s="109">
        <f>SUM('10:14'!I482)</f>
        <v>0</v>
      </c>
      <c r="J482" s="31" t="str">
        <f t="array" ref="J482">IF(ISERROR(G482/I482),"",G482/I482)</f>
        <v/>
      </c>
      <c r="K482" s="102">
        <f t="array" ref="K482">IF(ISERROR(G482/L482),"",G482/L482)</f>
        <v>0</v>
      </c>
      <c r="L482" s="98">
        <v>5</v>
      </c>
      <c r="M482" s="36">
        <f t="shared" ref="M482:M492" si="81">IF(ISERROR(I482-K482),"",I482-K482)</f>
        <v>0</v>
      </c>
      <c r="N482" s="31">
        <f t="shared" ref="N482:N492" si="82">SUM(O482:U482)</f>
        <v>0</v>
      </c>
      <c r="O482" s="109">
        <f>SUM('10:14'!O482)</f>
        <v>0</v>
      </c>
      <c r="P482" s="109">
        <f>SUM('10:14'!P482)</f>
        <v>0</v>
      </c>
      <c r="Q482" s="109">
        <f>SUM('10:14'!Q482)</f>
        <v>0</v>
      </c>
      <c r="R482" s="109">
        <f>SUM('10:14'!R482)</f>
        <v>0</v>
      </c>
      <c r="S482" s="109">
        <f>SUM('10:14'!S482)</f>
        <v>0</v>
      </c>
      <c r="T482" s="109">
        <f>SUM('10:14'!T482)</f>
        <v>0</v>
      </c>
      <c r="U482" s="109">
        <f>SUM('10:14'!U482)</f>
        <v>0</v>
      </c>
      <c r="V482" s="244">
        <f t="shared" ref="V482:V492" si="83">SUM(X482:AA482)</f>
        <v>0</v>
      </c>
      <c r="W482" s="33" t="str">
        <f t="shared" si="70"/>
        <v/>
      </c>
      <c r="X482" s="109">
        <f>SUM('10:14'!X482)</f>
        <v>0</v>
      </c>
      <c r="Y482" s="109">
        <f>SUM('10:14'!Y482)</f>
        <v>0</v>
      </c>
      <c r="Z482" s="109">
        <f>SUM('10:14'!Z482)</f>
        <v>0</v>
      </c>
      <c r="AA482" s="109">
        <f>SUM('10:14'!AA482)</f>
        <v>0</v>
      </c>
      <c r="AB482" s="73"/>
      <c r="AC482" s="54"/>
      <c r="AD482" s="9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57">
        <v>30700014</v>
      </c>
      <c r="B483" s="64" t="s">
        <v>0</v>
      </c>
      <c r="C483" s="100"/>
      <c r="D483" s="17">
        <v>6.58</v>
      </c>
      <c r="E483" s="17"/>
      <c r="F483" s="6"/>
      <c r="G483" s="109">
        <f>SUM('10:14'!G483)</f>
        <v>0</v>
      </c>
      <c r="H483" s="257">
        <f t="shared" ref="H483:H496" si="84">D483*G483</f>
        <v>0</v>
      </c>
      <c r="I483" s="109">
        <f>SUM('10:14'!I483)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81"/>
        <v>0</v>
      </c>
      <c r="N483" s="31">
        <f t="shared" si="82"/>
        <v>0</v>
      </c>
      <c r="O483" s="109">
        <f>SUM('10:14'!O483)</f>
        <v>0</v>
      </c>
      <c r="P483" s="109">
        <f>SUM('10:14'!P483)</f>
        <v>0</v>
      </c>
      <c r="Q483" s="109">
        <f>SUM('10:14'!Q483)</f>
        <v>0</v>
      </c>
      <c r="R483" s="109">
        <f>SUM('10:14'!R483)</f>
        <v>0</v>
      </c>
      <c r="S483" s="109">
        <f>SUM('10:14'!S483)</f>
        <v>0</v>
      </c>
      <c r="T483" s="109">
        <f>SUM('10:14'!T483)</f>
        <v>0</v>
      </c>
      <c r="U483" s="109">
        <f>SUM('10:14'!U483)</f>
        <v>0</v>
      </c>
      <c r="V483" s="244">
        <f t="shared" si="83"/>
        <v>0</v>
      </c>
      <c r="W483" s="33" t="str">
        <f t="shared" si="70"/>
        <v/>
      </c>
      <c r="X483" s="109">
        <f>SUM('10:14'!X483)</f>
        <v>0</v>
      </c>
      <c r="Y483" s="109">
        <f>SUM('10:14'!Y483)</f>
        <v>0</v>
      </c>
      <c r="Z483" s="109">
        <f>SUM('10:14'!Z483)</f>
        <v>0</v>
      </c>
      <c r="AA483" s="109">
        <f>SUM('10:14'!AA483)</f>
        <v>0</v>
      </c>
      <c r="AB483" s="73"/>
      <c r="AC483" s="54"/>
      <c r="AD483" s="9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57">
        <v>30700016</v>
      </c>
      <c r="B484" s="64" t="s">
        <v>1</v>
      </c>
      <c r="C484" s="100"/>
      <c r="D484" s="17">
        <v>7.8</v>
      </c>
      <c r="E484" s="17"/>
      <c r="F484" s="6"/>
      <c r="G484" s="109">
        <f>SUM('10:14'!G484)</f>
        <v>0</v>
      </c>
      <c r="H484" s="354">
        <f t="shared" si="84"/>
        <v>0</v>
      </c>
      <c r="I484" s="109">
        <f>SUM('10:14'!I484)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98">
        <v>4.5999999999999996</v>
      </c>
      <c r="M484" s="36">
        <f t="shared" si="81"/>
        <v>0</v>
      </c>
      <c r="N484" s="31">
        <f t="shared" si="82"/>
        <v>0</v>
      </c>
      <c r="O484" s="109">
        <f>SUM('10:14'!O484)</f>
        <v>0</v>
      </c>
      <c r="P484" s="109">
        <f>SUM('10:14'!P484)</f>
        <v>0</v>
      </c>
      <c r="Q484" s="109">
        <f>SUM('10:14'!Q484)</f>
        <v>0</v>
      </c>
      <c r="R484" s="109">
        <f>SUM('10:14'!R484)</f>
        <v>0</v>
      </c>
      <c r="S484" s="109">
        <f>SUM('10:14'!S484)</f>
        <v>0</v>
      </c>
      <c r="T484" s="109">
        <f>SUM('10:14'!T484)</f>
        <v>0</v>
      </c>
      <c r="U484" s="109">
        <f>SUM('10:14'!U484)</f>
        <v>0</v>
      </c>
      <c r="V484" s="244">
        <f t="shared" si="83"/>
        <v>0</v>
      </c>
      <c r="W484" s="33" t="str">
        <f t="shared" si="70"/>
        <v/>
      </c>
      <c r="X484" s="109">
        <f>SUM('10:14'!X484)</f>
        <v>0</v>
      </c>
      <c r="Y484" s="109">
        <f>SUM('10:14'!Y484)</f>
        <v>0</v>
      </c>
      <c r="Z484" s="109">
        <f>SUM('10:14'!Z484)</f>
        <v>0</v>
      </c>
      <c r="AA484" s="109">
        <f>SUM('10:14'!AA484)</f>
        <v>0</v>
      </c>
      <c r="AB484" s="73"/>
      <c r="AC484" s="54"/>
      <c r="AD484" s="9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57">
        <v>30700017</v>
      </c>
      <c r="B485" s="64" t="s">
        <v>2</v>
      </c>
      <c r="C485" s="100"/>
      <c r="D485" s="17">
        <v>4.4000000000000004</v>
      </c>
      <c r="E485" s="17"/>
      <c r="F485" s="6"/>
      <c r="G485" s="109">
        <f>SUM('10:14'!G485)</f>
        <v>0</v>
      </c>
      <c r="H485" s="354">
        <f t="shared" si="84"/>
        <v>0</v>
      </c>
      <c r="I485" s="109">
        <f>SUM('10:14'!I485)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81"/>
        <v>0</v>
      </c>
      <c r="N485" s="31">
        <f t="shared" si="82"/>
        <v>0</v>
      </c>
      <c r="O485" s="109">
        <f>SUM('10:14'!O485)</f>
        <v>0</v>
      </c>
      <c r="P485" s="109">
        <f>SUM('10:14'!P485)</f>
        <v>0</v>
      </c>
      <c r="Q485" s="109">
        <f>SUM('10:14'!Q485)</f>
        <v>0</v>
      </c>
      <c r="R485" s="109">
        <f>SUM('10:14'!R485)</f>
        <v>0</v>
      </c>
      <c r="S485" s="109">
        <f>SUM('10:14'!S485)</f>
        <v>0</v>
      </c>
      <c r="T485" s="109">
        <f>SUM('10:14'!T485)</f>
        <v>0</v>
      </c>
      <c r="U485" s="109">
        <f>SUM('10:14'!U485)</f>
        <v>0</v>
      </c>
      <c r="V485" s="244">
        <f t="shared" si="83"/>
        <v>0</v>
      </c>
      <c r="W485" s="33" t="str">
        <f t="shared" si="70"/>
        <v/>
      </c>
      <c r="X485" s="109">
        <f>SUM('10:14'!X485)</f>
        <v>0</v>
      </c>
      <c r="Y485" s="109">
        <f>SUM('10:14'!Y485)</f>
        <v>0</v>
      </c>
      <c r="Z485" s="109">
        <f>SUM('10:14'!Z485)</f>
        <v>0</v>
      </c>
      <c r="AA485" s="109">
        <f>SUM('10:14'!AA485)</f>
        <v>0</v>
      </c>
      <c r="AB485" s="73"/>
      <c r="AC485" s="54"/>
      <c r="AD485" s="97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57"/>
      <c r="B486" s="64" t="s">
        <v>358</v>
      </c>
      <c r="C486" s="210" t="s">
        <v>376</v>
      </c>
      <c r="D486" s="17"/>
      <c r="E486" s="17"/>
      <c r="F486" s="6"/>
      <c r="G486" s="109">
        <f>SUM('10:14'!G486)</f>
        <v>0</v>
      </c>
      <c r="H486" s="354">
        <f t="shared" si="84"/>
        <v>0</v>
      </c>
      <c r="I486" s="109">
        <f>SUM('10:14'!I486)</f>
        <v>0</v>
      </c>
      <c r="J486" s="31"/>
      <c r="K486" s="35"/>
      <c r="L486" s="98"/>
      <c r="M486" s="36"/>
      <c r="N486" s="31"/>
      <c r="O486" s="109">
        <f>SUM('10:14'!O486)</f>
        <v>0</v>
      </c>
      <c r="P486" s="109">
        <f>SUM('10:14'!P486)</f>
        <v>0</v>
      </c>
      <c r="Q486" s="109">
        <f>SUM('10:14'!Q486)</f>
        <v>0</v>
      </c>
      <c r="R486" s="109">
        <f>SUM('10:14'!R486)</f>
        <v>0</v>
      </c>
      <c r="S486" s="109">
        <f>SUM('10:14'!S486)</f>
        <v>0</v>
      </c>
      <c r="T486" s="109">
        <f>SUM('10:14'!T486)</f>
        <v>0</v>
      </c>
      <c r="U486" s="109">
        <f>SUM('10:14'!U486)</f>
        <v>0</v>
      </c>
      <c r="V486" s="244"/>
      <c r="W486" s="33"/>
      <c r="X486" s="109">
        <f>SUM('10:14'!X486)</f>
        <v>0</v>
      </c>
      <c r="Y486" s="109">
        <f>SUM('10:14'!Y486)</f>
        <v>0</v>
      </c>
      <c r="Z486" s="109">
        <f>SUM('10:14'!Z486)</f>
        <v>0</v>
      </c>
      <c r="AA486" s="109">
        <f>SUM('10:14'!AA486)</f>
        <v>0</v>
      </c>
      <c r="AB486" s="73"/>
      <c r="AC486" s="54"/>
      <c r="AD486" s="21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57">
        <v>30700001</v>
      </c>
      <c r="B487" s="217" t="s">
        <v>359</v>
      </c>
      <c r="C487" s="214"/>
      <c r="D487" s="17"/>
      <c r="E487" s="17"/>
      <c r="F487" s="6"/>
      <c r="G487" s="109">
        <f>SUM('10:14'!G487)</f>
        <v>0</v>
      </c>
      <c r="H487" s="354">
        <f t="shared" si="84"/>
        <v>0</v>
      </c>
      <c r="I487" s="109">
        <f>SUM('10:14'!I487)</f>
        <v>0</v>
      </c>
      <c r="J487" s="31"/>
      <c r="K487" s="35"/>
      <c r="L487" s="98">
        <v>6</v>
      </c>
      <c r="M487" s="36"/>
      <c r="N487" s="31"/>
      <c r="O487" s="109">
        <f>SUM('10:14'!O487)</f>
        <v>0</v>
      </c>
      <c r="P487" s="109">
        <f>SUM('10:14'!P487)</f>
        <v>0</v>
      </c>
      <c r="Q487" s="109">
        <f>SUM('10:14'!Q487)</f>
        <v>0</v>
      </c>
      <c r="R487" s="109">
        <f>SUM('10:14'!R487)</f>
        <v>0</v>
      </c>
      <c r="S487" s="109">
        <f>SUM('10:14'!S487)</f>
        <v>0</v>
      </c>
      <c r="T487" s="109">
        <f>SUM('10:14'!T487)</f>
        <v>0</v>
      </c>
      <c r="U487" s="109">
        <f>SUM('10:14'!U487)</f>
        <v>0</v>
      </c>
      <c r="V487" s="244"/>
      <c r="W487" s="33"/>
      <c r="X487" s="109">
        <f>SUM('10:14'!X487)</f>
        <v>0</v>
      </c>
      <c r="Y487" s="109">
        <f>SUM('10:14'!Y487)</f>
        <v>0</v>
      </c>
      <c r="Z487" s="109">
        <f>SUM('10:14'!Z487)</f>
        <v>0</v>
      </c>
      <c r="AA487" s="109">
        <f>SUM('10:14'!AA487)</f>
        <v>0</v>
      </c>
      <c r="AB487" s="73"/>
      <c r="AC487" s="54"/>
      <c r="AD487" s="215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63"/>
      <c r="B488" s="66" t="s">
        <v>104</v>
      </c>
      <c r="C488" s="100" t="s">
        <v>53</v>
      </c>
      <c r="D488" s="17">
        <v>6.04</v>
      </c>
      <c r="E488" s="17"/>
      <c r="F488" s="6"/>
      <c r="G488" s="109">
        <f>SUM('10:14'!G488)</f>
        <v>0</v>
      </c>
      <c r="H488" s="354">
        <f t="shared" si="84"/>
        <v>0</v>
      </c>
      <c r="I488" s="109">
        <f>SUM('10:14'!I488)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si="81"/>
        <v>0</v>
      </c>
      <c r="N488" s="31">
        <f t="shared" si="82"/>
        <v>0</v>
      </c>
      <c r="O488" s="109">
        <f>SUM('10:14'!O488)</f>
        <v>0</v>
      </c>
      <c r="P488" s="109">
        <f>SUM('10:14'!P488)</f>
        <v>0</v>
      </c>
      <c r="Q488" s="109">
        <f>SUM('10:14'!Q488)</f>
        <v>0</v>
      </c>
      <c r="R488" s="109">
        <f>SUM('10:14'!R488)</f>
        <v>0</v>
      </c>
      <c r="S488" s="109">
        <f>SUM('10:14'!S488)</f>
        <v>0</v>
      </c>
      <c r="T488" s="109">
        <f>SUM('10:14'!T488)</f>
        <v>0</v>
      </c>
      <c r="U488" s="109">
        <f>SUM('10:14'!U488)</f>
        <v>0</v>
      </c>
      <c r="V488" s="244">
        <f t="shared" si="83"/>
        <v>0</v>
      </c>
      <c r="W488" s="33" t="str">
        <f t="shared" si="70"/>
        <v/>
      </c>
      <c r="X488" s="109">
        <f>SUM('10:14'!X488)</f>
        <v>0</v>
      </c>
      <c r="Y488" s="109">
        <f>SUM('10:14'!Y488)</f>
        <v>0</v>
      </c>
      <c r="Z488" s="109">
        <f>SUM('10:14'!Z488)</f>
        <v>0</v>
      </c>
      <c r="AA488" s="109">
        <f>SUM('10:14'!AA488)</f>
        <v>0</v>
      </c>
      <c r="AB488" s="73"/>
      <c r="AC488" s="54"/>
      <c r="AD488" s="9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63">
        <v>30700019</v>
      </c>
      <c r="B489" s="66" t="s">
        <v>104</v>
      </c>
      <c r="C489" s="100" t="s">
        <v>60</v>
      </c>
      <c r="D489" s="17">
        <v>6.04</v>
      </c>
      <c r="E489" s="17"/>
      <c r="F489" s="6"/>
      <c r="G489" s="109">
        <f>SUM('10:14'!G489)</f>
        <v>0</v>
      </c>
      <c r="H489" s="354">
        <f t="shared" si="84"/>
        <v>0</v>
      </c>
      <c r="I489" s="109">
        <f>SUM('10:14'!I489)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81"/>
        <v>0</v>
      </c>
      <c r="N489" s="31">
        <f t="shared" si="82"/>
        <v>0</v>
      </c>
      <c r="O489" s="109">
        <f>SUM('10:14'!O489)</f>
        <v>0</v>
      </c>
      <c r="P489" s="109">
        <f>SUM('10:14'!P489)</f>
        <v>0</v>
      </c>
      <c r="Q489" s="109">
        <f>SUM('10:14'!Q489)</f>
        <v>0</v>
      </c>
      <c r="R489" s="109">
        <f>SUM('10:14'!R489)</f>
        <v>0</v>
      </c>
      <c r="S489" s="109">
        <f>SUM('10:14'!S489)</f>
        <v>0</v>
      </c>
      <c r="T489" s="109">
        <f>SUM('10:14'!T489)</f>
        <v>0</v>
      </c>
      <c r="U489" s="109">
        <f>SUM('10:14'!U489)</f>
        <v>0</v>
      </c>
      <c r="V489" s="244">
        <f t="shared" si="83"/>
        <v>0</v>
      </c>
      <c r="W489" s="33" t="str">
        <f t="shared" si="70"/>
        <v/>
      </c>
      <c r="X489" s="109">
        <f>SUM('10:14'!X489)</f>
        <v>0</v>
      </c>
      <c r="Y489" s="109">
        <f>SUM('10:14'!Y489)</f>
        <v>0</v>
      </c>
      <c r="Z489" s="109">
        <f>SUM('10:14'!Z489)</f>
        <v>0</v>
      </c>
      <c r="AA489" s="109">
        <f>SUM('10:14'!AA489)</f>
        <v>0</v>
      </c>
      <c r="AB489" s="73"/>
      <c r="AC489" s="54"/>
      <c r="AD489" s="9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63">
        <v>30601015</v>
      </c>
      <c r="B490" s="339" t="s">
        <v>446</v>
      </c>
      <c r="C490" s="347" t="s">
        <v>53</v>
      </c>
      <c r="D490" s="17"/>
      <c r="E490" s="17"/>
      <c r="F490" s="6"/>
      <c r="G490" s="109">
        <f>SUM('10:14'!G490)</f>
        <v>0</v>
      </c>
      <c r="H490" s="354">
        <f t="shared" si="84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73"/>
      <c r="AC490" s="54"/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63">
        <v>30101016</v>
      </c>
      <c r="B491" s="339" t="s">
        <v>446</v>
      </c>
      <c r="C491" s="347" t="s">
        <v>60</v>
      </c>
      <c r="D491" s="17"/>
      <c r="E491" s="17"/>
      <c r="F491" s="6"/>
      <c r="G491" s="109">
        <f>SUM('10:14'!G491)</f>
        <v>0</v>
      </c>
      <c r="H491" s="354">
        <f t="shared" si="84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73"/>
      <c r="AC491" s="54"/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57">
        <v>30700018</v>
      </c>
      <c r="B492" s="61" t="s">
        <v>159</v>
      </c>
      <c r="C492" s="16"/>
      <c r="D492" s="17">
        <v>7.3</v>
      </c>
      <c r="E492" s="17"/>
      <c r="F492" s="6"/>
      <c r="G492" s="109">
        <f>SUM('10:14'!G492)</f>
        <v>0</v>
      </c>
      <c r="H492" s="354">
        <f t="shared" si="84"/>
        <v>0</v>
      </c>
      <c r="I492" s="109">
        <f>SUM('10:14'!I492)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si="81"/>
        <v>0</v>
      </c>
      <c r="N492" s="31">
        <f t="shared" si="82"/>
        <v>0</v>
      </c>
      <c r="O492" s="109">
        <f>SUM('10:14'!O492)</f>
        <v>0</v>
      </c>
      <c r="P492" s="109">
        <f>SUM('10:14'!P492)</f>
        <v>0</v>
      </c>
      <c r="Q492" s="109">
        <f>SUM('10:14'!Q492)</f>
        <v>0</v>
      </c>
      <c r="R492" s="109">
        <f>SUM('10:14'!R492)</f>
        <v>0</v>
      </c>
      <c r="S492" s="109">
        <f>SUM('10:14'!S492)</f>
        <v>0</v>
      </c>
      <c r="T492" s="109">
        <f>SUM('10:14'!T492)</f>
        <v>0</v>
      </c>
      <c r="U492" s="109">
        <f>SUM('10:14'!U492)</f>
        <v>0</v>
      </c>
      <c r="V492" s="244">
        <f t="shared" si="83"/>
        <v>0</v>
      </c>
      <c r="W492" s="33" t="str">
        <f t="shared" si="70"/>
        <v/>
      </c>
      <c r="X492" s="109">
        <f>SUM('10:14'!X492)</f>
        <v>0</v>
      </c>
      <c r="Y492" s="109">
        <f>SUM('10:14'!Y492)</f>
        <v>0</v>
      </c>
      <c r="Z492" s="109">
        <f>SUM('10:14'!Z492)</f>
        <v>0</v>
      </c>
      <c r="AA492" s="109">
        <f>SUM('10:14'!AA492)</f>
        <v>0</v>
      </c>
      <c r="AB492" s="73"/>
      <c r="AC492" s="54"/>
      <c r="AD492" s="9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57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109">
        <f>SUM('10:14'!G493)</f>
        <v>0</v>
      </c>
      <c r="H493" s="354">
        <f t="shared" si="84"/>
        <v>0</v>
      </c>
      <c r="I493" s="109">
        <f>SUM('10:14'!I493)</f>
        <v>0</v>
      </c>
      <c r="J493" s="31"/>
      <c r="K493" s="35"/>
      <c r="L493" s="98"/>
      <c r="M493" s="36"/>
      <c r="N493" s="31"/>
      <c r="O493" s="109">
        <f>SUM('10:14'!O493)</f>
        <v>0</v>
      </c>
      <c r="P493" s="109">
        <f>SUM('10:14'!P493)</f>
        <v>0</v>
      </c>
      <c r="Q493" s="109">
        <f>SUM('10:14'!Q493)</f>
        <v>0</v>
      </c>
      <c r="R493" s="109">
        <f>SUM('10:14'!R493)</f>
        <v>0</v>
      </c>
      <c r="S493" s="109">
        <f>SUM('10:14'!S493)</f>
        <v>0</v>
      </c>
      <c r="T493" s="109">
        <f>SUM('10:14'!T493)</f>
        <v>0</v>
      </c>
      <c r="U493" s="109">
        <f>SUM('10:14'!U493)</f>
        <v>0</v>
      </c>
      <c r="V493" s="244"/>
      <c r="W493" s="33"/>
      <c r="X493" s="109">
        <f>SUM('10:14'!X493)</f>
        <v>0</v>
      </c>
      <c r="Y493" s="109">
        <f>SUM('10:14'!Y493)</f>
        <v>0</v>
      </c>
      <c r="Z493" s="109">
        <f>SUM('10:14'!Z493)</f>
        <v>0</v>
      </c>
      <c r="AA493" s="109">
        <f>SUM('10:14'!AA493)</f>
        <v>0</v>
      </c>
      <c r="AB493" s="73"/>
      <c r="AC493" s="54"/>
      <c r="AD493" s="22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57">
        <v>30700015</v>
      </c>
      <c r="B494" s="352" t="s">
        <v>159</v>
      </c>
      <c r="C494" s="16"/>
      <c r="D494" s="17">
        <v>4.5</v>
      </c>
      <c r="E494" s="17"/>
      <c r="F494" s="6"/>
      <c r="G494" s="109">
        <f>SUM('10:14'!G494)</f>
        <v>0</v>
      </c>
      <c r="H494" s="354">
        <f t="shared" si="84"/>
        <v>0</v>
      </c>
      <c r="I494" s="109">
        <f>SUM('10:14'!I494)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73"/>
      <c r="AC494" s="54"/>
      <c r="AD494" s="27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57">
        <v>30700012</v>
      </c>
      <c r="B495" s="352" t="s">
        <v>160</v>
      </c>
      <c r="C495" s="16"/>
      <c r="D495" s="17">
        <v>4.5</v>
      </c>
      <c r="E495" s="17"/>
      <c r="F495" s="6"/>
      <c r="G495" s="109">
        <f>SUM('10:14'!G495)</f>
        <v>0</v>
      </c>
      <c r="H495" s="354">
        <f t="shared" si="84"/>
        <v>0</v>
      </c>
      <c r="I495" s="109">
        <f>SUM('10:14'!I495)</f>
        <v>0</v>
      </c>
      <c r="J495" s="31"/>
      <c r="K495" s="35"/>
      <c r="L495" s="98"/>
      <c r="M495" s="36"/>
      <c r="N495" s="31"/>
      <c r="O495" s="109">
        <f>SUM('10:14'!O495)</f>
        <v>0</v>
      </c>
      <c r="P495" s="109">
        <f>SUM('10:14'!P495)</f>
        <v>0</v>
      </c>
      <c r="Q495" s="109">
        <f>SUM('10:14'!Q495)</f>
        <v>0</v>
      </c>
      <c r="R495" s="109">
        <f>SUM('10:14'!R495)</f>
        <v>0</v>
      </c>
      <c r="S495" s="109">
        <f>SUM('10:14'!S495)</f>
        <v>0</v>
      </c>
      <c r="T495" s="109">
        <f>SUM('10:14'!T495)</f>
        <v>0</v>
      </c>
      <c r="U495" s="109">
        <f>SUM('10:14'!U495)</f>
        <v>0</v>
      </c>
      <c r="V495" s="244"/>
      <c r="W495" s="33"/>
      <c r="X495" s="109">
        <f>SUM('10:14'!X495)</f>
        <v>0</v>
      </c>
      <c r="Y495" s="109">
        <f>SUM('10:14'!Y495)</f>
        <v>0</v>
      </c>
      <c r="Z495" s="109">
        <f>SUM('10:14'!Z495)</f>
        <v>0</v>
      </c>
      <c r="AA495" s="109">
        <f>SUM('10:14'!AA495)</f>
        <v>0</v>
      </c>
      <c r="AB495" s="73"/>
      <c r="AC495" s="54"/>
      <c r="AD495" s="1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57"/>
      <c r="B496" s="116"/>
      <c r="C496" s="16"/>
      <c r="D496" s="17"/>
      <c r="E496" s="17"/>
      <c r="F496" s="6"/>
      <c r="G496" s="109">
        <f>SUM('10:14'!G496)</f>
        <v>0</v>
      </c>
      <c r="H496" s="354">
        <f t="shared" si="84"/>
        <v>0</v>
      </c>
      <c r="I496" s="109">
        <f>SUM('10:14'!I496)</f>
        <v>0</v>
      </c>
      <c r="J496" s="31"/>
      <c r="K496" s="35"/>
      <c r="L496" s="98"/>
      <c r="M496" s="36"/>
      <c r="N496" s="31"/>
      <c r="O496" s="109">
        <f>SUM('10:14'!O496)</f>
        <v>0</v>
      </c>
      <c r="P496" s="109">
        <f>SUM('10:14'!P496)</f>
        <v>0</v>
      </c>
      <c r="Q496" s="109">
        <f>SUM('10:14'!Q496)</f>
        <v>0</v>
      </c>
      <c r="R496" s="109">
        <f>SUM('10:14'!R496)</f>
        <v>0</v>
      </c>
      <c r="S496" s="109">
        <f>SUM('10:14'!S496)</f>
        <v>0</v>
      </c>
      <c r="T496" s="109">
        <f>SUM('10:14'!T496)</f>
        <v>0</v>
      </c>
      <c r="U496" s="109">
        <f>SUM('10:14'!U496)</f>
        <v>0</v>
      </c>
      <c r="V496" s="244"/>
      <c r="W496" s="33"/>
      <c r="X496" s="109">
        <f>SUM('10:14'!X496)</f>
        <v>0</v>
      </c>
      <c r="Y496" s="109">
        <f>SUM('10:14'!Y496)</f>
        <v>0</v>
      </c>
      <c r="Z496" s="109">
        <f>SUM('10:14'!Z496)</f>
        <v>0</v>
      </c>
      <c r="AA496" s="109">
        <f>SUM('10:14'!AA496)</f>
        <v>0</v>
      </c>
      <c r="AB496" s="73"/>
      <c r="AC496" s="54"/>
      <c r="AD496" s="1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632" t="s">
        <v>106</v>
      </c>
      <c r="B497" s="633"/>
      <c r="C497" s="104" t="s">
        <v>71</v>
      </c>
      <c r="D497" s="20"/>
      <c r="E497" s="20"/>
      <c r="F497" s="32"/>
      <c r="G497" s="110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114"/>
      <c r="M497" s="105">
        <f t="shared" ref="M497:V497" si="85">SUM(M482:M492)</f>
        <v>0</v>
      </c>
      <c r="N497" s="20">
        <f t="shared" si="85"/>
        <v>0</v>
      </c>
      <c r="O497" s="107">
        <f t="shared" si="85"/>
        <v>0</v>
      </c>
      <c r="P497" s="107">
        <f t="shared" si="85"/>
        <v>0</v>
      </c>
      <c r="Q497" s="107">
        <f t="shared" si="85"/>
        <v>0</v>
      </c>
      <c r="R497" s="107">
        <f t="shared" si="85"/>
        <v>0</v>
      </c>
      <c r="S497" s="108">
        <f t="shared" si="85"/>
        <v>0</v>
      </c>
      <c r="T497" s="107">
        <f t="shared" si="85"/>
        <v>0</v>
      </c>
      <c r="U497" s="107">
        <f t="shared" si="85"/>
        <v>0</v>
      </c>
      <c r="V497" s="244">
        <f t="shared" si="85"/>
        <v>0</v>
      </c>
      <c r="W497" s="33" t="str">
        <f t="shared" si="70"/>
        <v/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643" t="s">
        <v>108</v>
      </c>
      <c r="B498" s="644"/>
      <c r="C498" s="644"/>
      <c r="D498" s="644"/>
      <c r="E498" s="644"/>
      <c r="F498" s="645"/>
      <c r="G498" s="219">
        <f>SUM(G364,G422,G457,G473,G481,G497)</f>
        <v>2394</v>
      </c>
      <c r="H498" s="219">
        <f>SUM(H364,H422,H457,H473,H481,H497)</f>
        <v>12078.519999999999</v>
      </c>
      <c r="I498" s="219">
        <f>SUM(I364,I422,I457,I473,I481,I497)</f>
        <v>205.5</v>
      </c>
      <c r="J498" s="52">
        <f t="array" ref="J498">IF(ISERROR(G498/I498),"",G498/I498)</f>
        <v>11.649635036496351</v>
      </c>
      <c r="K498" s="219">
        <f>SUM(K364,K422,K457,K473,K481,K497)</f>
        <v>195.16031280547409</v>
      </c>
      <c r="L498" s="52">
        <f>IF(ISERROR(G498/K498),"",G498/K498)</f>
        <v>12.266838301218639</v>
      </c>
      <c r="M498" s="219">
        <f t="shared" ref="M498:V498" si="86">SUM(M364,M422,M457,M473,M481,M497)</f>
        <v>10.339687194525917</v>
      </c>
      <c r="N498" s="219">
        <f t="shared" si="86"/>
        <v>0</v>
      </c>
      <c r="O498" s="219">
        <f t="shared" si="86"/>
        <v>0</v>
      </c>
      <c r="P498" s="219">
        <f t="shared" si="86"/>
        <v>0</v>
      </c>
      <c r="Q498" s="219">
        <f t="shared" si="86"/>
        <v>0</v>
      </c>
      <c r="R498" s="219">
        <f t="shared" si="86"/>
        <v>0</v>
      </c>
      <c r="S498" s="219">
        <f t="shared" si="86"/>
        <v>0</v>
      </c>
      <c r="T498" s="219">
        <f t="shared" si="86"/>
        <v>0</v>
      </c>
      <c r="U498" s="219">
        <f t="shared" si="86"/>
        <v>0</v>
      </c>
      <c r="V498" s="219">
        <f t="shared" si="86"/>
        <v>0</v>
      </c>
      <c r="W498" s="78">
        <f t="shared" si="70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71"/>
      <c r="AD498" s="97"/>
      <c r="AE498" s="77"/>
      <c r="AF498" s="77"/>
      <c r="AG498" s="77"/>
      <c r="AH498" s="77"/>
      <c r="AI498" s="57"/>
      <c r="AJ498" s="57"/>
      <c r="AK498" s="57"/>
      <c r="AL498" s="660"/>
      <c r="AM498" s="660"/>
      <c r="AN498" s="660"/>
      <c r="AO498" s="660"/>
      <c r="AP498" s="660"/>
      <c r="AQ498" s="660"/>
      <c r="AR498" s="660"/>
      <c r="AS498" s="660"/>
      <c r="AT498" s="660"/>
      <c r="AU498" s="660"/>
      <c r="AV498" s="660"/>
      <c r="AW498" s="660"/>
      <c r="AX498" s="660"/>
      <c r="AY498" s="660"/>
      <c r="AZ498" s="660"/>
      <c r="BA498" s="660"/>
    </row>
    <row r="499" spans="1:53" ht="15.75" customHeight="1">
      <c r="A499" s="564" t="s">
        <v>522</v>
      </c>
      <c r="B499" s="101" t="s">
        <v>110</v>
      </c>
      <c r="C499" s="646" t="s">
        <v>111</v>
      </c>
      <c r="D499" s="646"/>
      <c r="E499" s="625" t="s">
        <v>112</v>
      </c>
      <c r="F499" s="625"/>
      <c r="G499" s="636" t="s">
        <v>113</v>
      </c>
      <c r="H499" s="636"/>
      <c r="I499" s="625" t="s">
        <v>114</v>
      </c>
      <c r="J499" s="625"/>
      <c r="K499" s="625" t="s">
        <v>36</v>
      </c>
      <c r="L499" s="625"/>
      <c r="M499" s="625" t="s">
        <v>115</v>
      </c>
      <c r="N499" s="625"/>
      <c r="O499" s="625" t="s">
        <v>116</v>
      </c>
      <c r="P499" s="636" t="s">
        <v>117</v>
      </c>
      <c r="Q499" s="636"/>
      <c r="R499" s="636" t="s">
        <v>36</v>
      </c>
      <c r="S499" s="636"/>
      <c r="T499" s="636" t="s">
        <v>118</v>
      </c>
      <c r="U499" s="636"/>
      <c r="V499" s="636" t="s">
        <v>119</v>
      </c>
      <c r="W499" s="636"/>
      <c r="X499" s="636" t="s">
        <v>36</v>
      </c>
      <c r="Y499" s="636"/>
      <c r="Z499" s="636" t="s">
        <v>118</v>
      </c>
      <c r="AA499" s="636"/>
      <c r="AB499" s="12"/>
      <c r="AC499" s="12"/>
      <c r="AD499" s="12"/>
      <c r="AE499" s="3"/>
      <c r="AF499" s="3"/>
      <c r="AG499" s="3"/>
      <c r="AH499" s="95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65"/>
      <c r="B500" s="101" t="s">
        <v>120</v>
      </c>
      <c r="C500" s="647">
        <f>SUM('10:14'!C500)</f>
        <v>0</v>
      </c>
      <c r="D500" s="648"/>
      <c r="E500" s="649">
        <f>D500*11</f>
        <v>0</v>
      </c>
      <c r="F500" s="649"/>
      <c r="G500" s="532">
        <v>0</v>
      </c>
      <c r="H500" s="533"/>
      <c r="I500" s="625">
        <f>G500*11</f>
        <v>0</v>
      </c>
      <c r="J500" s="625"/>
      <c r="K500" s="625">
        <f>E500-I500</f>
        <v>0</v>
      </c>
      <c r="L500" s="625"/>
      <c r="M500" s="650" t="str">
        <f>IF(ISERROR(K500/E500),"",K500/E500)</f>
        <v/>
      </c>
      <c r="N500" s="650"/>
      <c r="O500" s="625"/>
      <c r="P500" s="636" t="s">
        <v>70</v>
      </c>
      <c r="Q500" s="636"/>
      <c r="R500" s="651">
        <f>SUM(O364:U364)</f>
        <v>0</v>
      </c>
      <c r="S500" s="651"/>
      <c r="T500" s="652" t="str">
        <f t="array" ref="T500">IF(ISERROR(R500/R507),"",R500/R507)</f>
        <v/>
      </c>
      <c r="U500" s="652"/>
      <c r="V500" s="636" t="s">
        <v>41</v>
      </c>
      <c r="W500" s="636"/>
      <c r="X500" s="651">
        <f>SUM(O364,O422,O457,O473,O481,O497)</f>
        <v>0</v>
      </c>
      <c r="Y500" s="651"/>
      <c r="Z500" s="652" t="str">
        <f t="array" ref="Z500">IF(ISERROR(X500/X507),"",X500/X507)</f>
        <v/>
      </c>
      <c r="AA500" s="652"/>
      <c r="AB500" s="12"/>
      <c r="AC500" s="22"/>
      <c r="AD500" s="22"/>
      <c r="AE500" s="3"/>
      <c r="AF500" s="3"/>
      <c r="AG500" s="3"/>
      <c r="AH500" s="97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65"/>
      <c r="B501" s="101" t="s">
        <v>121</v>
      </c>
      <c r="C501" s="647">
        <f>SUM('10:14'!C501)</f>
        <v>0</v>
      </c>
      <c r="D501" s="648"/>
      <c r="E501" s="649">
        <f>D501*11</f>
        <v>0</v>
      </c>
      <c r="F501" s="649"/>
      <c r="G501" s="532">
        <v>0</v>
      </c>
      <c r="H501" s="533"/>
      <c r="I501" s="625">
        <f>G501*11</f>
        <v>0</v>
      </c>
      <c r="J501" s="625"/>
      <c r="K501" s="625">
        <f>E501-I501</f>
        <v>0</v>
      </c>
      <c r="L501" s="625"/>
      <c r="M501" s="650" t="str">
        <f>IF(ISERROR(K501/E501),"",K501/E501)</f>
        <v/>
      </c>
      <c r="N501" s="650"/>
      <c r="O501" s="625"/>
      <c r="P501" s="636" t="s">
        <v>86</v>
      </c>
      <c r="Q501" s="636"/>
      <c r="R501" s="651">
        <f>SUM(O422:U422)</f>
        <v>0</v>
      </c>
      <c r="S501" s="651"/>
      <c r="T501" s="652" t="str">
        <f>IF(ISERROR(R501/R507),"",R501/R507)</f>
        <v/>
      </c>
      <c r="U501" s="652"/>
      <c r="V501" s="636" t="s">
        <v>42</v>
      </c>
      <c r="W501" s="636"/>
      <c r="X501" s="651">
        <f>SUM(O365,O423,O458,O474,O482,O498)</f>
        <v>0</v>
      </c>
      <c r="Y501" s="651"/>
      <c r="Z501" s="652" t="str">
        <f>IF(ISERROR(X501/X507),"",X501/X507)</f>
        <v/>
      </c>
      <c r="AA501" s="652"/>
      <c r="AB501" s="12"/>
      <c r="AC501" s="22"/>
      <c r="AD501" s="22"/>
      <c r="AE501" s="3"/>
      <c r="AF501" s="3"/>
      <c r="AG501" s="3"/>
      <c r="AH501" s="97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65"/>
      <c r="B502" s="101" t="s">
        <v>122</v>
      </c>
      <c r="C502" s="647">
        <f>SUM('10:14'!C502)</f>
        <v>0</v>
      </c>
      <c r="D502" s="648"/>
      <c r="E502" s="649">
        <f>D502*11</f>
        <v>0</v>
      </c>
      <c r="F502" s="649"/>
      <c r="G502" s="532">
        <v>0</v>
      </c>
      <c r="H502" s="533"/>
      <c r="I502" s="625">
        <f>G502*11</f>
        <v>0</v>
      </c>
      <c r="J502" s="625"/>
      <c r="K502" s="625">
        <f>E502-I502</f>
        <v>0</v>
      </c>
      <c r="L502" s="625"/>
      <c r="M502" s="650" t="str">
        <f>IF(ISERROR(K502/E502),"",K502/E502)</f>
        <v/>
      </c>
      <c r="N502" s="650"/>
      <c r="O502" s="625"/>
      <c r="P502" s="636" t="s">
        <v>92</v>
      </c>
      <c r="Q502" s="636"/>
      <c r="R502" s="651">
        <f>SUM(O457:U457)</f>
        <v>0</v>
      </c>
      <c r="S502" s="651"/>
      <c r="T502" s="652" t="str">
        <f>IF(ISERROR(R502/R507),"",R502/R507)</f>
        <v/>
      </c>
      <c r="U502" s="652"/>
      <c r="V502" s="636" t="s">
        <v>43</v>
      </c>
      <c r="W502" s="636"/>
      <c r="X502" s="651">
        <f>SUM(O367,O424,O459,O475,O483,O499)</f>
        <v>0</v>
      </c>
      <c r="Y502" s="651"/>
      <c r="Z502" s="652" t="str">
        <f>IF(ISERROR(X502/X507),"",X502/X507)</f>
        <v/>
      </c>
      <c r="AA502" s="652"/>
      <c r="AB502" s="12"/>
      <c r="AC502" s="22"/>
      <c r="AD502" s="22"/>
      <c r="AE502" s="3"/>
      <c r="AF502" s="3"/>
      <c r="AG502" s="97"/>
      <c r="AH502" s="97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65"/>
      <c r="B503" s="101" t="s">
        <v>47</v>
      </c>
      <c r="C503" s="547">
        <v>1</v>
      </c>
      <c r="D503" s="548"/>
      <c r="E503" s="649">
        <f>D503*11</f>
        <v>0</v>
      </c>
      <c r="F503" s="649"/>
      <c r="G503" s="532">
        <v>1</v>
      </c>
      <c r="H503" s="533"/>
      <c r="I503" s="625">
        <f>G503*11</f>
        <v>11</v>
      </c>
      <c r="J503" s="625"/>
      <c r="K503" s="625">
        <f>E503-I503</f>
        <v>-11</v>
      </c>
      <c r="L503" s="625"/>
      <c r="M503" s="650" t="str">
        <f>IF(ISERROR(K503/E503),"",K503/E503)</f>
        <v/>
      </c>
      <c r="N503" s="650"/>
      <c r="O503" s="625"/>
      <c r="P503" s="636" t="s">
        <v>99</v>
      </c>
      <c r="Q503" s="636"/>
      <c r="R503" s="651">
        <f>SUM(O473:U473)</f>
        <v>0</v>
      </c>
      <c r="S503" s="651"/>
      <c r="T503" s="652" t="str">
        <f>IF(ISERROR(R503/R507),"",R503/R507)</f>
        <v/>
      </c>
      <c r="U503" s="652"/>
      <c r="V503" s="636" t="s">
        <v>44</v>
      </c>
      <c r="W503" s="636"/>
      <c r="X503" s="651">
        <f>SUM(O368,O425,O460,O476,O484,O500)</f>
        <v>0</v>
      </c>
      <c r="Y503" s="651"/>
      <c r="Z503" s="652" t="str">
        <f>IF(ISERROR(X503/X507),"",X503/X507)</f>
        <v/>
      </c>
      <c r="AA503" s="652"/>
      <c r="AB503" s="12"/>
      <c r="AC503" s="22"/>
      <c r="AD503" s="22"/>
      <c r="AE503" s="3"/>
      <c r="AF503" s="3"/>
      <c r="AG503" s="97"/>
      <c r="AH503" s="97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66"/>
      <c r="B504" s="101" t="s">
        <v>123</v>
      </c>
      <c r="C504" s="654">
        <f>SUM(C500:D503)</f>
        <v>1</v>
      </c>
      <c r="D504" s="625"/>
      <c r="E504" s="625">
        <f>SUM(F500:F503)</f>
        <v>0</v>
      </c>
      <c r="F504" s="625"/>
      <c r="G504" s="654">
        <f>SUM(G500:H503)</f>
        <v>1</v>
      </c>
      <c r="H504" s="625"/>
      <c r="I504" s="625">
        <f>SUM(I500:J503)</f>
        <v>11</v>
      </c>
      <c r="J504" s="625"/>
      <c r="K504" s="625">
        <f>SUM(K500:L503)</f>
        <v>-11</v>
      </c>
      <c r="L504" s="625"/>
      <c r="M504" s="650" t="str">
        <f>IF(ISERROR(K504/E504),"",K504/E504)</f>
        <v/>
      </c>
      <c r="N504" s="650"/>
      <c r="O504" s="625"/>
      <c r="P504" s="636" t="s">
        <v>102</v>
      </c>
      <c r="Q504" s="636"/>
      <c r="R504" s="651">
        <f>SUM(O481:U481)</f>
        <v>0</v>
      </c>
      <c r="S504" s="651"/>
      <c r="T504" s="652" t="str">
        <f>IF(ISERROR(R504/R507),"",R504/R507)</f>
        <v/>
      </c>
      <c r="U504" s="652"/>
      <c r="V504" s="636" t="s">
        <v>45</v>
      </c>
      <c r="W504" s="636"/>
      <c r="X504" s="651">
        <f>SUM(O369,O426,O461,O477,O485,O501)</f>
        <v>0</v>
      </c>
      <c r="Y504" s="651"/>
      <c r="Z504" s="652" t="str">
        <f>IF(ISERROR(X504/X507),"",X504/X507)</f>
        <v/>
      </c>
      <c r="AA504" s="652"/>
      <c r="AB504" s="12"/>
      <c r="AC504" s="22"/>
      <c r="AD504" s="22"/>
      <c r="AE504" s="3"/>
      <c r="AF504" s="3"/>
      <c r="AG504" s="97"/>
      <c r="AH504" s="97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94"/>
      <c r="AV504" s="94"/>
      <c r="AW504" s="94"/>
      <c r="AX504" s="94"/>
      <c r="AY504" s="94"/>
      <c r="AZ504" s="94"/>
      <c r="BA504" s="94"/>
    </row>
    <row r="505" spans="1:53" ht="17.25">
      <c r="A505" s="367" t="s">
        <v>523</v>
      </c>
      <c r="B505" s="101">
        <f>G498</f>
        <v>2394</v>
      </c>
      <c r="C505" s="651" t="s">
        <v>155</v>
      </c>
      <c r="D505" s="651"/>
      <c r="E505" s="636">
        <f>H498</f>
        <v>12078.519999999999</v>
      </c>
      <c r="F505" s="636"/>
      <c r="G505" s="636" t="s">
        <v>34</v>
      </c>
      <c r="H505" s="636"/>
      <c r="I505" s="653">
        <f>L498</f>
        <v>12.266838301218639</v>
      </c>
      <c r="J505" s="653"/>
      <c r="K505" s="625" t="s">
        <v>32</v>
      </c>
      <c r="L505" s="625"/>
      <c r="M505" s="653">
        <f>J498</f>
        <v>11.649635036496351</v>
      </c>
      <c r="N505" s="653"/>
      <c r="O505" s="625"/>
      <c r="P505" s="636" t="s">
        <v>106</v>
      </c>
      <c r="Q505" s="636"/>
      <c r="R505" s="651">
        <f>SUM(O497:U497)</f>
        <v>0</v>
      </c>
      <c r="S505" s="651"/>
      <c r="T505" s="652" t="str">
        <f>IF(ISERROR(R505/R507),"",R505/R507)</f>
        <v/>
      </c>
      <c r="U505" s="652"/>
      <c r="V505" s="636" t="s">
        <v>46</v>
      </c>
      <c r="W505" s="636"/>
      <c r="X505" s="651">
        <f>SUM(O370,O427,O462,O478,O486,O502)</f>
        <v>0</v>
      </c>
      <c r="Y505" s="651"/>
      <c r="Z505" s="652" t="str">
        <f>IF(ISERROR(X505/X507),"",X505/X507)</f>
        <v/>
      </c>
      <c r="AA505" s="652"/>
      <c r="AB505" s="12"/>
      <c r="AC505" s="22"/>
      <c r="AD505" s="22"/>
      <c r="AE505" s="3"/>
      <c r="AF505" s="3"/>
      <c r="AG505" s="97"/>
      <c r="AH505" s="97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94"/>
      <c r="AV505" s="94"/>
      <c r="AW505" s="94"/>
      <c r="AX505" s="94"/>
      <c r="AY505" s="94"/>
      <c r="AZ505" s="94"/>
      <c r="BA505" s="94"/>
    </row>
    <row r="506" spans="1:53" ht="15.75" customHeight="1">
      <c r="A506" s="368" t="s">
        <v>524</v>
      </c>
      <c r="B506" s="101">
        <f>I498+C504</f>
        <v>206.5</v>
      </c>
      <c r="C506" s="636" t="s">
        <v>114</v>
      </c>
      <c r="D506" s="636"/>
      <c r="E506" s="646">
        <f>K498+I504</f>
        <v>206.16031280547409</v>
      </c>
      <c r="F506" s="646"/>
      <c r="G506" s="636" t="s">
        <v>150</v>
      </c>
      <c r="H506" s="636"/>
      <c r="I506" s="653">
        <f>B506-E506</f>
        <v>0.3396871945259079</v>
      </c>
      <c r="J506" s="653"/>
      <c r="K506" s="625" t="s">
        <v>151</v>
      </c>
      <c r="L506" s="625"/>
      <c r="M506" s="650">
        <f>IF(ISERROR(I506/B506),"",I506/B506)</f>
        <v>1.6449743076315153E-3</v>
      </c>
      <c r="N506" s="650"/>
      <c r="O506" s="625"/>
      <c r="P506" s="636" t="s">
        <v>107</v>
      </c>
      <c r="Q506" s="636"/>
      <c r="R506" s="651"/>
      <c r="S506" s="651"/>
      <c r="T506" s="652" t="str">
        <f>IF(ISERROR(R506/R507),"",R506/R507)</f>
        <v/>
      </c>
      <c r="U506" s="652"/>
      <c r="V506" s="636" t="s">
        <v>47</v>
      </c>
      <c r="W506" s="636"/>
      <c r="X506" s="651">
        <f>SUM(O371,O428,O463,O480,O487,O503)</f>
        <v>0</v>
      </c>
      <c r="Y506" s="651"/>
      <c r="Z506" s="652" t="str">
        <f>IF(ISERROR(X506/X507),"",X506/X507)</f>
        <v/>
      </c>
      <c r="AA506" s="652"/>
      <c r="AB506" s="12"/>
      <c r="AC506" s="22"/>
      <c r="AD506" s="22"/>
      <c r="AE506" s="3"/>
      <c r="AF506" s="3"/>
      <c r="AG506" s="97"/>
      <c r="AH506" s="97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94"/>
      <c r="AV506" s="94"/>
      <c r="AW506" s="94"/>
      <c r="AX506" s="94"/>
      <c r="AY506" s="94"/>
      <c r="AZ506" s="94"/>
      <c r="BA506" s="94"/>
    </row>
    <row r="507" spans="1:53" ht="15.75" customHeight="1">
      <c r="A507" s="368" t="s">
        <v>531</v>
      </c>
      <c r="B507" s="101">
        <f>N498</f>
        <v>0</v>
      </c>
      <c r="C507" s="636" t="s">
        <v>149</v>
      </c>
      <c r="D507" s="636"/>
      <c r="E507" s="652">
        <f>IF(ISERROR(B507/B506),"",B507/B506)</f>
        <v>0</v>
      </c>
      <c r="F507" s="652"/>
      <c r="G507" s="636" t="s">
        <v>158</v>
      </c>
      <c r="H507" s="636"/>
      <c r="I507" s="625">
        <f>V498</f>
        <v>0</v>
      </c>
      <c r="J507" s="625"/>
      <c r="K507" s="625" t="s">
        <v>156</v>
      </c>
      <c r="L507" s="625"/>
      <c r="M507" s="650">
        <f t="array" ref="M507">IF(ISERROR(I507/B505),"",I507/B505)</f>
        <v>0</v>
      </c>
      <c r="N507" s="650"/>
      <c r="O507" s="625"/>
      <c r="P507" s="636" t="s">
        <v>123</v>
      </c>
      <c r="Q507" s="636"/>
      <c r="R507" s="651">
        <f>SUM(R500:S506)</f>
        <v>0</v>
      </c>
      <c r="S507" s="651"/>
      <c r="T507" s="652">
        <f>SUM(T500:U506)</f>
        <v>0</v>
      </c>
      <c r="U507" s="652"/>
      <c r="V507" s="636" t="s">
        <v>123</v>
      </c>
      <c r="W507" s="636"/>
      <c r="X507" s="651">
        <f>SUM(X500:Y506)</f>
        <v>0</v>
      </c>
      <c r="Y507" s="651"/>
      <c r="Z507" s="652">
        <f>SUM(Z500:AA506)</f>
        <v>0</v>
      </c>
      <c r="AA507" s="652"/>
      <c r="AB507" s="12"/>
      <c r="AC507" s="22"/>
      <c r="AD507" s="22"/>
      <c r="AE507" s="3"/>
      <c r="AF507" s="3"/>
      <c r="AG507" s="97"/>
      <c r="AH507" s="97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94"/>
      <c r="AV507" s="94"/>
      <c r="AW507" s="94"/>
      <c r="AX507" s="94"/>
      <c r="AY507" s="94"/>
      <c r="AZ507" s="94"/>
      <c r="BA507" s="94"/>
    </row>
    <row r="508" spans="1:53" ht="17.25">
      <c r="A508" s="387" t="s">
        <v>532</v>
      </c>
      <c r="B508" s="93"/>
      <c r="C508" s="7"/>
      <c r="D508" s="7"/>
      <c r="E508" s="15"/>
      <c r="F508" s="15"/>
      <c r="G508" s="663" t="str">
        <f>IF(ISERROR(#REF!/#REF!),"",#REF!/#REF!)</f>
        <v/>
      </c>
      <c r="H508" s="663"/>
      <c r="I508" s="663"/>
      <c r="J508" s="8"/>
      <c r="K508" s="47"/>
      <c r="L508" s="12"/>
      <c r="M508" s="12"/>
      <c r="N508" s="663" t="str">
        <f>IF(ISERROR(G508/#REF!),"",G508/#REF!)</f>
        <v/>
      </c>
      <c r="O508" s="663"/>
      <c r="P508" s="663"/>
      <c r="Q508" s="663"/>
      <c r="R508" s="663"/>
      <c r="S508" s="97"/>
      <c r="T508" s="15"/>
      <c r="U508" s="15"/>
      <c r="V508" s="247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69" t="s">
        <v>533</v>
      </c>
      <c r="B509" s="9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48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651" t="s">
        <v>157</v>
      </c>
      <c r="B510" s="651"/>
      <c r="C510" s="646">
        <f>SUM(B168,B336,B505)</f>
        <v>16886</v>
      </c>
      <c r="D510" s="646"/>
      <c r="E510" s="651" t="s">
        <v>124</v>
      </c>
      <c r="F510" s="651"/>
      <c r="G510" s="646">
        <f>SUM(E168,E336,E505)</f>
        <v>81712.09</v>
      </c>
      <c r="H510" s="646"/>
      <c r="I510" s="636" t="s">
        <v>34</v>
      </c>
      <c r="J510" s="651"/>
      <c r="K510" s="664">
        <f>IF(ISERROR(C510/G511),"",C510/G511)</f>
        <v>17.462730710844383</v>
      </c>
      <c r="L510" s="665"/>
      <c r="M510" s="636" t="s">
        <v>32</v>
      </c>
      <c r="N510" s="636"/>
      <c r="O510" s="666">
        <f t="array" ref="O510">IF(ISERROR(C510/C511),"",C510/C511)</f>
        <v>26.973579118877993</v>
      </c>
      <c r="P510" s="667"/>
      <c r="Q510" s="7"/>
      <c r="R510" s="7"/>
      <c r="S510" s="7"/>
      <c r="T510" s="7"/>
      <c r="U510" s="18"/>
      <c r="V510" s="248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636" t="s">
        <v>125</v>
      </c>
      <c r="B511" s="636"/>
      <c r="C511" s="646">
        <f>SUM(B169,B337,B506)</f>
        <v>626.02</v>
      </c>
      <c r="D511" s="646"/>
      <c r="E511" s="636" t="s">
        <v>114</v>
      </c>
      <c r="F511" s="636"/>
      <c r="G511" s="646">
        <f>SUM(E169,E337,E506)</f>
        <v>966.97362397702034</v>
      </c>
      <c r="H511" s="646"/>
      <c r="I511" s="668" t="s">
        <v>150</v>
      </c>
      <c r="J511" s="669"/>
      <c r="K511" s="661">
        <f>C511-G511</f>
        <v>-340.95362397702036</v>
      </c>
      <c r="L511" s="662"/>
      <c r="M511" s="661" t="s">
        <v>151</v>
      </c>
      <c r="N511" s="662"/>
      <c r="O511" s="670">
        <f>IF(ISERROR(K511/C511),"",K511/C511)</f>
        <v>-0.54463695085942998</v>
      </c>
      <c r="P511" s="671"/>
      <c r="Q511" s="7"/>
      <c r="R511" s="7"/>
      <c r="S511" s="7"/>
      <c r="T511" s="7"/>
      <c r="U511" s="18"/>
      <c r="V511" s="248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668" t="s">
        <v>148</v>
      </c>
      <c r="B512" s="669"/>
      <c r="C512" s="646">
        <f>SUM(B170,B338,B507)</f>
        <v>0</v>
      </c>
      <c r="D512" s="646"/>
      <c r="E512" s="668" t="s">
        <v>149</v>
      </c>
      <c r="F512" s="669"/>
      <c r="G512" s="670">
        <f>IF(ISERROR(C512/C511),"",C512/C511)</f>
        <v>0</v>
      </c>
      <c r="H512" s="671"/>
      <c r="I512" s="636" t="s">
        <v>126</v>
      </c>
      <c r="J512" s="651"/>
      <c r="K512" s="646">
        <f>SUM(I170,I338,I507)</f>
        <v>0</v>
      </c>
      <c r="L512" s="646"/>
      <c r="M512" s="651" t="s">
        <v>127</v>
      </c>
      <c r="N512" s="651"/>
      <c r="O512" s="670">
        <f t="array" ref="O512">IF(ISERROR(K512/C510),"",K512/C510)</f>
        <v>0</v>
      </c>
      <c r="P512" s="671"/>
      <c r="Q512" s="7"/>
      <c r="R512" s="7"/>
      <c r="S512" s="7"/>
      <c r="T512" s="7"/>
      <c r="U512" s="18"/>
      <c r="V512" s="248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69" t="s">
        <v>534</v>
      </c>
      <c r="B513" s="19"/>
      <c r="C513" s="26"/>
      <c r="D513" s="26"/>
      <c r="E513" s="25"/>
      <c r="F513" s="25"/>
      <c r="G513" s="97"/>
      <c r="H513" s="22"/>
      <c r="I513" s="97"/>
      <c r="J513" s="8"/>
      <c r="K513" s="54"/>
      <c r="L513" s="95"/>
      <c r="M513" s="95"/>
      <c r="N513" s="15"/>
      <c r="O513" s="15"/>
      <c r="P513" s="15"/>
      <c r="Q513" s="15"/>
      <c r="R513" s="15"/>
      <c r="S513" s="15"/>
      <c r="T513" s="95"/>
      <c r="U513" s="95"/>
      <c r="V513" s="249"/>
      <c r="W513" s="95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668" t="s">
        <v>130</v>
      </c>
      <c r="B514" s="669"/>
      <c r="C514" s="668" t="s">
        <v>131</v>
      </c>
      <c r="D514" s="669"/>
      <c r="E514" s="668" t="s">
        <v>118</v>
      </c>
      <c r="F514" s="669"/>
      <c r="G514" s="678" t="s">
        <v>116</v>
      </c>
      <c r="H514" s="679"/>
      <c r="I514" s="668" t="s">
        <v>117</v>
      </c>
      <c r="J514" s="662"/>
      <c r="K514" s="668" t="s">
        <v>14</v>
      </c>
      <c r="L514" s="669"/>
      <c r="M514" s="668" t="s">
        <v>118</v>
      </c>
      <c r="N514" s="669"/>
      <c r="O514" s="636" t="s">
        <v>119</v>
      </c>
      <c r="P514" s="636"/>
      <c r="Q514" s="668" t="s">
        <v>14</v>
      </c>
      <c r="R514" s="669"/>
      <c r="S514" s="668" t="s">
        <v>118</v>
      </c>
      <c r="T514" s="669"/>
      <c r="U514" s="14"/>
      <c r="V514" s="241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672" t="s">
        <v>70</v>
      </c>
      <c r="B515" s="669"/>
      <c r="C515" s="673">
        <f>SUM(G28,G196,G364)</f>
        <v>45</v>
      </c>
      <c r="D515" s="669"/>
      <c r="E515" s="674">
        <f>IF(ISERROR(C515/C521),"",C515/C521)</f>
        <v>2.6649295274191638E-3</v>
      </c>
      <c r="F515" s="675"/>
      <c r="G515" s="680"/>
      <c r="H515" s="681"/>
      <c r="I515" s="676" t="s">
        <v>15</v>
      </c>
      <c r="J515" s="677"/>
      <c r="K515" s="661">
        <f t="shared" ref="K515:K520" si="87">SUM(R163,U331,U500)</f>
        <v>0</v>
      </c>
      <c r="L515" s="662"/>
      <c r="M515" s="674" t="str">
        <f t="array" ref="M515">IF(ISERROR(K515/K521),"",K515/K521)</f>
        <v/>
      </c>
      <c r="N515" s="675"/>
      <c r="O515" s="636" t="s">
        <v>41</v>
      </c>
      <c r="P515" s="636"/>
      <c r="Q515" s="684">
        <f t="shared" ref="Q515:Q520" si="88">SUM(X163,AA331,AA500)</f>
        <v>0</v>
      </c>
      <c r="R515" s="685"/>
      <c r="S515" s="674" t="str">
        <f t="array" ref="S515">IF(ISERROR(Q515/Q521),"",Q515/Q521)</f>
        <v/>
      </c>
      <c r="T515" s="675"/>
      <c r="U515" s="14"/>
      <c r="V515" s="241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72" t="s">
        <v>86</v>
      </c>
      <c r="B516" s="669"/>
      <c r="C516" s="668">
        <f>SUM(G86,G254,G422)</f>
        <v>11279</v>
      </c>
      <c r="D516" s="669"/>
      <c r="E516" s="674">
        <f>IF(ISERROR(C516/C521),"",C516/C521)</f>
        <v>0.66794978088357215</v>
      </c>
      <c r="F516" s="675"/>
      <c r="G516" s="680"/>
      <c r="H516" s="681"/>
      <c r="I516" s="676" t="s">
        <v>16</v>
      </c>
      <c r="J516" s="677"/>
      <c r="K516" s="661">
        <f t="shared" si="87"/>
        <v>0</v>
      </c>
      <c r="L516" s="662"/>
      <c r="M516" s="674" t="str">
        <f>IF(ISERROR(K516/K521),"",K516/K521)</f>
        <v/>
      </c>
      <c r="N516" s="675"/>
      <c r="O516" s="636" t="s">
        <v>42</v>
      </c>
      <c r="P516" s="636"/>
      <c r="Q516" s="668">
        <f t="shared" si="88"/>
        <v>0</v>
      </c>
      <c r="R516" s="669"/>
      <c r="S516" s="674" t="str">
        <f>IF(ISERROR(Q516/Q521),"",Q516/Q521)</f>
        <v/>
      </c>
      <c r="T516" s="675"/>
      <c r="U516" s="14"/>
      <c r="V516" s="241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72" t="s">
        <v>92</v>
      </c>
      <c r="B517" s="669"/>
      <c r="C517" s="668">
        <f>SUM(G121,G289,G457)</f>
        <v>2290</v>
      </c>
      <c r="D517" s="669"/>
      <c r="E517" s="674">
        <f>IF(ISERROR(C517/C521),"",C517/C521)</f>
        <v>0.135615302617553</v>
      </c>
      <c r="F517" s="675"/>
      <c r="G517" s="680"/>
      <c r="H517" s="681"/>
      <c r="I517" s="676" t="s">
        <v>17</v>
      </c>
      <c r="J517" s="677"/>
      <c r="K517" s="661">
        <f t="shared" si="87"/>
        <v>0</v>
      </c>
      <c r="L517" s="662"/>
      <c r="M517" s="674" t="str">
        <f>IF(ISERROR(K517/K521),"",K517/K521)</f>
        <v/>
      </c>
      <c r="N517" s="675"/>
      <c r="O517" s="636" t="s">
        <v>43</v>
      </c>
      <c r="P517" s="636"/>
      <c r="Q517" s="668">
        <f t="shared" si="88"/>
        <v>0</v>
      </c>
      <c r="R517" s="669"/>
      <c r="S517" s="674" t="str">
        <f>IF(ISERROR(Q517/Q521),"",Q517/Q521)</f>
        <v/>
      </c>
      <c r="T517" s="675"/>
      <c r="U517" s="14"/>
      <c r="V517" s="241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672" t="s">
        <v>99</v>
      </c>
      <c r="B518" s="669"/>
      <c r="C518" s="668">
        <f>SUM(G137,G305,G473)</f>
        <v>1891</v>
      </c>
      <c r="D518" s="669"/>
      <c r="E518" s="674">
        <f>IF(ISERROR(C518/C521),"",C518/C521)</f>
        <v>0.11198626080776974</v>
      </c>
      <c r="F518" s="675"/>
      <c r="G518" s="680"/>
      <c r="H518" s="681"/>
      <c r="I518" s="676" t="s">
        <v>18</v>
      </c>
      <c r="J518" s="677"/>
      <c r="K518" s="661">
        <f t="shared" si="87"/>
        <v>0</v>
      </c>
      <c r="L518" s="662"/>
      <c r="M518" s="674" t="str">
        <f>IF(ISERROR(K518/K521),"",K518/K521)</f>
        <v/>
      </c>
      <c r="N518" s="675"/>
      <c r="O518" s="636" t="s">
        <v>21</v>
      </c>
      <c r="P518" s="636"/>
      <c r="Q518" s="668">
        <f t="shared" si="88"/>
        <v>0</v>
      </c>
      <c r="R518" s="669"/>
      <c r="S518" s="674" t="str">
        <f>IF(ISERROR(Q518/Q521),"",Q518/Q521)</f>
        <v/>
      </c>
      <c r="T518" s="675"/>
      <c r="U518" s="14"/>
      <c r="V518" s="241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672" t="s">
        <v>102</v>
      </c>
      <c r="B519" s="669"/>
      <c r="C519" s="668">
        <f>SUM(G145,G313,G481)</f>
        <v>1381</v>
      </c>
      <c r="D519" s="669"/>
      <c r="E519" s="674">
        <f>IF(ISERROR(C519/C521),"",C519/C521)</f>
        <v>8.1783726163685899E-2</v>
      </c>
      <c r="F519" s="675"/>
      <c r="G519" s="680"/>
      <c r="H519" s="681"/>
      <c r="I519" s="676" t="s">
        <v>19</v>
      </c>
      <c r="J519" s="677"/>
      <c r="K519" s="661">
        <f t="shared" si="87"/>
        <v>0</v>
      </c>
      <c r="L519" s="662"/>
      <c r="M519" s="674" t="str">
        <f>IF(ISERROR(K519/K521),"",K519/K521)</f>
        <v/>
      </c>
      <c r="N519" s="675"/>
      <c r="O519" s="636" t="s">
        <v>45</v>
      </c>
      <c r="P519" s="636"/>
      <c r="Q519" s="668">
        <f t="shared" si="88"/>
        <v>0</v>
      </c>
      <c r="R519" s="669"/>
      <c r="S519" s="674" t="str">
        <f>IF(ISERROR(Q519/Q521),"",Q519/Q521)</f>
        <v/>
      </c>
      <c r="T519" s="675"/>
      <c r="U519" s="14"/>
      <c r="V519" s="241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672" t="s">
        <v>106</v>
      </c>
      <c r="B520" s="669"/>
      <c r="C520" s="668">
        <f>SUM(G160,G328,G497)</f>
        <v>0</v>
      </c>
      <c r="D520" s="669"/>
      <c r="E520" s="674">
        <f>IF(ISERROR(C520/C521),"",C520/C521)</f>
        <v>0</v>
      </c>
      <c r="F520" s="675"/>
      <c r="G520" s="680"/>
      <c r="H520" s="681"/>
      <c r="I520" s="676" t="s">
        <v>20</v>
      </c>
      <c r="J520" s="677"/>
      <c r="K520" s="661">
        <f t="shared" si="87"/>
        <v>0</v>
      </c>
      <c r="L520" s="662"/>
      <c r="M520" s="674" t="str">
        <f>IF(ISERROR(K520/K521),"",K520/K521)</f>
        <v/>
      </c>
      <c r="N520" s="675"/>
      <c r="O520" s="636" t="s">
        <v>46</v>
      </c>
      <c r="P520" s="636"/>
      <c r="Q520" s="668">
        <f t="shared" si="88"/>
        <v>0</v>
      </c>
      <c r="R520" s="669"/>
      <c r="S520" s="674" t="str">
        <f>IF(ISERROR(Q520/Q521),"",Q520/Q521)</f>
        <v/>
      </c>
      <c r="T520" s="675"/>
      <c r="U520" s="14"/>
      <c r="V520" s="241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668" t="s">
        <v>123</v>
      </c>
      <c r="B521" s="669"/>
      <c r="C521" s="673">
        <f>SUM(C515:C520)</f>
        <v>16886</v>
      </c>
      <c r="D521" s="669"/>
      <c r="E521" s="674">
        <f>SUM(E515:F520)</f>
        <v>0.99999999999999989</v>
      </c>
      <c r="F521" s="669"/>
      <c r="G521" s="682"/>
      <c r="H521" s="683"/>
      <c r="I521" s="668" t="s">
        <v>123</v>
      </c>
      <c r="J521" s="662"/>
      <c r="K521" s="661">
        <f>SUM(R170,U338,U507)</f>
        <v>0</v>
      </c>
      <c r="L521" s="662"/>
      <c r="M521" s="674">
        <f>SUM(M515:N520)</f>
        <v>0</v>
      </c>
      <c r="N521" s="675"/>
      <c r="O521" s="636" t="s">
        <v>123</v>
      </c>
      <c r="P521" s="636"/>
      <c r="Q521" s="684">
        <f>SUM(X170,AA338,AA507)</f>
        <v>0</v>
      </c>
      <c r="R521" s="685"/>
      <c r="S521" s="674">
        <f>SUM(S515:T520)</f>
        <v>0</v>
      </c>
      <c r="T521" s="675"/>
      <c r="U521" s="14"/>
      <c r="V521" s="241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88" t="s">
        <v>535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50"/>
      <c r="W522" s="24"/>
      <c r="X522" s="5"/>
      <c r="Y522" s="5"/>
      <c r="Z522" s="24"/>
      <c r="AA522" s="3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676" t="s">
        <v>132</v>
      </c>
      <c r="B523" s="690"/>
      <c r="C523" s="88" t="s">
        <v>133</v>
      </c>
      <c r="D523" s="88" t="s">
        <v>134</v>
      </c>
      <c r="E523" s="88" t="s">
        <v>3</v>
      </c>
      <c r="F523" s="88" t="s">
        <v>4</v>
      </c>
      <c r="G523" s="88" t="s">
        <v>5</v>
      </c>
      <c r="H523" s="98" t="s">
        <v>6</v>
      </c>
      <c r="I523" s="98" t="s">
        <v>7</v>
      </c>
      <c r="J523" s="98" t="s">
        <v>135</v>
      </c>
      <c r="K523" s="90" t="s">
        <v>8</v>
      </c>
      <c r="L523" s="98" t="s">
        <v>9</v>
      </c>
      <c r="M523" s="98" t="s">
        <v>136</v>
      </c>
      <c r="N523" s="98" t="s">
        <v>10</v>
      </c>
      <c r="O523" s="98" t="s">
        <v>137</v>
      </c>
      <c r="P523" s="92" t="s">
        <v>138</v>
      </c>
      <c r="Q523" s="98" t="s">
        <v>139</v>
      </c>
      <c r="R523" s="36" t="s">
        <v>140</v>
      </c>
      <c r="S523" s="88" t="s">
        <v>141</v>
      </c>
      <c r="T523" s="88" t="s">
        <v>142</v>
      </c>
      <c r="U523" s="51"/>
      <c r="V523" s="251"/>
      <c r="X523" s="14"/>
      <c r="Y523" s="14"/>
      <c r="Z523" s="15"/>
      <c r="AA523" s="15"/>
      <c r="AB523" s="1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15"/>
      <c r="AO523" s="9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86" t="s">
        <v>143</v>
      </c>
      <c r="B524" s="687"/>
      <c r="C524" s="109">
        <f>SUM('10:14'!C524)</f>
        <v>61</v>
      </c>
      <c r="D524" s="109">
        <f>SUM('10:14'!D524)</f>
        <v>61</v>
      </c>
      <c r="E524" s="109">
        <f>SUM('10:14'!E524)</f>
        <v>0</v>
      </c>
      <c r="F524" s="109">
        <f>SUM('10:14'!F524)</f>
        <v>0</v>
      </c>
      <c r="G524" s="109">
        <f>SUM('10:14'!G524)</f>
        <v>0</v>
      </c>
      <c r="H524" s="109">
        <f>SUM('10:14'!H524)</f>
        <v>0</v>
      </c>
      <c r="I524" s="109">
        <f>SUM('10:14'!I524)</f>
        <v>15</v>
      </c>
      <c r="J524" s="109">
        <f>+C524-H524-I524</f>
        <v>46</v>
      </c>
      <c r="K524" s="109">
        <f>SUM('10:14'!K524)</f>
        <v>4</v>
      </c>
      <c r="L524" s="109">
        <f>SUM('10:14'!L524)</f>
        <v>0</v>
      </c>
      <c r="M524" s="109">
        <f>SUM('10:14'!M524)</f>
        <v>0</v>
      </c>
      <c r="N524" s="109">
        <f>SUM('10:14'!N524)</f>
        <v>0</v>
      </c>
      <c r="O524" s="109">
        <f>SUM('10:14'!O524)</f>
        <v>0</v>
      </c>
      <c r="P524" s="109">
        <f>SUM('10:14'!P524)</f>
        <v>0</v>
      </c>
      <c r="Q524" s="109">
        <f>J524-K524-L524</f>
        <v>42</v>
      </c>
      <c r="R524" s="109">
        <f>Q524*11-M524-N524</f>
        <v>462</v>
      </c>
      <c r="S524" s="230">
        <f>IF(ISERROR(Q524/J524),"",Q524/J524)</f>
        <v>0.91304347826086951</v>
      </c>
      <c r="T524" s="221">
        <f t="array" ref="T524">IF(ISERROR((O524:P524)/C524),"",SUM(O524:P524)/C524)</f>
        <v>0</v>
      </c>
      <c r="X524" s="14"/>
      <c r="Y524" s="14"/>
      <c r="Z524" s="15"/>
      <c r="AA524" s="15"/>
      <c r="AB524" s="1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15"/>
      <c r="AO524" s="9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86" t="s">
        <v>144</v>
      </c>
      <c r="B525" s="687"/>
      <c r="C525" s="109">
        <f>SUM('10:14'!C525)</f>
        <v>45</v>
      </c>
      <c r="D525" s="109">
        <f>SUM('10:14'!D525)</f>
        <v>45</v>
      </c>
      <c r="E525" s="109">
        <f>SUM('10:14'!E525)</f>
        <v>0</v>
      </c>
      <c r="F525" s="109">
        <f>SUM('10:14'!F525)</f>
        <v>0</v>
      </c>
      <c r="G525" s="109">
        <f>SUM('10:14'!G525)</f>
        <v>0</v>
      </c>
      <c r="H525" s="109">
        <f>SUM('10:14'!H525)</f>
        <v>0</v>
      </c>
      <c r="I525" s="109">
        <f>SUM('10:14'!I525)</f>
        <v>10</v>
      </c>
      <c r="J525" s="109">
        <f t="shared" ref="J525:J526" si="89">C525-G525-H525-I525</f>
        <v>35</v>
      </c>
      <c r="K525" s="109">
        <f>SUM('10:14'!K525)</f>
        <v>0</v>
      </c>
      <c r="L525" s="109">
        <f>SUM('10:14'!L525)</f>
        <v>0</v>
      </c>
      <c r="M525" s="109">
        <f>SUM('10:14'!M525)</f>
        <v>0</v>
      </c>
      <c r="N525" s="109">
        <f>SUM('10:14'!N525)</f>
        <v>0</v>
      </c>
      <c r="O525" s="109">
        <f>SUM('10:14'!O525)</f>
        <v>0</v>
      </c>
      <c r="P525" s="109">
        <f>SUM('10:14'!P525)</f>
        <v>0</v>
      </c>
      <c r="Q525" s="109">
        <f t="shared" ref="Q525:Q526" si="90">J525-K525-L525</f>
        <v>35</v>
      </c>
      <c r="R525" s="109">
        <f t="shared" ref="R525:R526" si="91">Q525*11-M525-N525</f>
        <v>385</v>
      </c>
      <c r="S525" s="221">
        <f t="array" ref="S525">IF(ISERROR(Q525/J525),"",Q525/J525)</f>
        <v>1</v>
      </c>
      <c r="T525" s="221">
        <f t="array" ref="T525">IF(ISERROR((O525:P525)/C525),"",SUM(O525:P525)/C525)</f>
        <v>0</v>
      </c>
      <c r="X525" s="14"/>
      <c r="Y525" s="14"/>
      <c r="Z525" s="15"/>
      <c r="AA525" s="15"/>
      <c r="AB525" s="1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15"/>
      <c r="AO525" s="9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86" t="s">
        <v>145</v>
      </c>
      <c r="B526" s="687"/>
      <c r="C526" s="109">
        <f>SUM('10:14'!C526)</f>
        <v>53</v>
      </c>
      <c r="D526" s="109">
        <f>SUM('10:14'!D526)</f>
        <v>53</v>
      </c>
      <c r="E526" s="109">
        <f>SUM('10:14'!E526)</f>
        <v>0</v>
      </c>
      <c r="F526" s="109">
        <f>SUM('10:14'!F526)</f>
        <v>0</v>
      </c>
      <c r="G526" s="109">
        <f>SUM('10:14'!G526)</f>
        <v>0</v>
      </c>
      <c r="H526" s="109">
        <f>SUM('10:14'!H526)</f>
        <v>0</v>
      </c>
      <c r="I526" s="109">
        <f>SUM('10:14'!I526)</f>
        <v>5</v>
      </c>
      <c r="J526" s="109">
        <f t="shared" si="89"/>
        <v>48</v>
      </c>
      <c r="K526" s="109">
        <f>SUM('10:14'!K526)</f>
        <v>4</v>
      </c>
      <c r="L526" s="109">
        <f>SUM('10:14'!L526)</f>
        <v>0</v>
      </c>
      <c r="M526" s="109">
        <f>SUM('10:14'!M526)</f>
        <v>0</v>
      </c>
      <c r="N526" s="109">
        <f>SUM('10:14'!N526)</f>
        <v>0</v>
      </c>
      <c r="O526" s="109">
        <f>SUM('10:14'!O526)</f>
        <v>0</v>
      </c>
      <c r="P526" s="109">
        <f>SUM('10:14'!P526)</f>
        <v>0</v>
      </c>
      <c r="Q526" s="109">
        <f t="shared" si="90"/>
        <v>44</v>
      </c>
      <c r="R526" s="109">
        <f t="shared" si="91"/>
        <v>484</v>
      </c>
      <c r="S526" s="221">
        <f t="array" ref="S526">IF(ISERROR(Q526/J526),"",Q526/J526)</f>
        <v>0.91666666666666663</v>
      </c>
      <c r="T526" s="221">
        <f t="array" ref="T526">IF(ISERROR((O526:P526)/C526),"",SUM(O526:P526)/C526)</f>
        <v>0</v>
      </c>
      <c r="V526" s="251"/>
      <c r="X526" s="14"/>
      <c r="Y526" s="14"/>
      <c r="Z526" s="15"/>
      <c r="AA526" s="15"/>
      <c r="AB526" s="1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15"/>
      <c r="AO526" s="9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688" t="s">
        <v>11</v>
      </c>
      <c r="B527" s="689"/>
      <c r="C527" s="37">
        <f>SUM(C524:C526)</f>
        <v>159</v>
      </c>
      <c r="D527" s="37">
        <f>SUM(D524:D526)</f>
        <v>159</v>
      </c>
      <c r="E527" s="37">
        <f t="shared" ref="E527:N527" si="92">SUM(E524:E526)</f>
        <v>0</v>
      </c>
      <c r="F527" s="37">
        <f t="shared" si="92"/>
        <v>0</v>
      </c>
      <c r="G527" s="37">
        <f t="shared" si="92"/>
        <v>0</v>
      </c>
      <c r="H527" s="37">
        <f t="shared" si="92"/>
        <v>0</v>
      </c>
      <c r="I527" s="37">
        <f t="shared" si="92"/>
        <v>30</v>
      </c>
      <c r="J527" s="45">
        <f t="shared" si="92"/>
        <v>129</v>
      </c>
      <c r="K527" s="99">
        <f t="shared" si="92"/>
        <v>8</v>
      </c>
      <c r="L527" s="37">
        <f t="shared" si="92"/>
        <v>0</v>
      </c>
      <c r="M527" s="37">
        <f t="shared" si="92"/>
        <v>0</v>
      </c>
      <c r="N527" s="37">
        <f t="shared" si="92"/>
        <v>0</v>
      </c>
      <c r="O527" s="37">
        <f>SUM(O524:O526)</f>
        <v>0</v>
      </c>
      <c r="P527" s="37">
        <f>SUM(P524:P526)</f>
        <v>0</v>
      </c>
      <c r="Q527" s="37">
        <f>SUM(Q524:Q526)</f>
        <v>121</v>
      </c>
      <c r="R527" s="37">
        <f>SUM(R524:R526)</f>
        <v>1331</v>
      </c>
      <c r="S527" s="38">
        <f t="array" ref="S527">IF(ISERROR(Q527/J527),"",Q527/J527)</f>
        <v>0.93798449612403101</v>
      </c>
      <c r="T527" s="39">
        <f t="array" ref="T527">IF(ISERROR((O527:P527)/C527),"",SUM(O527:P527)/C527)</f>
        <v>0</v>
      </c>
      <c r="V527" s="252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71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41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71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452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41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201"/>
      <c r="B530" s="312"/>
      <c r="C530" s="312"/>
      <c r="D530" s="51"/>
      <c r="E530" s="312"/>
    </row>
    <row r="531" spans="1:53">
      <c r="A531" s="385"/>
      <c r="B531" s="313"/>
      <c r="C531" s="312"/>
      <c r="D531" s="51"/>
      <c r="E531" s="312"/>
    </row>
    <row r="532" spans="1:53">
      <c r="A532" s="385"/>
      <c r="B532" s="315"/>
      <c r="C532" s="312"/>
      <c r="D532" s="51"/>
      <c r="E532" s="312"/>
    </row>
    <row r="533" spans="1:53">
      <c r="A533" s="389"/>
      <c r="B533" s="312"/>
      <c r="C533" s="312"/>
      <c r="D533" s="51"/>
      <c r="E533" s="312"/>
    </row>
    <row r="534" spans="1:53">
      <c r="A534" s="389"/>
      <c r="B534" s="312"/>
      <c r="C534" s="312"/>
      <c r="D534" s="51"/>
      <c r="E534" s="312"/>
      <c r="J534" s="46" t="s">
        <v>174</v>
      </c>
      <c r="K534" s="50" t="s">
        <v>176</v>
      </c>
      <c r="L534" t="s">
        <v>175</v>
      </c>
      <c r="M534" s="332" t="s">
        <v>536</v>
      </c>
    </row>
    <row r="535" spans="1:53">
      <c r="A535" s="389"/>
      <c r="B535" s="312"/>
      <c r="C535" s="312"/>
      <c r="D535" s="314"/>
      <c r="E535" s="312"/>
      <c r="H535" s="119" t="s">
        <v>163</v>
      </c>
      <c r="J535" s="120">
        <f>+G28+G196+G364</f>
        <v>45</v>
      </c>
      <c r="K535" s="120">
        <f>+H28+H196+H364</f>
        <v>226.35000000000002</v>
      </c>
      <c r="L535" s="120">
        <f>+I28+I196+I364</f>
        <v>1</v>
      </c>
      <c r="M535" s="50">
        <f>+J535/L535</f>
        <v>45</v>
      </c>
    </row>
    <row r="536" spans="1:53">
      <c r="A536" s="389"/>
      <c r="B536" s="312"/>
      <c r="C536" s="312"/>
      <c r="D536" s="314"/>
      <c r="E536" s="312"/>
      <c r="H536" s="119" t="s">
        <v>164</v>
      </c>
      <c r="J536" s="120">
        <f>+G422+G254+G86</f>
        <v>11279</v>
      </c>
      <c r="K536" s="120">
        <f>+H422+H254+H86</f>
        <v>53418.590000000004</v>
      </c>
      <c r="L536" s="120">
        <f>+I422+I254+I86</f>
        <v>225.51999999999998</v>
      </c>
      <c r="M536" s="50">
        <f>+J536/L536</f>
        <v>50.01330258957077</v>
      </c>
    </row>
    <row r="537" spans="1:53">
      <c r="A537" s="389"/>
      <c r="B537" s="312"/>
      <c r="C537" s="312"/>
      <c r="D537" s="314"/>
      <c r="E537" s="312"/>
      <c r="H537" s="119" t="s">
        <v>165</v>
      </c>
      <c r="J537" s="120">
        <f>+G457+G289+G121</f>
        <v>2290</v>
      </c>
      <c r="K537" s="120">
        <f>+H457+H289+H121</f>
        <v>11553.38</v>
      </c>
      <c r="L537" s="120">
        <f>+I457+I289+I121</f>
        <v>202.5</v>
      </c>
      <c r="M537" s="50">
        <f>+J537/L537</f>
        <v>11.308641975308642</v>
      </c>
    </row>
    <row r="538" spans="1:53">
      <c r="A538" s="389"/>
      <c r="B538" s="312"/>
      <c r="C538" s="312"/>
      <c r="D538" s="314"/>
      <c r="E538" s="312"/>
      <c r="H538" s="119" t="s">
        <v>166</v>
      </c>
      <c r="J538" s="120">
        <f>+G473+G305+G137</f>
        <v>1891</v>
      </c>
      <c r="K538" s="120">
        <f>+H473+H305+H137</f>
        <v>9555.2899999999991</v>
      </c>
      <c r="L538" s="120">
        <f>+I473+I305+I137</f>
        <v>78.5</v>
      </c>
      <c r="M538" s="50">
        <f t="shared" ref="M538:M539" si="93">+J538/L538</f>
        <v>24.089171974522294</v>
      </c>
    </row>
    <row r="539" spans="1:53">
      <c r="A539" s="389"/>
      <c r="B539" s="312"/>
      <c r="C539" s="312"/>
      <c r="D539" s="314"/>
      <c r="E539" s="312"/>
      <c r="H539" s="119" t="s">
        <v>167</v>
      </c>
      <c r="J539" s="120">
        <f>+G497+G328+G160</f>
        <v>0</v>
      </c>
      <c r="K539" s="120">
        <f>+H497+H328+H160</f>
        <v>0</v>
      </c>
      <c r="L539" s="120">
        <f>+I497+I328+I160</f>
        <v>0</v>
      </c>
      <c r="M539" s="50" t="e">
        <f t="shared" si="93"/>
        <v>#DIV/0!</v>
      </c>
    </row>
    <row r="540" spans="1:53">
      <c r="A540" s="389"/>
      <c r="B540" s="312"/>
      <c r="C540" s="312"/>
      <c r="D540" s="314"/>
      <c r="E540" s="312"/>
      <c r="J540" s="120">
        <f>SUM(J535:J539)</f>
        <v>15505</v>
      </c>
      <c r="K540" s="120"/>
      <c r="L540" s="120"/>
      <c r="M540" s="50"/>
    </row>
    <row r="541" spans="1:53">
      <c r="A541" s="389"/>
      <c r="B541" s="312"/>
      <c r="C541" s="312"/>
      <c r="D541" s="314"/>
      <c r="E541" s="312"/>
    </row>
    <row r="542" spans="1:53">
      <c r="A542" s="389"/>
      <c r="B542" s="312"/>
      <c r="C542" s="312"/>
      <c r="D542" s="314"/>
      <c r="E542" s="312"/>
      <c r="G542" t="s">
        <v>168</v>
      </c>
    </row>
    <row r="543" spans="1:53">
      <c r="A543" s="389"/>
      <c r="B543" s="312"/>
      <c r="C543" s="312"/>
      <c r="D543" s="314"/>
      <c r="E543" s="312"/>
      <c r="H543" s="119" t="s">
        <v>163</v>
      </c>
      <c r="J543" s="46">
        <f>+G28</f>
        <v>0</v>
      </c>
      <c r="K543" s="120">
        <f>+H28</f>
        <v>0</v>
      </c>
      <c r="L543" s="120">
        <f>+I28</f>
        <v>0</v>
      </c>
      <c r="M543" s="121" t="e">
        <f>+J543/L543</f>
        <v>#DIV/0!</v>
      </c>
    </row>
    <row r="544" spans="1:53">
      <c r="A544" s="389"/>
      <c r="B544" s="312"/>
      <c r="C544" s="312"/>
      <c r="D544" s="314"/>
      <c r="E544" s="312"/>
      <c r="H544" s="119" t="s">
        <v>164</v>
      </c>
      <c r="J544" s="46">
        <f>G86</f>
        <v>5423</v>
      </c>
      <c r="K544" s="120">
        <f>H86</f>
        <v>23902.99</v>
      </c>
      <c r="L544" s="120">
        <f>I86</f>
        <v>98.5</v>
      </c>
      <c r="M544" s="121">
        <f>+J544/L544</f>
        <v>55.055837563451774</v>
      </c>
    </row>
    <row r="545" spans="5:13">
      <c r="E545" s="307"/>
      <c r="H545" s="119" t="s">
        <v>165</v>
      </c>
      <c r="J545" s="46">
        <f>+G121</f>
        <v>98</v>
      </c>
      <c r="K545" s="120">
        <f>+H121</f>
        <v>492.94</v>
      </c>
      <c r="L545" s="120">
        <f>+I121</f>
        <v>11</v>
      </c>
      <c r="M545" s="121">
        <f>+J545/L545</f>
        <v>8.9090909090909083</v>
      </c>
    </row>
    <row r="546" spans="5:13">
      <c r="H546" s="119" t="s">
        <v>166</v>
      </c>
      <c r="J546" s="46">
        <f>+G137</f>
        <v>773</v>
      </c>
      <c r="K546" s="120">
        <f>+H137</f>
        <v>3908.6799999999994</v>
      </c>
      <c r="L546" s="120">
        <f>+I137</f>
        <v>28</v>
      </c>
      <c r="M546" s="121">
        <f>+J546/L546</f>
        <v>27.607142857142858</v>
      </c>
    </row>
    <row r="547" spans="5:13">
      <c r="H547" s="119" t="s">
        <v>167</v>
      </c>
      <c r="J547" s="46">
        <f>+G160</f>
        <v>0</v>
      </c>
      <c r="K547" s="120">
        <f>+H160</f>
        <v>0</v>
      </c>
      <c r="L547" s="120">
        <f>+I160</f>
        <v>0</v>
      </c>
      <c r="M547" s="121" t="e">
        <f>+J547/L547</f>
        <v>#DIV/0!</v>
      </c>
    </row>
    <row r="548" spans="5:13">
      <c r="J548" s="46">
        <f>+B168</f>
        <v>6530</v>
      </c>
      <c r="M548" s="121"/>
    </row>
    <row r="549" spans="5:13">
      <c r="G549" t="s">
        <v>169</v>
      </c>
      <c r="M549" s="121"/>
    </row>
    <row r="550" spans="5:13">
      <c r="H550" s="119" t="s">
        <v>163</v>
      </c>
      <c r="J550" s="46">
        <f>+G196</f>
        <v>45</v>
      </c>
      <c r="K550" s="120">
        <f>+H196</f>
        <v>226.35000000000002</v>
      </c>
      <c r="L550" s="120">
        <f>+I196</f>
        <v>1</v>
      </c>
      <c r="M550" s="121">
        <f>+J550/L550</f>
        <v>45</v>
      </c>
    </row>
    <row r="551" spans="5:13">
      <c r="H551" s="119" t="s">
        <v>164</v>
      </c>
      <c r="J551" s="46">
        <f>+G254</f>
        <v>5856</v>
      </c>
      <c r="K551" s="120">
        <f>+H254</f>
        <v>29515.600000000002</v>
      </c>
      <c r="L551" s="120">
        <f>+I254</f>
        <v>127.02</v>
      </c>
      <c r="M551" s="121">
        <f>+J551/L551</f>
        <v>46.10297590930562</v>
      </c>
    </row>
    <row r="552" spans="5:13">
      <c r="H552" s="119" t="s">
        <v>165</v>
      </c>
      <c r="J552" s="46">
        <f>+G289</f>
        <v>0</v>
      </c>
      <c r="K552" s="120">
        <f>+H289</f>
        <v>0</v>
      </c>
      <c r="L552" s="120">
        <f>+I289</f>
        <v>0</v>
      </c>
      <c r="M552" s="121" t="e">
        <f>+J552/L552</f>
        <v>#DIV/0!</v>
      </c>
    </row>
    <row r="553" spans="5:13">
      <c r="H553" s="119" t="s">
        <v>166</v>
      </c>
      <c r="J553" s="46">
        <f>+G305</f>
        <v>1118</v>
      </c>
      <c r="K553" s="120">
        <f>+H305</f>
        <v>5646.61</v>
      </c>
      <c r="L553" s="120">
        <f>+I305</f>
        <v>50.5</v>
      </c>
      <c r="M553" s="121">
        <f>+J553/L553</f>
        <v>22.138613861386137</v>
      </c>
    </row>
    <row r="554" spans="5:13">
      <c r="H554" s="119" t="s">
        <v>167</v>
      </c>
      <c r="J554" s="46">
        <f>+G328</f>
        <v>0</v>
      </c>
      <c r="K554" s="120">
        <f>+H328</f>
        <v>0</v>
      </c>
      <c r="L554" s="120">
        <f>+I328</f>
        <v>0</v>
      </c>
      <c r="M554" s="121" t="e">
        <f>+J554/L554</f>
        <v>#DIV/0!</v>
      </c>
    </row>
    <row r="555" spans="5:13">
      <c r="G555" t="s">
        <v>170</v>
      </c>
      <c r="J555" s="46">
        <f>+B336</f>
        <v>7962</v>
      </c>
      <c r="K555" s="120"/>
      <c r="L555" s="120"/>
      <c r="M555" s="121"/>
    </row>
    <row r="556" spans="5:13">
      <c r="H556" s="119" t="s">
        <v>163</v>
      </c>
      <c r="J556" s="46">
        <f>+G364</f>
        <v>0</v>
      </c>
      <c r="K556" s="120">
        <f>+H364</f>
        <v>0</v>
      </c>
      <c r="L556" s="120">
        <f>+I364</f>
        <v>0</v>
      </c>
      <c r="M556" s="121" t="e">
        <f>+J556/L556</f>
        <v>#DIV/0!</v>
      </c>
    </row>
    <row r="557" spans="5:13">
      <c r="H557" s="119" t="s">
        <v>164</v>
      </c>
      <c r="J557" s="46">
        <f>+G422</f>
        <v>0</v>
      </c>
      <c r="K557" s="120">
        <f>+H422</f>
        <v>0</v>
      </c>
      <c r="L557" s="120">
        <f>+I422</f>
        <v>0</v>
      </c>
      <c r="M557" s="121" t="e">
        <f>+J557/L557</f>
        <v>#DIV/0!</v>
      </c>
    </row>
    <row r="558" spans="5:13">
      <c r="H558" s="119" t="s">
        <v>165</v>
      </c>
      <c r="J558" s="46">
        <f>+G457</f>
        <v>2192</v>
      </c>
      <c r="K558" s="120">
        <f>+H457</f>
        <v>11060.439999999999</v>
      </c>
      <c r="L558" s="120">
        <f>+I457</f>
        <v>191.5</v>
      </c>
      <c r="M558" s="121">
        <f>+J558/L558</f>
        <v>11.446475195822455</v>
      </c>
    </row>
    <row r="559" spans="5:13">
      <c r="H559" s="119" t="s">
        <v>166</v>
      </c>
      <c r="J559" s="46">
        <f>+G473</f>
        <v>0</v>
      </c>
      <c r="K559" s="120">
        <f>+H473</f>
        <v>0</v>
      </c>
      <c r="L559" s="120">
        <f>+I473</f>
        <v>0</v>
      </c>
      <c r="M559" s="121" t="e">
        <f>+J559/L559</f>
        <v>#DIV/0!</v>
      </c>
    </row>
    <row r="560" spans="5:13">
      <c r="H560" s="119" t="s">
        <v>167</v>
      </c>
      <c r="J560" s="46">
        <f>+G497</f>
        <v>0</v>
      </c>
      <c r="K560" s="120">
        <f>+H497</f>
        <v>0</v>
      </c>
      <c r="L560" s="120">
        <f>+I497</f>
        <v>0</v>
      </c>
      <c r="M560" s="121" t="e">
        <f>+J560/L560</f>
        <v>#DIV/0!</v>
      </c>
    </row>
    <row r="561" spans="10:10">
      <c r="J561" s="46">
        <f>+B505</f>
        <v>2394</v>
      </c>
    </row>
  </sheetData>
  <mergeCells count="558">
    <mergeCell ref="A121:B121"/>
    <mergeCell ref="A137:B137"/>
    <mergeCell ref="A145:B145"/>
    <mergeCell ref="A160:B160"/>
    <mergeCell ref="K4:K6"/>
    <mergeCell ref="L4:L6"/>
    <mergeCell ref="M4:M6"/>
    <mergeCell ref="A28:B28"/>
    <mergeCell ref="J4:J6"/>
    <mergeCell ref="A86:B86"/>
    <mergeCell ref="A4:A6"/>
    <mergeCell ref="B4:B6"/>
    <mergeCell ref="C4:C6"/>
    <mergeCell ref="D4:D6"/>
    <mergeCell ref="E4:E6"/>
    <mergeCell ref="F4:F6"/>
    <mergeCell ref="G4:H5"/>
    <mergeCell ref="I4:I6"/>
    <mergeCell ref="Z162:AA162"/>
    <mergeCell ref="Z163:AA163"/>
    <mergeCell ref="Z164:AA164"/>
    <mergeCell ref="C162:D162"/>
    <mergeCell ref="E162:F162"/>
    <mergeCell ref="G162:H162"/>
    <mergeCell ref="I162:J162"/>
    <mergeCell ref="C163:D163"/>
    <mergeCell ref="E163:F163"/>
    <mergeCell ref="G163:H163"/>
    <mergeCell ref="I163:J163"/>
    <mergeCell ref="K163:L163"/>
    <mergeCell ref="M163:N163"/>
    <mergeCell ref="K162:L162"/>
    <mergeCell ref="M162:N162"/>
    <mergeCell ref="C164:D164"/>
    <mergeCell ref="C166:D166"/>
    <mergeCell ref="E166:F166"/>
    <mergeCell ref="G166:H166"/>
    <mergeCell ref="I166:J166"/>
    <mergeCell ref="K166:L166"/>
    <mergeCell ref="M166:N166"/>
    <mergeCell ref="C165:D165"/>
    <mergeCell ref="E164:F164"/>
    <mergeCell ref="G164:H164"/>
    <mergeCell ref="I164:J164"/>
    <mergeCell ref="K164:L164"/>
    <mergeCell ref="M164:N164"/>
    <mergeCell ref="V167:W167"/>
    <mergeCell ref="X167:Y167"/>
    <mergeCell ref="Z167:AA167"/>
    <mergeCell ref="E165:F165"/>
    <mergeCell ref="G165:H165"/>
    <mergeCell ref="I165:J165"/>
    <mergeCell ref="K165:L165"/>
    <mergeCell ref="M165:N165"/>
    <mergeCell ref="Z165:AA165"/>
    <mergeCell ref="P166:Q166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E170:F170"/>
    <mergeCell ref="G170:H170"/>
    <mergeCell ref="I170:J170"/>
    <mergeCell ref="K170:L170"/>
    <mergeCell ref="M170:N170"/>
    <mergeCell ref="K169:L169"/>
    <mergeCell ref="M169:N169"/>
    <mergeCell ref="A171:BA171"/>
    <mergeCell ref="C169:D169"/>
    <mergeCell ref="E169:F169"/>
    <mergeCell ref="G169:H169"/>
    <mergeCell ref="I169:J169"/>
    <mergeCell ref="M332:N332"/>
    <mergeCell ref="Z333:AA333"/>
    <mergeCell ref="M331:N331"/>
    <mergeCell ref="C333:D333"/>
    <mergeCell ref="A172:A174"/>
    <mergeCell ref="B172:B174"/>
    <mergeCell ref="C172:C174"/>
    <mergeCell ref="D172:D174"/>
    <mergeCell ref="E172:E174"/>
    <mergeCell ref="F172:F174"/>
    <mergeCell ref="G172:H173"/>
    <mergeCell ref="I172:I174"/>
    <mergeCell ref="J172:J174"/>
    <mergeCell ref="K172:K174"/>
    <mergeCell ref="C331:D331"/>
    <mergeCell ref="E331:F331"/>
    <mergeCell ref="G331:H331"/>
    <mergeCell ref="I331:J331"/>
    <mergeCell ref="C332:D332"/>
    <mergeCell ref="E332:F332"/>
    <mergeCell ref="G332:H332"/>
    <mergeCell ref="I332:J332"/>
    <mergeCell ref="K332:L332"/>
    <mergeCell ref="K331:L331"/>
    <mergeCell ref="T332:U332"/>
    <mergeCell ref="V332:W332"/>
    <mergeCell ref="X332:Y332"/>
    <mergeCell ref="Z332:AA332"/>
    <mergeCell ref="P333:Q333"/>
    <mergeCell ref="R333:S333"/>
    <mergeCell ref="T333:U333"/>
    <mergeCell ref="V333:W333"/>
    <mergeCell ref="X333:Y333"/>
    <mergeCell ref="R332:S332"/>
    <mergeCell ref="C335:D335"/>
    <mergeCell ref="E335:F335"/>
    <mergeCell ref="G335:H335"/>
    <mergeCell ref="I335:J335"/>
    <mergeCell ref="K335:L335"/>
    <mergeCell ref="M335:N335"/>
    <mergeCell ref="C334:D334"/>
    <mergeCell ref="I333:J333"/>
    <mergeCell ref="K333:L333"/>
    <mergeCell ref="M333:N333"/>
    <mergeCell ref="E333:F333"/>
    <mergeCell ref="G333:H333"/>
    <mergeCell ref="E334:F334"/>
    <mergeCell ref="G334:H334"/>
    <mergeCell ref="I334:J334"/>
    <mergeCell ref="K334:L334"/>
    <mergeCell ref="M334:N334"/>
    <mergeCell ref="P334:Q334"/>
    <mergeCell ref="R334:S334"/>
    <mergeCell ref="T334:U334"/>
    <mergeCell ref="V334:W334"/>
    <mergeCell ref="X334:Y334"/>
    <mergeCell ref="Z334:AA334"/>
    <mergeCell ref="P335:Q335"/>
    <mergeCell ref="R335:S335"/>
    <mergeCell ref="P338:Q338"/>
    <mergeCell ref="R338:S338"/>
    <mergeCell ref="T338:U338"/>
    <mergeCell ref="V338:W338"/>
    <mergeCell ref="X335:Y335"/>
    <mergeCell ref="Z335:AA335"/>
    <mergeCell ref="Z338:AA338"/>
    <mergeCell ref="T335:U335"/>
    <mergeCell ref="V335:W335"/>
    <mergeCell ref="R337:S337"/>
    <mergeCell ref="T337:U337"/>
    <mergeCell ref="V337:W337"/>
    <mergeCell ref="X337:Y337"/>
    <mergeCell ref="Z337:AA337"/>
    <mergeCell ref="X338:Y338"/>
    <mergeCell ref="V336:W336"/>
    <mergeCell ref="X336:Y336"/>
    <mergeCell ref="Z336:AA336"/>
    <mergeCell ref="X500:Y500"/>
    <mergeCell ref="Z500:AA500"/>
    <mergeCell ref="P501:Q501"/>
    <mergeCell ref="R501:S501"/>
    <mergeCell ref="T501:U501"/>
    <mergeCell ref="V501:W501"/>
    <mergeCell ref="X501:Y501"/>
    <mergeCell ref="P500:Q500"/>
    <mergeCell ref="R500:S500"/>
    <mergeCell ref="Z501:AA501"/>
    <mergeCell ref="P499:Q499"/>
    <mergeCell ref="R336:S336"/>
    <mergeCell ref="T336:U336"/>
    <mergeCell ref="A364:B364"/>
    <mergeCell ref="A422:B422"/>
    <mergeCell ref="A457:B457"/>
    <mergeCell ref="A473:B473"/>
    <mergeCell ref="A481:B481"/>
    <mergeCell ref="A497:B497"/>
    <mergeCell ref="A498:F498"/>
    <mergeCell ref="K514:L514"/>
    <mergeCell ref="M514:N514"/>
    <mergeCell ref="C500:D500"/>
    <mergeCell ref="E500:F500"/>
    <mergeCell ref="G500:H500"/>
    <mergeCell ref="I500:J500"/>
    <mergeCell ref="K500:L500"/>
    <mergeCell ref="M500:N500"/>
    <mergeCell ref="C501:D501"/>
    <mergeCell ref="E501:F501"/>
    <mergeCell ref="E499:F499"/>
    <mergeCell ref="G499:H499"/>
    <mergeCell ref="I499:J499"/>
    <mergeCell ref="K499:L499"/>
    <mergeCell ref="M499:N499"/>
    <mergeCell ref="C506:D506"/>
    <mergeCell ref="G506:H506"/>
    <mergeCell ref="O514:P514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O511:P511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A518:B518"/>
    <mergeCell ref="C518:D518"/>
    <mergeCell ref="E518:F518"/>
    <mergeCell ref="I518:J518"/>
    <mergeCell ref="K518:L518"/>
    <mergeCell ref="O519:P519"/>
    <mergeCell ref="Q519:R519"/>
    <mergeCell ref="S519:T519"/>
    <mergeCell ref="M518:N518"/>
    <mergeCell ref="O518:P518"/>
    <mergeCell ref="Q521:R521"/>
    <mergeCell ref="S521:T521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K521:L521"/>
    <mergeCell ref="M521:N521"/>
    <mergeCell ref="O521:P521"/>
    <mergeCell ref="A524:B524"/>
    <mergeCell ref="A527:B527"/>
    <mergeCell ref="A525:B525"/>
    <mergeCell ref="A526:B526"/>
    <mergeCell ref="A523:B523"/>
    <mergeCell ref="A521:B521"/>
    <mergeCell ref="C521:D521"/>
    <mergeCell ref="E521:F521"/>
    <mergeCell ref="I521:J521"/>
    <mergeCell ref="G514:H521"/>
    <mergeCell ref="A520:B520"/>
    <mergeCell ref="I514:J514"/>
    <mergeCell ref="A2:AA2"/>
    <mergeCell ref="N4:N6"/>
    <mergeCell ref="O4:U4"/>
    <mergeCell ref="V4:V6"/>
    <mergeCell ref="W4:W6"/>
    <mergeCell ref="X4:AA4"/>
    <mergeCell ref="O5:O6"/>
    <mergeCell ref="P5:P6"/>
    <mergeCell ref="Q5:Q6"/>
    <mergeCell ref="R5:R6"/>
    <mergeCell ref="S5:S6"/>
    <mergeCell ref="U5:U6"/>
    <mergeCell ref="T5:T6"/>
    <mergeCell ref="X5:X6"/>
    <mergeCell ref="Y5:Y6"/>
    <mergeCell ref="Z5:Z6"/>
    <mergeCell ref="AA5:AA6"/>
    <mergeCell ref="A161:F161"/>
    <mergeCell ref="A162:A167"/>
    <mergeCell ref="O162:O170"/>
    <mergeCell ref="P162:Q162"/>
    <mergeCell ref="R162:S162"/>
    <mergeCell ref="T162:U162"/>
    <mergeCell ref="V162:W162"/>
    <mergeCell ref="X162:Y162"/>
    <mergeCell ref="P163:Q163"/>
    <mergeCell ref="R163:S163"/>
    <mergeCell ref="T163:U163"/>
    <mergeCell ref="V163:W163"/>
    <mergeCell ref="X163:Y163"/>
    <mergeCell ref="P164:Q164"/>
    <mergeCell ref="R164:S164"/>
    <mergeCell ref="T164:U164"/>
    <mergeCell ref="V164:W164"/>
    <mergeCell ref="X164:Y164"/>
    <mergeCell ref="P165:Q165"/>
    <mergeCell ref="R165:S165"/>
    <mergeCell ref="T165:U165"/>
    <mergeCell ref="V165:W165"/>
    <mergeCell ref="X165:Y165"/>
    <mergeCell ref="C170:D170"/>
    <mergeCell ref="Z168:AA168"/>
    <mergeCell ref="P169:Q169"/>
    <mergeCell ref="R169:S169"/>
    <mergeCell ref="T169:U169"/>
    <mergeCell ref="V169:W169"/>
    <mergeCell ref="X169:Y169"/>
    <mergeCell ref="Z169:AA169"/>
    <mergeCell ref="P170:Q170"/>
    <mergeCell ref="R170:S170"/>
    <mergeCell ref="T170:U170"/>
    <mergeCell ref="V170:W170"/>
    <mergeCell ref="X170:Y170"/>
    <mergeCell ref="Z170:AA170"/>
    <mergeCell ref="V168:W168"/>
    <mergeCell ref="X168:Y168"/>
    <mergeCell ref="L172:L174"/>
    <mergeCell ref="M172:M174"/>
    <mergeCell ref="N172:N174"/>
    <mergeCell ref="O172:U172"/>
    <mergeCell ref="V172:V174"/>
    <mergeCell ref="W172:W174"/>
    <mergeCell ref="X172:AA172"/>
    <mergeCell ref="AI172:AI174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X173:X174"/>
    <mergeCell ref="Y173:Y174"/>
    <mergeCell ref="Z173:Z174"/>
    <mergeCell ref="AA173:AA174"/>
    <mergeCell ref="AL173:AR173"/>
    <mergeCell ref="AS173:BA173"/>
    <mergeCell ref="A196:B196"/>
    <mergeCell ref="A254:B254"/>
    <mergeCell ref="A289:B289"/>
    <mergeCell ref="A305:B305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K330:L330"/>
    <mergeCell ref="M330:N330"/>
    <mergeCell ref="O330:O338"/>
    <mergeCell ref="P330:Q330"/>
    <mergeCell ref="P332:Q332"/>
    <mergeCell ref="C337:D337"/>
    <mergeCell ref="E337:F337"/>
    <mergeCell ref="G337:H337"/>
    <mergeCell ref="I337:J337"/>
    <mergeCell ref="K337:L337"/>
    <mergeCell ref="M337:N337"/>
    <mergeCell ref="P337:Q337"/>
    <mergeCell ref="C336:D336"/>
    <mergeCell ref="E336:F336"/>
    <mergeCell ref="G336:H336"/>
    <mergeCell ref="I336:J336"/>
    <mergeCell ref="K336:L336"/>
    <mergeCell ref="M336:N336"/>
    <mergeCell ref="P336:Q336"/>
    <mergeCell ref="R330:S330"/>
    <mergeCell ref="T330:U330"/>
    <mergeCell ref="V330:W330"/>
    <mergeCell ref="X330:Y330"/>
    <mergeCell ref="Z330:AA330"/>
    <mergeCell ref="P331:Q331"/>
    <mergeCell ref="R331:S331"/>
    <mergeCell ref="T331:U331"/>
    <mergeCell ref="V331:W331"/>
    <mergeCell ref="X331:Y331"/>
    <mergeCell ref="Z331:AA331"/>
    <mergeCell ref="K338:L338"/>
    <mergeCell ref="M338:N338"/>
    <mergeCell ref="C338:D338"/>
    <mergeCell ref="E338:F338"/>
    <mergeCell ref="G338:H338"/>
    <mergeCell ref="I338:J338"/>
    <mergeCell ref="V500:W500"/>
    <mergeCell ref="O341:O342"/>
    <mergeCell ref="M501:N501"/>
    <mergeCell ref="G501:H501"/>
    <mergeCell ref="I501:J501"/>
    <mergeCell ref="A339:BA339"/>
    <mergeCell ref="A340:A342"/>
    <mergeCell ref="B340:B342"/>
    <mergeCell ref="C340:C342"/>
    <mergeCell ref="D340:D342"/>
    <mergeCell ref="E340:E342"/>
    <mergeCell ref="F340:F342"/>
    <mergeCell ref="G340:H341"/>
    <mergeCell ref="I340:I342"/>
    <mergeCell ref="T500:U500"/>
    <mergeCell ref="AA341:AA342"/>
    <mergeCell ref="A499:A504"/>
    <mergeCell ref="C499:D499"/>
    <mergeCell ref="J340:J342"/>
    <mergeCell ref="K340:K342"/>
    <mergeCell ref="L340:L342"/>
    <mergeCell ref="M340:M342"/>
    <mergeCell ref="N340:N342"/>
    <mergeCell ref="O340:U340"/>
    <mergeCell ref="Q341:Q342"/>
    <mergeCell ref="P341:P342"/>
    <mergeCell ref="R505:S505"/>
    <mergeCell ref="T505:U505"/>
    <mergeCell ref="K501:L501"/>
    <mergeCell ref="Z506:AA506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4:W504"/>
    <mergeCell ref="Z504:AA504"/>
    <mergeCell ref="V505:W505"/>
    <mergeCell ref="X505:Y505"/>
    <mergeCell ref="Z505:AA505"/>
    <mergeCell ref="E505:F505"/>
    <mergeCell ref="G505:H505"/>
    <mergeCell ref="I505:J505"/>
    <mergeCell ref="K505:L505"/>
    <mergeCell ref="M505:N505"/>
    <mergeCell ref="E506:F506"/>
    <mergeCell ref="O499:O507"/>
    <mergeCell ref="I506:J506"/>
    <mergeCell ref="K506:L506"/>
    <mergeCell ref="M506:N506"/>
    <mergeCell ref="G503:H503"/>
    <mergeCell ref="I503:J503"/>
    <mergeCell ref="K503:L503"/>
    <mergeCell ref="M503:N503"/>
    <mergeCell ref="M502:N502"/>
    <mergeCell ref="P505:Q505"/>
    <mergeCell ref="C504:D504"/>
    <mergeCell ref="Z502:AA502"/>
    <mergeCell ref="P503:Q503"/>
    <mergeCell ref="R503:S503"/>
    <mergeCell ref="T503:U503"/>
    <mergeCell ref="V503:W503"/>
    <mergeCell ref="X503:Y503"/>
    <mergeCell ref="Z503:AA503"/>
    <mergeCell ref="G502:H502"/>
    <mergeCell ref="I502:J502"/>
    <mergeCell ref="C503:D503"/>
    <mergeCell ref="C505:D505"/>
    <mergeCell ref="C502:D502"/>
    <mergeCell ref="E502:F502"/>
    <mergeCell ref="E503:F503"/>
    <mergeCell ref="K502:L502"/>
    <mergeCell ref="AL498:AR498"/>
    <mergeCell ref="AS498:BA498"/>
    <mergeCell ref="R499:S499"/>
    <mergeCell ref="T499:U499"/>
    <mergeCell ref="V499:W499"/>
    <mergeCell ref="X499:Y499"/>
    <mergeCell ref="Z499:AA499"/>
    <mergeCell ref="R341:R342"/>
    <mergeCell ref="S341:S342"/>
    <mergeCell ref="T341:T342"/>
    <mergeCell ref="U341:U342"/>
    <mergeCell ref="X341:X342"/>
    <mergeCell ref="Y341:Y342"/>
    <mergeCell ref="Z341:Z342"/>
    <mergeCell ref="AJ340:AJ342"/>
    <mergeCell ref="AK340:AK342"/>
    <mergeCell ref="AL340:BA340"/>
    <mergeCell ref="V340:V342"/>
    <mergeCell ref="W340:W342"/>
    <mergeCell ref="AI340:AI342"/>
    <mergeCell ref="AL341:AR341"/>
    <mergeCell ref="AS341:BA341"/>
    <mergeCell ref="X340:AA340"/>
    <mergeCell ref="V507:W507"/>
    <mergeCell ref="X507:Y507"/>
    <mergeCell ref="P502:Q502"/>
    <mergeCell ref="R502:S502"/>
    <mergeCell ref="T502:U502"/>
    <mergeCell ref="V502:W502"/>
    <mergeCell ref="X502:Y502"/>
    <mergeCell ref="R506:S506"/>
    <mergeCell ref="T506:U506"/>
    <mergeCell ref="V506:W506"/>
    <mergeCell ref="X506:Y506"/>
    <mergeCell ref="X504:Y504"/>
    <mergeCell ref="P506:Q506"/>
    <mergeCell ref="P507:Q507"/>
    <mergeCell ref="R507:S507"/>
    <mergeCell ref="T507:U507"/>
    <mergeCell ref="O515:P515"/>
    <mergeCell ref="A516:B516"/>
    <mergeCell ref="C516:D516"/>
    <mergeCell ref="E516:F516"/>
    <mergeCell ref="I516:J516"/>
    <mergeCell ref="K516:L516"/>
    <mergeCell ref="M516:N516"/>
    <mergeCell ref="Q514:R514"/>
    <mergeCell ref="Z507:AA507"/>
    <mergeCell ref="G508:I508"/>
    <mergeCell ref="N508:R508"/>
    <mergeCell ref="A511:B511"/>
    <mergeCell ref="C511:D511"/>
    <mergeCell ref="E511:F511"/>
    <mergeCell ref="G511:H511"/>
    <mergeCell ref="I511:J511"/>
    <mergeCell ref="K511:L511"/>
    <mergeCell ref="M511:N511"/>
    <mergeCell ref="C507:D507"/>
    <mergeCell ref="E507:F507"/>
    <mergeCell ref="G507:H507"/>
    <mergeCell ref="I507:J507"/>
    <mergeCell ref="K507:L507"/>
    <mergeCell ref="M507:N507"/>
    <mergeCell ref="S514:T514"/>
    <mergeCell ref="Q515:R515"/>
    <mergeCell ref="S515:T515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O516:P516"/>
    <mergeCell ref="A515:B515"/>
    <mergeCell ref="C515:D515"/>
    <mergeCell ref="E515:F515"/>
    <mergeCell ref="I515:J515"/>
    <mergeCell ref="K515:L515"/>
    <mergeCell ref="A514:B514"/>
    <mergeCell ref="C514:D514"/>
    <mergeCell ref="E514:F514"/>
    <mergeCell ref="M515:N515"/>
  </mergeCells>
  <phoneticPr fontId="1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3"/>
  <sheetViews>
    <sheetView topLeftCell="B33" zoomScaleNormal="100" workbookViewId="0">
      <selection activeCell="G16" sqref="G16"/>
    </sheetView>
  </sheetViews>
  <sheetFormatPr defaultRowHeight="14.25"/>
  <cols>
    <col min="1" max="1" width="9.75" style="332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52" hidden="1" customWidth="1"/>
    <col min="23" max="27" width="9.125" hidden="1" customWidth="1"/>
    <col min="29" max="29" width="10.5" style="330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32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15" t="s">
        <v>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72"/>
      <c r="AC2" s="325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72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326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91" t="s">
        <v>12</v>
      </c>
      <c r="B4" s="616" t="s">
        <v>25</v>
      </c>
      <c r="C4" s="616" t="s">
        <v>26</v>
      </c>
      <c r="D4" s="616" t="s">
        <v>27</v>
      </c>
      <c r="E4" s="619" t="s">
        <v>28</v>
      </c>
      <c r="F4" s="622" t="s">
        <v>29</v>
      </c>
      <c r="G4" s="625" t="s">
        <v>30</v>
      </c>
      <c r="H4" s="625"/>
      <c r="I4" s="616" t="s">
        <v>31</v>
      </c>
      <c r="J4" s="626" t="s">
        <v>32</v>
      </c>
      <c r="K4" s="637" t="s">
        <v>33</v>
      </c>
      <c r="L4" s="616" t="s">
        <v>34</v>
      </c>
      <c r="M4" s="640" t="s">
        <v>35</v>
      </c>
      <c r="N4" s="634" t="s">
        <v>36</v>
      </c>
      <c r="O4" s="625" t="s">
        <v>37</v>
      </c>
      <c r="P4" s="625"/>
      <c r="Q4" s="625"/>
      <c r="R4" s="625"/>
      <c r="S4" s="625"/>
      <c r="T4" s="625"/>
      <c r="U4" s="625"/>
      <c r="V4" s="642" t="s">
        <v>38</v>
      </c>
      <c r="W4" s="634" t="s">
        <v>39</v>
      </c>
      <c r="X4" s="625" t="s">
        <v>40</v>
      </c>
      <c r="Y4" s="625"/>
      <c r="Z4" s="625"/>
      <c r="AA4" s="625"/>
      <c r="AB4" s="694" t="s">
        <v>437</v>
      </c>
      <c r="AC4" s="696" t="s">
        <v>438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92"/>
      <c r="B5" s="617"/>
      <c r="C5" s="617"/>
      <c r="D5" s="617"/>
      <c r="E5" s="620"/>
      <c r="F5" s="623"/>
      <c r="G5" s="625"/>
      <c r="H5" s="625"/>
      <c r="I5" s="617"/>
      <c r="J5" s="627"/>
      <c r="K5" s="638"/>
      <c r="L5" s="617"/>
      <c r="M5" s="641"/>
      <c r="N5" s="634"/>
      <c r="O5" s="625" t="s">
        <v>41</v>
      </c>
      <c r="P5" s="625" t="s">
        <v>42</v>
      </c>
      <c r="Q5" s="625" t="s">
        <v>43</v>
      </c>
      <c r="R5" s="635" t="s">
        <v>44</v>
      </c>
      <c r="S5" s="636" t="s">
        <v>45</v>
      </c>
      <c r="T5" s="625" t="s">
        <v>46</v>
      </c>
      <c r="U5" s="625" t="s">
        <v>47</v>
      </c>
      <c r="V5" s="642"/>
      <c r="W5" s="634"/>
      <c r="X5" s="625" t="s">
        <v>13</v>
      </c>
      <c r="Y5" s="625" t="s">
        <v>48</v>
      </c>
      <c r="Z5" s="625" t="s">
        <v>49</v>
      </c>
      <c r="AA5" s="625" t="s">
        <v>47</v>
      </c>
      <c r="AB5" s="695"/>
      <c r="AC5" s="696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93"/>
      <c r="B6" s="618"/>
      <c r="C6" s="618"/>
      <c r="D6" s="618"/>
      <c r="E6" s="621"/>
      <c r="F6" s="624"/>
      <c r="G6" s="294" t="s">
        <v>50</v>
      </c>
      <c r="H6" s="294" t="s">
        <v>51</v>
      </c>
      <c r="I6" s="618"/>
      <c r="J6" s="628"/>
      <c r="K6" s="639"/>
      <c r="L6" s="618"/>
      <c r="M6" s="641"/>
      <c r="N6" s="634"/>
      <c r="O6" s="625"/>
      <c r="P6" s="625"/>
      <c r="Q6" s="625"/>
      <c r="R6" s="635"/>
      <c r="S6" s="636"/>
      <c r="T6" s="625"/>
      <c r="U6" s="625"/>
      <c r="V6" s="642"/>
      <c r="W6" s="634"/>
      <c r="X6" s="625"/>
      <c r="Y6" s="625"/>
      <c r="Z6" s="625"/>
      <c r="AA6" s="625"/>
      <c r="AB6" s="695"/>
      <c r="AC6" s="696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SUM('10:14'!G7)</f>
        <v>0</v>
      </c>
      <c r="H7" s="111">
        <f t="shared" ref="H7:H24" si="0">D7*G7</f>
        <v>0</v>
      </c>
      <c r="I7" s="109">
        <f>SUM('10:14'!I7)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16" si="1">IF(ISERROR(I7-K7),"",I7-K7)</f>
        <v>0</v>
      </c>
      <c r="N7" s="109">
        <f>SUM('10:14'!N7)</f>
        <v>0</v>
      </c>
      <c r="O7" s="109">
        <f>SUM('10:14'!O7)</f>
        <v>0</v>
      </c>
      <c r="P7" s="109">
        <f>SUM('10:14'!P7)</f>
        <v>0</v>
      </c>
      <c r="Q7" s="109">
        <f>SUM('10:14'!Q7)</f>
        <v>0</v>
      </c>
      <c r="R7" s="109">
        <f>SUM('10:14'!R7)</f>
        <v>0</v>
      </c>
      <c r="S7" s="109">
        <f>SUM('10:14'!S7)</f>
        <v>0</v>
      </c>
      <c r="T7" s="109">
        <f>SUM('10:14'!T7)</f>
        <v>0</v>
      </c>
      <c r="U7" s="109">
        <f>SUM('10:14'!U7)</f>
        <v>0</v>
      </c>
      <c r="V7" s="243">
        <f t="shared" ref="V7:V27" si="2">SUM(X7:AA7)</f>
        <v>0</v>
      </c>
      <c r="W7" s="33" t="str">
        <f t="shared" ref="W7:W16" si="3">IF(ISERROR(V7/G7),"",V7/G7)</f>
        <v/>
      </c>
      <c r="X7" s="109">
        <f>SUM('10:14'!X7)</f>
        <v>0</v>
      </c>
      <c r="Y7" s="109">
        <f>SUM('10:14'!Y7)</f>
        <v>0</v>
      </c>
      <c r="Z7" s="109">
        <f>SUM('10:14'!Z7)</f>
        <v>0</v>
      </c>
      <c r="AA7" s="109">
        <f>SUM('10:14'!AA7)</f>
        <v>0</v>
      </c>
      <c r="AB7" s="304">
        <v>0.65</v>
      </c>
      <c r="AC7" s="327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74"/>
      <c r="B8" s="62" t="s">
        <v>54</v>
      </c>
      <c r="C8" s="16" t="s">
        <v>53</v>
      </c>
      <c r="D8" s="17">
        <v>5.03</v>
      </c>
      <c r="E8" s="17"/>
      <c r="F8" s="6"/>
      <c r="G8" s="109">
        <f>SUM('10:14'!G8)</f>
        <v>0</v>
      </c>
      <c r="H8" s="111">
        <f t="shared" si="0"/>
        <v>0</v>
      </c>
      <c r="I8" s="109">
        <f>SUM('10:14'!I8)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SUM('10:14'!N8)</f>
        <v>0</v>
      </c>
      <c r="O8" s="109">
        <f>SUM('10:14'!O8)</f>
        <v>0</v>
      </c>
      <c r="P8" s="109">
        <f>SUM('10:14'!P8)</f>
        <v>0</v>
      </c>
      <c r="Q8" s="109">
        <f>SUM('10:14'!Q8)</f>
        <v>0</v>
      </c>
      <c r="R8" s="109">
        <f>SUM('10:14'!R8)</f>
        <v>0</v>
      </c>
      <c r="S8" s="109">
        <f>SUM('10:14'!S8)</f>
        <v>0</v>
      </c>
      <c r="T8" s="109">
        <f>SUM('10:14'!T8)</f>
        <v>0</v>
      </c>
      <c r="U8" s="109">
        <f>SUM('10:14'!U8)</f>
        <v>0</v>
      </c>
      <c r="V8" s="243">
        <f t="shared" si="2"/>
        <v>0</v>
      </c>
      <c r="W8" s="33" t="str">
        <f t="shared" si="3"/>
        <v/>
      </c>
      <c r="X8" s="109">
        <f>SUM('10:14'!X8)</f>
        <v>0</v>
      </c>
      <c r="Y8" s="109">
        <f>SUM('10:14'!Y8)</f>
        <v>0</v>
      </c>
      <c r="Z8" s="109">
        <f>SUM('10:14'!Z8)</f>
        <v>0</v>
      </c>
      <c r="AA8" s="109">
        <f>SUM('10:14'!AA8)</f>
        <v>0</v>
      </c>
      <c r="AB8" s="305">
        <v>0.48</v>
      </c>
      <c r="AC8" s="327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75"/>
      <c r="B9" s="62" t="s">
        <v>54</v>
      </c>
      <c r="C9" s="16" t="s">
        <v>55</v>
      </c>
      <c r="D9" s="17">
        <v>5.03</v>
      </c>
      <c r="E9" s="17"/>
      <c r="F9" s="6"/>
      <c r="G9" s="109">
        <f>SUM('10:14'!G9)</f>
        <v>0</v>
      </c>
      <c r="H9" s="111">
        <f t="shared" si="0"/>
        <v>0</v>
      </c>
      <c r="I9" s="109">
        <f>SUM('10:14'!I9)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SUM('10:14'!N9)</f>
        <v>0</v>
      </c>
      <c r="O9" s="109">
        <f>SUM('10:14'!O9)</f>
        <v>0</v>
      </c>
      <c r="P9" s="109">
        <f>SUM('10:14'!P9)</f>
        <v>0</v>
      </c>
      <c r="Q9" s="109">
        <f>SUM('10:14'!Q9)</f>
        <v>0</v>
      </c>
      <c r="R9" s="109">
        <f>SUM('10:14'!R9)</f>
        <v>0</v>
      </c>
      <c r="S9" s="109">
        <f>SUM('10:14'!S9)</f>
        <v>0</v>
      </c>
      <c r="T9" s="109">
        <f>SUM('10:14'!T9)</f>
        <v>0</v>
      </c>
      <c r="U9" s="109">
        <f>SUM('10:14'!U9)</f>
        <v>0</v>
      </c>
      <c r="V9" s="243">
        <f t="shared" si="2"/>
        <v>0</v>
      </c>
      <c r="W9" s="33" t="str">
        <f t="shared" si="3"/>
        <v/>
      </c>
      <c r="X9" s="109">
        <f>SUM('10:14'!X9)</f>
        <v>0</v>
      </c>
      <c r="Y9" s="109">
        <f>SUM('10:14'!Y9)</f>
        <v>0</v>
      </c>
      <c r="Z9" s="109">
        <f>SUM('10:14'!Z9)</f>
        <v>0</v>
      </c>
      <c r="AA9" s="109">
        <f>SUM('10:14'!AA9)</f>
        <v>0</v>
      </c>
      <c r="AB9" s="305">
        <v>0.43</v>
      </c>
      <c r="AC9" s="327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SUM('10:14'!G10)</f>
        <v>0</v>
      </c>
      <c r="H10" s="111">
        <f t="shared" si="0"/>
        <v>0</v>
      </c>
      <c r="I10" s="109">
        <f>SUM('10:14'!I10)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98">
        <v>19</v>
      </c>
      <c r="M10" s="36">
        <f t="shared" si="1"/>
        <v>0</v>
      </c>
      <c r="N10" s="109">
        <f>SUM('10:14'!N10)</f>
        <v>0</v>
      </c>
      <c r="O10" s="109">
        <f>SUM('10:14'!O10)</f>
        <v>0</v>
      </c>
      <c r="P10" s="109">
        <f>SUM('10:14'!P10)</f>
        <v>0</v>
      </c>
      <c r="Q10" s="109">
        <f>SUM('10:14'!Q10)</f>
        <v>0</v>
      </c>
      <c r="R10" s="109">
        <f>SUM('10:14'!R10)</f>
        <v>0</v>
      </c>
      <c r="S10" s="109">
        <f>SUM('10:14'!S10)</f>
        <v>0</v>
      </c>
      <c r="T10" s="109">
        <f>SUM('10:14'!T10)</f>
        <v>0</v>
      </c>
      <c r="U10" s="109">
        <f>SUM('10:14'!U10)</f>
        <v>0</v>
      </c>
      <c r="V10" s="243">
        <f t="shared" si="2"/>
        <v>0</v>
      </c>
      <c r="W10" s="33" t="str">
        <f t="shared" si="3"/>
        <v/>
      </c>
      <c r="X10" s="109">
        <f>SUM('10:14'!X10)</f>
        <v>0</v>
      </c>
      <c r="Y10" s="109">
        <f>SUM('10:14'!Y10)</f>
        <v>0</v>
      </c>
      <c r="Z10" s="109">
        <f>SUM('10:14'!Z10)</f>
        <v>0</v>
      </c>
      <c r="AA10" s="109">
        <f>SUM('10:14'!AA10)</f>
        <v>0</v>
      </c>
      <c r="AB10" s="305">
        <v>0.55000000000000004</v>
      </c>
      <c r="AC10" s="327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SUM('10:14'!G11)</f>
        <v>0</v>
      </c>
      <c r="H11" s="111">
        <f t="shared" si="0"/>
        <v>0</v>
      </c>
      <c r="I11" s="109">
        <f>SUM('10:14'!I11)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98">
        <v>20</v>
      </c>
      <c r="M11" s="36">
        <f t="shared" si="1"/>
        <v>0</v>
      </c>
      <c r="N11" s="109">
        <f>SUM('10:14'!N11)</f>
        <v>0</v>
      </c>
      <c r="O11" s="109">
        <f>SUM('10:14'!O11)</f>
        <v>0</v>
      </c>
      <c r="P11" s="109">
        <f>SUM('10:14'!P11)</f>
        <v>0</v>
      </c>
      <c r="Q11" s="109">
        <f>SUM('10:14'!Q11)</f>
        <v>0</v>
      </c>
      <c r="R11" s="109">
        <f>SUM('10:14'!R11)</f>
        <v>0</v>
      </c>
      <c r="S11" s="109">
        <f>SUM('10:14'!S11)</f>
        <v>0</v>
      </c>
      <c r="T11" s="109">
        <f>SUM('10:14'!T11)</f>
        <v>0</v>
      </c>
      <c r="U11" s="109">
        <f>SUM('10:14'!U11)</f>
        <v>0</v>
      </c>
      <c r="V11" s="243">
        <f t="shared" si="2"/>
        <v>0</v>
      </c>
      <c r="W11" s="33" t="str">
        <f t="shared" si="3"/>
        <v/>
      </c>
      <c r="X11" s="109">
        <f>SUM('10:14'!X11)</f>
        <v>0</v>
      </c>
      <c r="Y11" s="109">
        <f>SUM('10:14'!Y11)</f>
        <v>0</v>
      </c>
      <c r="Z11" s="109">
        <f>SUM('10:14'!Z11)</f>
        <v>0</v>
      </c>
      <c r="AA11" s="109">
        <f>SUM('10:14'!AA11)</f>
        <v>0</v>
      </c>
      <c r="AB11" s="305">
        <v>0.52</v>
      </c>
      <c r="AC11" s="327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SUM('10:14'!G12)</f>
        <v>0</v>
      </c>
      <c r="H12" s="111">
        <f t="shared" si="0"/>
        <v>0</v>
      </c>
      <c r="I12" s="109">
        <f>SUM('10:14'!I12)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SUM('10:14'!N12)</f>
        <v>0</v>
      </c>
      <c r="O12" s="109">
        <f>SUM('10:14'!O12)</f>
        <v>0</v>
      </c>
      <c r="P12" s="109">
        <f>SUM('10:14'!P12)</f>
        <v>0</v>
      </c>
      <c r="Q12" s="109">
        <f>SUM('10:14'!Q12)</f>
        <v>0</v>
      </c>
      <c r="R12" s="109">
        <f>SUM('10:14'!R12)</f>
        <v>0</v>
      </c>
      <c r="S12" s="109">
        <f>SUM('10:14'!S12)</f>
        <v>0</v>
      </c>
      <c r="T12" s="109">
        <f>SUM('10:14'!T12)</f>
        <v>0</v>
      </c>
      <c r="U12" s="109">
        <f>SUM('10:14'!U12)</f>
        <v>0</v>
      </c>
      <c r="V12" s="243">
        <f t="shared" si="2"/>
        <v>0</v>
      </c>
      <c r="W12" s="33" t="str">
        <f t="shared" si="3"/>
        <v/>
      </c>
      <c r="X12" s="109">
        <f>SUM('10:14'!X12)</f>
        <v>0</v>
      </c>
      <c r="Y12" s="109">
        <f>SUM('10:14'!Y12)</f>
        <v>0</v>
      </c>
      <c r="Z12" s="109">
        <f>SUM('10:14'!Z12)</f>
        <v>0</v>
      </c>
      <c r="AA12" s="109">
        <f>SUM('10:14'!AA12)</f>
        <v>0</v>
      </c>
      <c r="AB12" s="305">
        <v>0.55000000000000004</v>
      </c>
      <c r="AC12" s="327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SUM('10:14'!G13)</f>
        <v>0</v>
      </c>
      <c r="H13" s="111">
        <f t="shared" si="0"/>
        <v>0</v>
      </c>
      <c r="I13" s="109">
        <f>SUM('10:14'!I13)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SUM('10:14'!N13)</f>
        <v>0</v>
      </c>
      <c r="O13" s="109">
        <f>SUM('10:14'!O13)</f>
        <v>0</v>
      </c>
      <c r="P13" s="109">
        <f>SUM('10:14'!P13)</f>
        <v>0</v>
      </c>
      <c r="Q13" s="109">
        <f>SUM('10:14'!Q13)</f>
        <v>0</v>
      </c>
      <c r="R13" s="109">
        <f>SUM('10:14'!R13)</f>
        <v>0</v>
      </c>
      <c r="S13" s="109">
        <f>SUM('10:14'!S13)</f>
        <v>0</v>
      </c>
      <c r="T13" s="109">
        <f>SUM('10:14'!T13)</f>
        <v>0</v>
      </c>
      <c r="U13" s="109">
        <f>SUM('10:14'!U13)</f>
        <v>0</v>
      </c>
      <c r="V13" s="243">
        <f t="shared" si="2"/>
        <v>0</v>
      </c>
      <c r="W13" s="33" t="str">
        <f t="shared" si="3"/>
        <v/>
      </c>
      <c r="X13" s="109">
        <f>SUM('10:14'!X13)</f>
        <v>0</v>
      </c>
      <c r="Y13" s="109">
        <f>SUM('10:14'!Y13)</f>
        <v>0</v>
      </c>
      <c r="Z13" s="109">
        <f>SUM('10:14'!Z13)</f>
        <v>0</v>
      </c>
      <c r="AA13" s="109">
        <f>SUM('10:14'!AA13)</f>
        <v>0</v>
      </c>
      <c r="AB13" s="305">
        <v>0.45</v>
      </c>
      <c r="AC13" s="327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SUM('10:14'!G14)</f>
        <v>0</v>
      </c>
      <c r="H14" s="111">
        <f t="shared" si="0"/>
        <v>0</v>
      </c>
      <c r="I14" s="109">
        <f>SUM('10:14'!I14)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SUM('10:14'!N14)</f>
        <v>0</v>
      </c>
      <c r="O14" s="109">
        <f>SUM('10:14'!O14)</f>
        <v>0</v>
      </c>
      <c r="P14" s="109">
        <f>SUM('10:14'!P14)</f>
        <v>0</v>
      </c>
      <c r="Q14" s="109">
        <f>SUM('10:14'!Q14)</f>
        <v>0</v>
      </c>
      <c r="R14" s="109">
        <f>SUM('10:14'!R14)</f>
        <v>0</v>
      </c>
      <c r="S14" s="109">
        <f>SUM('10:14'!S14)</f>
        <v>0</v>
      </c>
      <c r="T14" s="109">
        <f>SUM('10:14'!T14)</f>
        <v>0</v>
      </c>
      <c r="U14" s="109">
        <f>SUM('10:14'!U14)</f>
        <v>0</v>
      </c>
      <c r="V14" s="243">
        <f t="shared" si="2"/>
        <v>0</v>
      </c>
      <c r="W14" s="33" t="str">
        <f t="shared" si="3"/>
        <v/>
      </c>
      <c r="X14" s="109">
        <f>SUM('10:14'!X14)</f>
        <v>0</v>
      </c>
      <c r="Y14" s="109">
        <f>SUM('10:14'!Y14)</f>
        <v>0</v>
      </c>
      <c r="Z14" s="109">
        <f>SUM('10:14'!Z14)</f>
        <v>0</v>
      </c>
      <c r="AA14" s="109">
        <f>SUM('10:14'!AA14)</f>
        <v>0</v>
      </c>
      <c r="AB14" s="305">
        <v>0.45</v>
      </c>
      <c r="AC14" s="327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74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109">
        <f>SUM('10:14'!G15)</f>
        <v>0</v>
      </c>
      <c r="H15" s="111">
        <f t="shared" si="0"/>
        <v>0</v>
      </c>
      <c r="I15" s="109">
        <f>SUM('10:14'!I15)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SUM('10:14'!N15)</f>
        <v>0</v>
      </c>
      <c r="O15" s="109">
        <f>SUM('10:14'!O15)</f>
        <v>0</v>
      </c>
      <c r="P15" s="109">
        <f>SUM('10:14'!P15)</f>
        <v>0</v>
      </c>
      <c r="Q15" s="109">
        <f>SUM('10:14'!Q15)</f>
        <v>0</v>
      </c>
      <c r="R15" s="109">
        <f>SUM('10:14'!R15)</f>
        <v>0</v>
      </c>
      <c r="S15" s="109">
        <f>SUM('10:14'!S15)</f>
        <v>0</v>
      </c>
      <c r="T15" s="109">
        <f>SUM('10:14'!T15)</f>
        <v>0</v>
      </c>
      <c r="U15" s="109">
        <f>SUM('10:14'!U15)</f>
        <v>0</v>
      </c>
      <c r="V15" s="243">
        <f t="shared" si="2"/>
        <v>0</v>
      </c>
      <c r="W15" s="33" t="str">
        <f t="shared" si="3"/>
        <v/>
      </c>
      <c r="X15" s="109">
        <f>SUM('10:14'!X15)</f>
        <v>0</v>
      </c>
      <c r="Y15" s="109">
        <f>SUM('10:14'!Y15)</f>
        <v>0</v>
      </c>
      <c r="Z15" s="109">
        <f>SUM('10:14'!Z15)</f>
        <v>0</v>
      </c>
      <c r="AA15" s="109">
        <f>SUM('10:14'!AA15)</f>
        <v>0</v>
      </c>
      <c r="AB15" s="305">
        <v>0.61</v>
      </c>
      <c r="AC15" s="327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7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SUM('10:14'!G16)</f>
        <v>0</v>
      </c>
      <c r="H16" s="111">
        <f t="shared" si="0"/>
        <v>0</v>
      </c>
      <c r="I16" s="109">
        <f>SUM('10:14'!I16)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SUM('10:14'!N16)</f>
        <v>0</v>
      </c>
      <c r="O16" s="109">
        <f>SUM('10:14'!O16)</f>
        <v>0</v>
      </c>
      <c r="P16" s="109">
        <f>SUM('10:14'!P16)</f>
        <v>0</v>
      </c>
      <c r="Q16" s="109">
        <f>SUM('10:14'!Q16)</f>
        <v>0</v>
      </c>
      <c r="R16" s="109">
        <f>SUM('10:14'!R16)</f>
        <v>0</v>
      </c>
      <c r="S16" s="109">
        <f>SUM('10:14'!S16)</f>
        <v>0</v>
      </c>
      <c r="T16" s="109">
        <f>SUM('10:14'!T16)</f>
        <v>0</v>
      </c>
      <c r="U16" s="109">
        <f>SUM('10:14'!U16)</f>
        <v>0</v>
      </c>
      <c r="V16" s="243">
        <f t="shared" si="2"/>
        <v>0</v>
      </c>
      <c r="W16" s="33" t="str">
        <f t="shared" si="3"/>
        <v/>
      </c>
      <c r="X16" s="109">
        <f>SUM('10:14'!X16)</f>
        <v>0</v>
      </c>
      <c r="Y16" s="109">
        <f>SUM('10:14'!Y16)</f>
        <v>0</v>
      </c>
      <c r="Z16" s="109">
        <f>SUM('10:14'!Z16)</f>
        <v>0</v>
      </c>
      <c r="AA16" s="109">
        <f>SUM('10:14'!AA16)</f>
        <v>0</v>
      </c>
      <c r="AB16" s="305">
        <v>0.61</v>
      </c>
      <c r="AC16" s="327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76">
        <v>30100063</v>
      </c>
      <c r="B17" s="218" t="s">
        <v>504</v>
      </c>
      <c r="C17" s="16" t="s">
        <v>172</v>
      </c>
      <c r="D17" s="17"/>
      <c r="E17" s="17"/>
      <c r="F17" s="6"/>
      <c r="G17" s="109">
        <f>SUM('10:14'!G17)</f>
        <v>0</v>
      </c>
      <c r="H17" s="111">
        <f t="shared" si="0"/>
        <v>0</v>
      </c>
      <c r="I17" s="109">
        <f>SUM('10:14'!I17)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SUM('10:14'!N17)</f>
        <v>0</v>
      </c>
      <c r="O17" s="109">
        <f>SUM('10:14'!O17)</f>
        <v>0</v>
      </c>
      <c r="P17" s="109">
        <f>SUM('10:14'!P17)</f>
        <v>0</v>
      </c>
      <c r="Q17" s="109">
        <f>SUM('10:14'!Q17)</f>
        <v>0</v>
      </c>
      <c r="R17" s="109">
        <f>SUM('10:14'!R17)</f>
        <v>0</v>
      </c>
      <c r="S17" s="109">
        <f>SUM('10:14'!S17)</f>
        <v>0</v>
      </c>
      <c r="T17" s="109">
        <f>SUM('10:14'!T17)</f>
        <v>0</v>
      </c>
      <c r="U17" s="109">
        <f>SUM('10:14'!U17)</f>
        <v>0</v>
      </c>
      <c r="V17" s="243">
        <f t="shared" si="2"/>
        <v>0</v>
      </c>
      <c r="W17" s="33" t="str">
        <f>IF(ISERROR(V17/G17),"",V17/G17)</f>
        <v/>
      </c>
      <c r="X17" s="109">
        <f>SUM('10:14'!X17)</f>
        <v>0</v>
      </c>
      <c r="Y17" s="109">
        <f>SUM('10:14'!Y17)</f>
        <v>0</v>
      </c>
      <c r="Z17" s="109">
        <f>SUM('10:14'!Z17)</f>
        <v>0</v>
      </c>
      <c r="AA17" s="109">
        <f>SUM('10:14'!AA17)</f>
        <v>0</v>
      </c>
      <c r="AB17" s="305">
        <v>0.43</v>
      </c>
      <c r="AC17" s="327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60">
        <v>30100061</v>
      </c>
      <c r="B18" s="62" t="s">
        <v>171</v>
      </c>
      <c r="C18" s="16" t="s">
        <v>173</v>
      </c>
      <c r="D18" s="17"/>
      <c r="E18" s="17"/>
      <c r="F18" s="6"/>
      <c r="G18" s="109">
        <f>SUM('10:14'!G18)</f>
        <v>0</v>
      </c>
      <c r="H18" s="111">
        <f t="shared" si="0"/>
        <v>0</v>
      </c>
      <c r="I18" s="109">
        <f>SUM('10:14'!I18)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SUM('10:14'!N18)</f>
        <v>0</v>
      </c>
      <c r="O18" s="109">
        <f>SUM('10:14'!O18)</f>
        <v>0</v>
      </c>
      <c r="P18" s="109">
        <f>SUM('10:14'!P18)</f>
        <v>0</v>
      </c>
      <c r="Q18" s="109">
        <f>SUM('10:14'!Q18)</f>
        <v>0</v>
      </c>
      <c r="R18" s="109">
        <f>SUM('10:14'!R18)</f>
        <v>0</v>
      </c>
      <c r="S18" s="109">
        <f>SUM('10:14'!S18)</f>
        <v>0</v>
      </c>
      <c r="T18" s="109">
        <f>SUM('10:14'!T18)</f>
        <v>0</v>
      </c>
      <c r="U18" s="109">
        <f>SUM('10:14'!U18)</f>
        <v>0</v>
      </c>
      <c r="V18" s="243">
        <f t="shared" si="2"/>
        <v>0</v>
      </c>
      <c r="W18" s="33" t="str">
        <f>IF(ISERROR(V18/G18),"",V18/G18)</f>
        <v/>
      </c>
      <c r="X18" s="109">
        <f>SUM('10:14'!X18)</f>
        <v>0</v>
      </c>
      <c r="Y18" s="109">
        <f>SUM('10:14'!Y18)</f>
        <v>0</v>
      </c>
      <c r="Z18" s="109">
        <f>SUM('10:14'!Z18)</f>
        <v>0</v>
      </c>
      <c r="AA18" s="109">
        <f>SUM('10:14'!AA18)</f>
        <v>0</v>
      </c>
      <c r="AB18" s="305">
        <v>0.43</v>
      </c>
      <c r="AC18" s="327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7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SUM('10:14'!G19)</f>
        <v>0</v>
      </c>
      <c r="H19" s="111">
        <f t="shared" si="0"/>
        <v>0</v>
      </c>
      <c r="I19" s="109">
        <f>SUM('10:14'!I19)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98">
        <v>19</v>
      </c>
      <c r="M19" s="36">
        <f t="shared" ref="M19:M21" si="5">IF(ISERROR(I19-K19),"",I19-K19)</f>
        <v>0</v>
      </c>
      <c r="N19" s="109">
        <f>SUM('10:14'!N19)</f>
        <v>0</v>
      </c>
      <c r="O19" s="109">
        <f>SUM('10:14'!O19)</f>
        <v>0</v>
      </c>
      <c r="P19" s="109">
        <f>SUM('10:14'!P19)</f>
        <v>0</v>
      </c>
      <c r="Q19" s="109">
        <f>SUM('10:14'!Q19)</f>
        <v>0</v>
      </c>
      <c r="R19" s="109">
        <f>SUM('10:14'!R19)</f>
        <v>0</v>
      </c>
      <c r="S19" s="109">
        <f>SUM('10:14'!S19)</f>
        <v>0</v>
      </c>
      <c r="T19" s="109">
        <f>SUM('10:14'!T19)</f>
        <v>0</v>
      </c>
      <c r="U19" s="109">
        <f>SUM('10:14'!U19)</f>
        <v>0</v>
      </c>
      <c r="V19" s="243">
        <f t="shared" si="2"/>
        <v>0</v>
      </c>
      <c r="W19" s="33" t="str">
        <f t="shared" ref="W19:W21" si="6">IF(ISERROR(V19/G19),"",V19/G19)</f>
        <v/>
      </c>
      <c r="X19" s="109">
        <f>SUM('10:14'!X19)</f>
        <v>0</v>
      </c>
      <c r="Y19" s="109">
        <f>SUM('10:14'!Y19)</f>
        <v>0</v>
      </c>
      <c r="Z19" s="109">
        <f>SUM('10:14'!Z19)</f>
        <v>0</v>
      </c>
      <c r="AA19" s="109">
        <f>SUM('10:14'!AA19)</f>
        <v>0</v>
      </c>
      <c r="AB19" s="305">
        <v>0.55000000000000004</v>
      </c>
      <c r="AC19" s="327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7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SUM('10:14'!G20)</f>
        <v>0</v>
      </c>
      <c r="H20" s="111">
        <f t="shared" si="0"/>
        <v>0</v>
      </c>
      <c r="I20" s="109">
        <f>SUM('10:14'!I20)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98">
        <v>23</v>
      </c>
      <c r="M20" s="36">
        <f t="shared" si="5"/>
        <v>0</v>
      </c>
      <c r="N20" s="109">
        <f>SUM('10:14'!N20)</f>
        <v>0</v>
      </c>
      <c r="O20" s="109">
        <f>SUM('10:14'!O20)</f>
        <v>0</v>
      </c>
      <c r="P20" s="109">
        <f>SUM('10:14'!P20)</f>
        <v>0</v>
      </c>
      <c r="Q20" s="109">
        <f>SUM('10:14'!Q20)</f>
        <v>0</v>
      </c>
      <c r="R20" s="109">
        <f>SUM('10:14'!R20)</f>
        <v>0</v>
      </c>
      <c r="S20" s="109">
        <f>SUM('10:14'!S20)</f>
        <v>0</v>
      </c>
      <c r="T20" s="109">
        <f>SUM('10:14'!T20)</f>
        <v>0</v>
      </c>
      <c r="U20" s="109">
        <f>SUM('10:14'!U20)</f>
        <v>0</v>
      </c>
      <c r="V20" s="243">
        <f t="shared" si="2"/>
        <v>0</v>
      </c>
      <c r="W20" s="33" t="str">
        <f t="shared" si="6"/>
        <v/>
      </c>
      <c r="X20" s="109">
        <f>SUM('10:14'!X20)</f>
        <v>0</v>
      </c>
      <c r="Y20" s="109">
        <f>SUM('10:14'!Y20)</f>
        <v>0</v>
      </c>
      <c r="Z20" s="109">
        <f>SUM('10:14'!Z20)</f>
        <v>0</v>
      </c>
      <c r="AA20" s="109">
        <f>SUM('10:14'!AA20)</f>
        <v>0</v>
      </c>
      <c r="AB20" s="305">
        <v>0.45</v>
      </c>
      <c r="AC20" s="327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7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SUM('10:14'!G21)</f>
        <v>0</v>
      </c>
      <c r="H21" s="111">
        <f t="shared" si="0"/>
        <v>0</v>
      </c>
      <c r="I21" s="109">
        <f>SUM('10:14'!I21)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98">
        <v>23</v>
      </c>
      <c r="M21" s="36">
        <f t="shared" si="5"/>
        <v>0</v>
      </c>
      <c r="N21" s="109">
        <f>SUM('10:14'!N21)</f>
        <v>0</v>
      </c>
      <c r="O21" s="109">
        <f>SUM('10:14'!O21)</f>
        <v>0</v>
      </c>
      <c r="P21" s="109">
        <f>SUM('10:14'!P21)</f>
        <v>0</v>
      </c>
      <c r="Q21" s="109">
        <f>SUM('10:14'!Q21)</f>
        <v>0</v>
      </c>
      <c r="R21" s="109">
        <f>SUM('10:14'!R21)</f>
        <v>0</v>
      </c>
      <c r="S21" s="109">
        <f>SUM('10:14'!S21)</f>
        <v>0</v>
      </c>
      <c r="T21" s="109">
        <f>SUM('10:14'!T21)</f>
        <v>0</v>
      </c>
      <c r="U21" s="109">
        <f>SUM('10:14'!U21)</f>
        <v>0</v>
      </c>
      <c r="V21" s="243">
        <f t="shared" si="2"/>
        <v>0</v>
      </c>
      <c r="W21" s="33" t="str">
        <f t="shared" si="6"/>
        <v/>
      </c>
      <c r="X21" s="109">
        <f>SUM('10:14'!X21)</f>
        <v>0</v>
      </c>
      <c r="Y21" s="109">
        <f>SUM('10:14'!Y21)</f>
        <v>0</v>
      </c>
      <c r="Z21" s="109">
        <f>SUM('10:14'!Z21)</f>
        <v>0</v>
      </c>
      <c r="AA21" s="109">
        <f>SUM('10:14'!AA21)</f>
        <v>0</v>
      </c>
      <c r="AB21" s="305">
        <v>0.45</v>
      </c>
      <c r="AC21" s="327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74">
        <v>30100003</v>
      </c>
      <c r="B22" s="64" t="s">
        <v>161</v>
      </c>
      <c r="C22" s="294" t="s">
        <v>64</v>
      </c>
      <c r="D22" s="17">
        <v>4.8</v>
      </c>
      <c r="E22" s="17"/>
      <c r="F22" s="6"/>
      <c r="G22" s="109">
        <f>SUM('10:14'!G22)</f>
        <v>0</v>
      </c>
      <c r="H22" s="111">
        <f t="shared" si="0"/>
        <v>0</v>
      </c>
      <c r="I22" s="109">
        <f>SUM('10:14'!I22)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SUM('10:14'!N22)</f>
        <v>0</v>
      </c>
      <c r="O22" s="109">
        <f>SUM('10:14'!O22)</f>
        <v>0</v>
      </c>
      <c r="P22" s="109">
        <f>SUM('10:14'!P22)</f>
        <v>0</v>
      </c>
      <c r="Q22" s="109">
        <f>SUM('10:14'!Q22)</f>
        <v>0</v>
      </c>
      <c r="R22" s="109">
        <f>SUM('10:14'!R22)</f>
        <v>0</v>
      </c>
      <c r="S22" s="109">
        <f>SUM('10:14'!S22)</f>
        <v>0</v>
      </c>
      <c r="T22" s="109">
        <f>SUM('10:14'!T22)</f>
        <v>0</v>
      </c>
      <c r="U22" s="109">
        <f>SUM('10:14'!U22)</f>
        <v>0</v>
      </c>
      <c r="V22" s="243">
        <f t="shared" si="2"/>
        <v>0</v>
      </c>
      <c r="W22" s="33"/>
      <c r="X22" s="109">
        <f>SUM('10:14'!X22)</f>
        <v>0</v>
      </c>
      <c r="Y22" s="109">
        <f>SUM('10:14'!Y22)</f>
        <v>0</v>
      </c>
      <c r="Z22" s="109">
        <f>SUM('10:14'!Z22)</f>
        <v>0</v>
      </c>
      <c r="AA22" s="109">
        <f>SUM('10:14'!AA22)</f>
        <v>0</v>
      </c>
      <c r="AB22" s="305">
        <v>0.95</v>
      </c>
      <c r="AC22" s="327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74">
        <v>30100004</v>
      </c>
      <c r="B23" s="64" t="s">
        <v>161</v>
      </c>
      <c r="C23" s="294" t="s">
        <v>61</v>
      </c>
      <c r="D23" s="17">
        <v>4.8</v>
      </c>
      <c r="E23" s="17"/>
      <c r="F23" s="6"/>
      <c r="G23" s="109">
        <f>SUM('10:14'!G23)</f>
        <v>0</v>
      </c>
      <c r="H23" s="111">
        <f t="shared" si="0"/>
        <v>0</v>
      </c>
      <c r="I23" s="109">
        <f>SUM('10:14'!I23)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SUM('10:14'!N23)</f>
        <v>0</v>
      </c>
      <c r="O23" s="109">
        <f>SUM('10:14'!O23)</f>
        <v>0</v>
      </c>
      <c r="P23" s="109">
        <f>SUM('10:14'!P23)</f>
        <v>0</v>
      </c>
      <c r="Q23" s="109">
        <f>SUM('10:14'!Q23)</f>
        <v>0</v>
      </c>
      <c r="R23" s="109">
        <f>SUM('10:14'!R23)</f>
        <v>0</v>
      </c>
      <c r="S23" s="109">
        <f>SUM('10:14'!S23)</f>
        <v>0</v>
      </c>
      <c r="T23" s="109">
        <f>SUM('10:14'!T23)</f>
        <v>0</v>
      </c>
      <c r="U23" s="109">
        <f>SUM('10:14'!U23)</f>
        <v>0</v>
      </c>
      <c r="V23" s="243">
        <f t="shared" si="2"/>
        <v>0</v>
      </c>
      <c r="W23" s="33"/>
      <c r="X23" s="109">
        <f>SUM('10:14'!X23)</f>
        <v>0</v>
      </c>
      <c r="Y23" s="109">
        <f>SUM('10:14'!Y23)</f>
        <v>0</v>
      </c>
      <c r="Z23" s="109">
        <f>SUM('10:14'!Z23)</f>
        <v>0</v>
      </c>
      <c r="AA23" s="109">
        <f>SUM('10:14'!AA23)</f>
        <v>0</v>
      </c>
      <c r="AB23" s="305">
        <v>0.95</v>
      </c>
      <c r="AC23" s="327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74">
        <v>30100006</v>
      </c>
      <c r="B24" s="64" t="s">
        <v>161</v>
      </c>
      <c r="C24" s="294" t="s">
        <v>53</v>
      </c>
      <c r="D24" s="17">
        <v>4.8</v>
      </c>
      <c r="E24" s="17"/>
      <c r="F24" s="6"/>
      <c r="G24" s="109">
        <f>SUM('10:14'!G24)</f>
        <v>0</v>
      </c>
      <c r="H24" s="111">
        <f t="shared" si="0"/>
        <v>0</v>
      </c>
      <c r="I24" s="109">
        <f>SUM('10:14'!I24)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SUM('10:14'!N24)</f>
        <v>0</v>
      </c>
      <c r="O24" s="109">
        <f>SUM('10:14'!O24)</f>
        <v>0</v>
      </c>
      <c r="P24" s="109">
        <f>SUM('10:14'!P24)</f>
        <v>0</v>
      </c>
      <c r="Q24" s="109">
        <f>SUM('10:14'!Q24)</f>
        <v>0</v>
      </c>
      <c r="R24" s="109">
        <f>SUM('10:14'!R24)</f>
        <v>0</v>
      </c>
      <c r="S24" s="109">
        <f>SUM('10:14'!S24)</f>
        <v>0</v>
      </c>
      <c r="T24" s="109">
        <f>SUM('10:14'!T24)</f>
        <v>0</v>
      </c>
      <c r="U24" s="109">
        <f>SUM('10:14'!U24)</f>
        <v>0</v>
      </c>
      <c r="V24" s="243">
        <f t="shared" si="2"/>
        <v>0</v>
      </c>
      <c r="W24" s="33"/>
      <c r="X24" s="109">
        <f>SUM('10:14'!X24)</f>
        <v>0</v>
      </c>
      <c r="Y24" s="109">
        <f>SUM('10:14'!Y24)</f>
        <v>0</v>
      </c>
      <c r="Z24" s="109">
        <f>SUM('10:14'!Z24)</f>
        <v>0</v>
      </c>
      <c r="AA24" s="109">
        <f>SUM('10:14'!AA24)</f>
        <v>0</v>
      </c>
      <c r="AB24" s="305">
        <v>0.95</v>
      </c>
      <c r="AC24" s="327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74">
        <v>30100005</v>
      </c>
      <c r="B25" s="64" t="s">
        <v>161</v>
      </c>
      <c r="C25" s="294" t="s">
        <v>73</v>
      </c>
      <c r="D25" s="17">
        <v>4.8</v>
      </c>
      <c r="E25" s="17"/>
      <c r="F25" s="6"/>
      <c r="G25" s="109">
        <f>SUM('10:14'!G25)</f>
        <v>0</v>
      </c>
      <c r="H25" s="111">
        <f>D25*G25</f>
        <v>0</v>
      </c>
      <c r="I25" s="109">
        <f>SUM('10:14'!I25)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SUM('10:14'!N25)</f>
        <v>0</v>
      </c>
      <c r="O25" s="109">
        <f>SUM('10:14'!O25)</f>
        <v>0</v>
      </c>
      <c r="P25" s="109">
        <f>SUM('10:14'!P25)</f>
        <v>0</v>
      </c>
      <c r="Q25" s="109">
        <f>SUM('10:14'!Q25)</f>
        <v>0</v>
      </c>
      <c r="R25" s="109">
        <f>SUM('10:14'!R25)</f>
        <v>0</v>
      </c>
      <c r="S25" s="109">
        <f>SUM('10:14'!S25)</f>
        <v>0</v>
      </c>
      <c r="T25" s="109">
        <f>SUM('10:14'!T25)</f>
        <v>0</v>
      </c>
      <c r="U25" s="109">
        <f>SUM('10:14'!U25)</f>
        <v>0</v>
      </c>
      <c r="V25" s="243">
        <f t="shared" si="2"/>
        <v>0</v>
      </c>
      <c r="W25" s="33"/>
      <c r="X25" s="109">
        <f>SUM('10:14'!X25)</f>
        <v>0</v>
      </c>
      <c r="Y25" s="109">
        <f>SUM('10:14'!Y25)</f>
        <v>0</v>
      </c>
      <c r="Z25" s="109">
        <f>SUM('10:14'!Z25)</f>
        <v>0</v>
      </c>
      <c r="AA25" s="109">
        <f>SUM('10:14'!AA25)</f>
        <v>0</v>
      </c>
      <c r="AB25" s="305">
        <v>0.95</v>
      </c>
      <c r="AC25" s="327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7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SUM('10:14'!G26)</f>
        <v>0</v>
      </c>
      <c r="H26" s="111">
        <f t="shared" ref="H26:H27" si="7">D26*G26</f>
        <v>0</v>
      </c>
      <c r="I26" s="109">
        <f>SUM('10:14'!I26)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ref="M26:M27" si="8">IF(ISERROR(I26-K26),"",I26-K26)</f>
        <v>0</v>
      </c>
      <c r="N26" s="109">
        <f>SUM('10:14'!N26)</f>
        <v>0</v>
      </c>
      <c r="O26" s="109">
        <f>SUM('10:14'!O26)</f>
        <v>0</v>
      </c>
      <c r="P26" s="109">
        <f>SUM('10:14'!P26)</f>
        <v>0</v>
      </c>
      <c r="Q26" s="109">
        <f>SUM('10:14'!Q26)</f>
        <v>0</v>
      </c>
      <c r="R26" s="109">
        <f>SUM('10:14'!R26)</f>
        <v>0</v>
      </c>
      <c r="S26" s="109">
        <f>SUM('10:14'!S26)</f>
        <v>0</v>
      </c>
      <c r="T26" s="109">
        <f>SUM('10:14'!T26)</f>
        <v>0</v>
      </c>
      <c r="U26" s="109">
        <f>SUM('10:14'!U26)</f>
        <v>0</v>
      </c>
      <c r="V26" s="243">
        <f t="shared" si="2"/>
        <v>0</v>
      </c>
      <c r="W26" s="33" t="str">
        <f t="shared" ref="W26:W27" si="9">IF(ISERROR(V26/G26),"",V26/G26)</f>
        <v/>
      </c>
      <c r="X26" s="109">
        <f>SUM('10:14'!X26)</f>
        <v>0</v>
      </c>
      <c r="Y26" s="109">
        <f>SUM('10:14'!Y26)</f>
        <v>0</v>
      </c>
      <c r="Z26" s="109">
        <f>SUM('10:14'!Z26)</f>
        <v>0</v>
      </c>
      <c r="AA26" s="109">
        <f>SUM('10:14'!AA26)</f>
        <v>0</v>
      </c>
      <c r="AB26" s="305">
        <v>0.44</v>
      </c>
      <c r="AC26" s="327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SUM('10:14'!G27)</f>
        <v>0</v>
      </c>
      <c r="H27" s="111">
        <f t="shared" si="7"/>
        <v>0</v>
      </c>
      <c r="I27" s="109">
        <f>SUM('10:14'!I27)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8"/>
        <v>0</v>
      </c>
      <c r="N27" s="109">
        <f>SUM('10:14'!N27)</f>
        <v>0</v>
      </c>
      <c r="O27" s="109">
        <f>SUM('10:14'!O27)</f>
        <v>0</v>
      </c>
      <c r="P27" s="109">
        <f>SUM('10:14'!P27)</f>
        <v>0</v>
      </c>
      <c r="Q27" s="109">
        <f>SUM('10:14'!Q27)</f>
        <v>0</v>
      </c>
      <c r="R27" s="109">
        <f>SUM('10:14'!R27)</f>
        <v>0</v>
      </c>
      <c r="S27" s="109">
        <f>SUM('10:14'!S27)</f>
        <v>0</v>
      </c>
      <c r="T27" s="109">
        <f>SUM('10:14'!T27)</f>
        <v>0</v>
      </c>
      <c r="U27" s="109">
        <f>SUM('10:14'!U27)</f>
        <v>0</v>
      </c>
      <c r="V27" s="243">
        <f t="shared" si="2"/>
        <v>0</v>
      </c>
      <c r="W27" s="33" t="str">
        <f t="shared" si="9"/>
        <v/>
      </c>
      <c r="X27" s="109">
        <f>SUM('10:14'!X27)</f>
        <v>0</v>
      </c>
      <c r="Y27" s="109">
        <f>SUM('10:14'!Y27)</f>
        <v>0</v>
      </c>
      <c r="Z27" s="109">
        <f>SUM('10:14'!Z27)</f>
        <v>0</v>
      </c>
      <c r="AA27" s="109">
        <f>SUM('10:14'!AA27)</f>
        <v>0</v>
      </c>
      <c r="AB27" s="305">
        <v>0.44</v>
      </c>
      <c r="AC27" s="327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29" t="s">
        <v>70</v>
      </c>
      <c r="B28" s="630"/>
      <c r="C28" s="31" t="s">
        <v>71</v>
      </c>
      <c r="D28" s="30"/>
      <c r="E28" s="30"/>
      <c r="F28" s="30"/>
      <c r="G28" s="110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114"/>
      <c r="M28" s="105">
        <f t="shared" ref="M28:AA28" si="10">SUM(M7:M27)</f>
        <v>0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44">
        <f t="shared" si="10"/>
        <v>0</v>
      </c>
      <c r="W28" s="33">
        <f t="shared" si="10"/>
        <v>0</v>
      </c>
      <c r="X28" s="108">
        <f t="shared" si="10"/>
        <v>0</v>
      </c>
      <c r="Y28" s="108">
        <f t="shared" si="10"/>
        <v>0</v>
      </c>
      <c r="Z28" s="108">
        <f t="shared" si="10"/>
        <v>0</v>
      </c>
      <c r="AA28" s="108">
        <f t="shared" si="10"/>
        <v>0</v>
      </c>
      <c r="AB28" s="306"/>
      <c r="AC28" s="107">
        <f>SUM(AC7:AC27)</f>
        <v>0</v>
      </c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7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SUM('10:14'!G29)</f>
        <v>783</v>
      </c>
      <c r="H29" s="298">
        <f t="shared" ref="H29:H85" si="11">D29*G29</f>
        <v>3938.4900000000002</v>
      </c>
      <c r="I29" s="109">
        <f>SUM('10:14'!I29)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" si="12">IF(ISERROR(I29-K29),"",I29-K29)</f>
        <v>-7.0576923076923084</v>
      </c>
      <c r="N29" s="109">
        <f>SUM('10:14'!N29)</f>
        <v>0</v>
      </c>
      <c r="O29" s="109">
        <f>SUM('10:14'!O29)</f>
        <v>0</v>
      </c>
      <c r="P29" s="109">
        <f>SUM('10:14'!P29)</f>
        <v>0</v>
      </c>
      <c r="Q29" s="109">
        <f>SUM('10:14'!Q29)</f>
        <v>0</v>
      </c>
      <c r="R29" s="109">
        <f>SUM('10:14'!R29)</f>
        <v>0</v>
      </c>
      <c r="S29" s="109">
        <f>SUM('10:14'!S29)</f>
        <v>0</v>
      </c>
      <c r="T29" s="109">
        <f>SUM('10:14'!T29)</f>
        <v>0</v>
      </c>
      <c r="U29" s="109">
        <f>SUM('10:14'!U29)</f>
        <v>0</v>
      </c>
      <c r="V29" s="244">
        <f t="shared" ref="V29" si="13">SUM(X29:AA29)</f>
        <v>0</v>
      </c>
      <c r="W29" s="33">
        <f t="shared" ref="W29" si="14">IF(ISERROR(V29/G29),"",V29/G29)</f>
        <v>0</v>
      </c>
      <c r="X29" s="109">
        <f>SUM('10:14'!X29)</f>
        <v>0</v>
      </c>
      <c r="Y29" s="109">
        <f>SUM('10:14'!Y29)</f>
        <v>0</v>
      </c>
      <c r="Z29" s="109">
        <f>SUM('10:14'!Z29)</f>
        <v>0</v>
      </c>
      <c r="AA29" s="109">
        <f>SUM('10:14'!AA29)</f>
        <v>0</v>
      </c>
      <c r="AB29" s="305">
        <v>0.19</v>
      </c>
      <c r="AC29" s="327">
        <f t="shared" si="4"/>
        <v>148.77000000000001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74">
        <v>30100011</v>
      </c>
      <c r="B30" s="213" t="s">
        <v>457</v>
      </c>
      <c r="C30" s="209" t="s">
        <v>430</v>
      </c>
      <c r="D30" s="17">
        <v>5.03</v>
      </c>
      <c r="E30" s="17"/>
      <c r="F30" s="6"/>
      <c r="G30" s="109">
        <f>SUM('10:14'!G30)</f>
        <v>0</v>
      </c>
      <c r="H30" s="298">
        <f t="shared" si="11"/>
        <v>0</v>
      </c>
      <c r="I30" s="109"/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305">
        <v>0.19</v>
      </c>
      <c r="AC30" s="327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7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SUM('10:14'!G31)</f>
        <v>0</v>
      </c>
      <c r="H31" s="298">
        <f t="shared" si="11"/>
        <v>0</v>
      </c>
      <c r="I31" s="109">
        <f>SUM('10:14'!I31)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ref="M31:M33" si="15">IF(ISERROR(I31-K31),"",I31-K31)</f>
        <v>0</v>
      </c>
      <c r="N31" s="109">
        <f>SUM('10:14'!N31)</f>
        <v>0</v>
      </c>
      <c r="O31" s="109">
        <f>SUM('10:14'!O31)</f>
        <v>0</v>
      </c>
      <c r="P31" s="109">
        <f>SUM('10:14'!P31)</f>
        <v>0</v>
      </c>
      <c r="Q31" s="109">
        <f>SUM('10:14'!Q31)</f>
        <v>0</v>
      </c>
      <c r="R31" s="109">
        <f>SUM('10:14'!R31)</f>
        <v>0</v>
      </c>
      <c r="S31" s="109">
        <f>SUM('10:14'!S31)</f>
        <v>0</v>
      </c>
      <c r="T31" s="109">
        <f>SUM('10:14'!T31)</f>
        <v>0</v>
      </c>
      <c r="U31" s="109">
        <f>SUM('10:14'!U31)</f>
        <v>0</v>
      </c>
      <c r="V31" s="244">
        <f t="shared" ref="V31:V33" si="16">SUM(X31:AA31)</f>
        <v>0</v>
      </c>
      <c r="W31" s="33" t="str">
        <f t="shared" ref="W31:W33" si="17">IF(ISERROR(V31/G31),"",V31/G31)</f>
        <v/>
      </c>
      <c r="X31" s="109">
        <f>SUM('10:14'!X31)</f>
        <v>0</v>
      </c>
      <c r="Y31" s="109">
        <f>SUM('10:14'!Y31)</f>
        <v>0</v>
      </c>
      <c r="Z31" s="109">
        <f>SUM('10:14'!Z31)</f>
        <v>0</v>
      </c>
      <c r="AA31" s="109">
        <f>SUM('10:14'!AA31)</f>
        <v>0</v>
      </c>
      <c r="AB31" s="305">
        <v>0.19</v>
      </c>
      <c r="AC31" s="327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7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SUM('10:14'!G32)</f>
        <v>864</v>
      </c>
      <c r="H32" s="298">
        <f t="shared" si="11"/>
        <v>4345.92</v>
      </c>
      <c r="I32" s="109">
        <f>SUM('10:14'!I32)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15"/>
        <v>-7.6153846153846168</v>
      </c>
      <c r="N32" s="109">
        <f>SUM('10:14'!N32)</f>
        <v>0</v>
      </c>
      <c r="O32" s="109">
        <f>SUM('10:14'!O32)</f>
        <v>0</v>
      </c>
      <c r="P32" s="109">
        <f>SUM('10:14'!P32)</f>
        <v>0</v>
      </c>
      <c r="Q32" s="109">
        <f>SUM('10:14'!Q32)</f>
        <v>0</v>
      </c>
      <c r="R32" s="109">
        <f>SUM('10:14'!R32)</f>
        <v>0</v>
      </c>
      <c r="S32" s="109">
        <f>SUM('10:14'!S32)</f>
        <v>0</v>
      </c>
      <c r="T32" s="109">
        <f>SUM('10:14'!T32)</f>
        <v>0</v>
      </c>
      <c r="U32" s="109">
        <f>SUM('10:14'!U32)</f>
        <v>0</v>
      </c>
      <c r="V32" s="244">
        <f t="shared" si="16"/>
        <v>0</v>
      </c>
      <c r="W32" s="33">
        <f t="shared" si="17"/>
        <v>0</v>
      </c>
      <c r="X32" s="109">
        <f>SUM('10:14'!X32)</f>
        <v>0</v>
      </c>
      <c r="Y32" s="109">
        <f>SUM('10:14'!Y32)</f>
        <v>0</v>
      </c>
      <c r="Z32" s="109">
        <f>SUM('10:14'!Z32)</f>
        <v>0</v>
      </c>
      <c r="AA32" s="109">
        <f>SUM('10:14'!AA32)</f>
        <v>0</v>
      </c>
      <c r="AB32" s="305">
        <v>0.19</v>
      </c>
      <c r="AC32" s="327">
        <f t="shared" si="4"/>
        <v>164.16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7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SUM('10:14'!G33)</f>
        <v>250</v>
      </c>
      <c r="H33" s="298">
        <f t="shared" si="11"/>
        <v>1257.5</v>
      </c>
      <c r="I33" s="109">
        <f>SUM('10:14'!I33)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15"/>
        <v>0.19230769230769251</v>
      </c>
      <c r="N33" s="109">
        <f>SUM('10:14'!N33)</f>
        <v>0</v>
      </c>
      <c r="O33" s="109">
        <f>SUM('10:14'!O33)</f>
        <v>0</v>
      </c>
      <c r="P33" s="109">
        <f>SUM('10:14'!P33)</f>
        <v>0</v>
      </c>
      <c r="Q33" s="109">
        <f>SUM('10:14'!Q33)</f>
        <v>0</v>
      </c>
      <c r="R33" s="109">
        <f>SUM('10:14'!R33)</f>
        <v>0</v>
      </c>
      <c r="S33" s="109">
        <f>SUM('10:14'!S33)</f>
        <v>0</v>
      </c>
      <c r="T33" s="109">
        <f>SUM('10:14'!T33)</f>
        <v>0</v>
      </c>
      <c r="U33" s="109">
        <f>SUM('10:14'!U33)</f>
        <v>0</v>
      </c>
      <c r="V33" s="244">
        <f t="shared" si="16"/>
        <v>0</v>
      </c>
      <c r="W33" s="33">
        <f t="shared" si="17"/>
        <v>0</v>
      </c>
      <c r="X33" s="109">
        <f>SUM('10:14'!X33)</f>
        <v>0</v>
      </c>
      <c r="Y33" s="109">
        <f>SUM('10:14'!Y33)</f>
        <v>0</v>
      </c>
      <c r="Z33" s="109">
        <f>SUM('10:14'!Z33)</f>
        <v>0</v>
      </c>
      <c r="AA33" s="109">
        <f>SUM('10:14'!AA33)</f>
        <v>0</v>
      </c>
      <c r="AB33" s="305">
        <v>0.19</v>
      </c>
      <c r="AC33" s="327">
        <f t="shared" si="4"/>
        <v>47.5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74">
        <v>30100016</v>
      </c>
      <c r="B34" s="349" t="s">
        <v>458</v>
      </c>
      <c r="C34" s="209" t="s">
        <v>418</v>
      </c>
      <c r="D34" s="17"/>
      <c r="E34" s="17"/>
      <c r="F34" s="6"/>
      <c r="G34" s="109">
        <f>SUM('10:14'!G34)</f>
        <v>308</v>
      </c>
      <c r="H34" s="298">
        <f t="shared" si="11"/>
        <v>0</v>
      </c>
      <c r="I34" s="109">
        <f>SUM('10:14'!I34)</f>
        <v>3.5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305">
        <v>0.19</v>
      </c>
      <c r="AC34" s="327">
        <f t="shared" si="4"/>
        <v>58.52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74">
        <v>30100017</v>
      </c>
      <c r="B35" s="349" t="s">
        <v>458</v>
      </c>
      <c r="C35" s="209" t="s">
        <v>419</v>
      </c>
      <c r="D35" s="17"/>
      <c r="E35" s="17"/>
      <c r="F35" s="6"/>
      <c r="G35" s="109">
        <f>SUM('10:14'!G35)</f>
        <v>216</v>
      </c>
      <c r="H35" s="298">
        <f t="shared" si="11"/>
        <v>0</v>
      </c>
      <c r="I35" s="109">
        <f>SUM('10:14'!I35)</f>
        <v>4.5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305">
        <v>0.19</v>
      </c>
      <c r="AC35" s="327">
        <f t="shared" si="4"/>
        <v>41.04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74">
        <v>30100015</v>
      </c>
      <c r="B36" s="349" t="s">
        <v>458</v>
      </c>
      <c r="C36" s="209" t="s">
        <v>61</v>
      </c>
      <c r="D36" s="17"/>
      <c r="E36" s="17"/>
      <c r="F36" s="6"/>
      <c r="G36" s="109">
        <f>SUM('10:14'!G36)</f>
        <v>158</v>
      </c>
      <c r="H36" s="298">
        <f t="shared" si="11"/>
        <v>0</v>
      </c>
      <c r="I36" s="109">
        <f>SUM('10:14'!I36)</f>
        <v>2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305">
        <v>0.19</v>
      </c>
      <c r="AC36" s="327">
        <f t="shared" si="4"/>
        <v>30.02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74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109">
        <f>SUM('10:14'!G37)</f>
        <v>108</v>
      </c>
      <c r="H37" s="298">
        <f t="shared" si="11"/>
        <v>548.64</v>
      </c>
      <c r="I37" s="109">
        <f>SUM('10:14'!I37)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ref="M37:M66" si="18">IF(ISERROR(I37-K37),"",I37-K37)</f>
        <v>-0.14285714285714324</v>
      </c>
      <c r="N37" s="109">
        <f>SUM('10:14'!N37)</f>
        <v>0</v>
      </c>
      <c r="O37" s="109">
        <f>SUM('10:14'!O37)</f>
        <v>0</v>
      </c>
      <c r="P37" s="109">
        <f>SUM('10:14'!P37)</f>
        <v>0</v>
      </c>
      <c r="Q37" s="109">
        <f>SUM('10:14'!Q37)</f>
        <v>0</v>
      </c>
      <c r="R37" s="109">
        <f>SUM('10:14'!R37)</f>
        <v>0</v>
      </c>
      <c r="S37" s="109">
        <f>SUM('10:14'!S37)</f>
        <v>0</v>
      </c>
      <c r="T37" s="109">
        <f>SUM('10:14'!T37)</f>
        <v>0</v>
      </c>
      <c r="U37" s="109">
        <f>SUM('10:14'!U37)</f>
        <v>0</v>
      </c>
      <c r="V37" s="244">
        <f t="shared" ref="V37:V48" si="19">SUM(X37:AA37)</f>
        <v>0</v>
      </c>
      <c r="W37" s="33">
        <f t="shared" ref="W37:W48" si="20">IF(ISERROR(V37/G37),"",V37/G37)</f>
        <v>0</v>
      </c>
      <c r="X37" s="109">
        <f>SUM('10:14'!X37)</f>
        <v>0</v>
      </c>
      <c r="Y37" s="109">
        <f>SUM('10:14'!Y37)</f>
        <v>0</v>
      </c>
      <c r="Z37" s="109">
        <f>SUM('10:14'!Z37)</f>
        <v>0</v>
      </c>
      <c r="AA37" s="109">
        <f>SUM('10:14'!AA37)</f>
        <v>0</v>
      </c>
      <c r="AB37" s="305">
        <v>0.49</v>
      </c>
      <c r="AC37" s="327">
        <f t="shared" si="4"/>
        <v>52.92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74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109">
        <f>SUM('10:14'!G38)</f>
        <v>454</v>
      </c>
      <c r="H38" s="298">
        <f t="shared" si="11"/>
        <v>2306.3200000000002</v>
      </c>
      <c r="I38" s="109">
        <f>SUM('10:14'!I38)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18"/>
        <v>-6.6190476190476204</v>
      </c>
      <c r="N38" s="109">
        <f>SUM('10:14'!N38)</f>
        <v>0</v>
      </c>
      <c r="O38" s="109">
        <f>SUM('10:14'!O38)</f>
        <v>0</v>
      </c>
      <c r="P38" s="109">
        <f>SUM('10:14'!P38)</f>
        <v>0</v>
      </c>
      <c r="Q38" s="109">
        <f>SUM('10:14'!Q38)</f>
        <v>0</v>
      </c>
      <c r="R38" s="109">
        <f>SUM('10:14'!R38)</f>
        <v>0</v>
      </c>
      <c r="S38" s="109">
        <f>SUM('10:14'!S38)</f>
        <v>0</v>
      </c>
      <c r="T38" s="109">
        <f>SUM('10:14'!T38)</f>
        <v>0</v>
      </c>
      <c r="U38" s="109">
        <f>SUM('10:14'!U38)</f>
        <v>0</v>
      </c>
      <c r="V38" s="244">
        <f t="shared" si="19"/>
        <v>0</v>
      </c>
      <c r="W38" s="33">
        <f t="shared" si="20"/>
        <v>0</v>
      </c>
      <c r="X38" s="109">
        <f>SUM('10:14'!X38)</f>
        <v>0</v>
      </c>
      <c r="Y38" s="109">
        <f>SUM('10:14'!Y38)</f>
        <v>0</v>
      </c>
      <c r="Z38" s="109">
        <f>SUM('10:14'!Z38)</f>
        <v>0</v>
      </c>
      <c r="AA38" s="109">
        <f>SUM('10:14'!AA38)</f>
        <v>0</v>
      </c>
      <c r="AB38" s="305">
        <v>0.49</v>
      </c>
      <c r="AC38" s="327">
        <f t="shared" si="4"/>
        <v>222.46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7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SUM('10:14'!G39)</f>
        <v>0</v>
      </c>
      <c r="H39" s="298">
        <f t="shared" si="11"/>
        <v>0</v>
      </c>
      <c r="I39" s="109">
        <f>SUM('10:14'!I39)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18"/>
        <v>0</v>
      </c>
      <c r="N39" s="109">
        <f>SUM('10:14'!N39)</f>
        <v>0</v>
      </c>
      <c r="O39" s="109">
        <f>SUM('10:14'!O39)</f>
        <v>0</v>
      </c>
      <c r="P39" s="109">
        <f>SUM('10:14'!P39)</f>
        <v>0</v>
      </c>
      <c r="Q39" s="109">
        <f>SUM('10:14'!Q39)</f>
        <v>0</v>
      </c>
      <c r="R39" s="109">
        <f>SUM('10:14'!R39)</f>
        <v>0</v>
      </c>
      <c r="S39" s="109">
        <f>SUM('10:14'!S39)</f>
        <v>0</v>
      </c>
      <c r="T39" s="109">
        <f>SUM('10:14'!T39)</f>
        <v>0</v>
      </c>
      <c r="U39" s="109">
        <f>SUM('10:14'!U39)</f>
        <v>0</v>
      </c>
      <c r="V39" s="244">
        <f t="shared" si="19"/>
        <v>0</v>
      </c>
      <c r="W39" s="33" t="str">
        <f t="shared" si="20"/>
        <v/>
      </c>
      <c r="X39" s="109">
        <f>SUM('10:14'!X39)</f>
        <v>0</v>
      </c>
      <c r="Y39" s="109">
        <f>SUM('10:14'!Y39)</f>
        <v>0</v>
      </c>
      <c r="Z39" s="109">
        <f>SUM('10:14'!Z39)</f>
        <v>0</v>
      </c>
      <c r="AA39" s="109">
        <f>SUM('10:14'!AA39)</f>
        <v>0</v>
      </c>
      <c r="AB39" s="305">
        <v>0.49</v>
      </c>
      <c r="AC39" s="327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74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109">
        <f>SUM('10:14'!G40)</f>
        <v>324</v>
      </c>
      <c r="H40" s="298">
        <f t="shared" si="11"/>
        <v>1645.92</v>
      </c>
      <c r="I40" s="109">
        <f>SUM('10:14'!I40)</f>
        <v>13</v>
      </c>
      <c r="J40" s="31">
        <f t="array" ref="J40">IF(ISERROR(G40/I40),"",G40/I40)</f>
        <v>24.923076923076923</v>
      </c>
      <c r="K40" s="35">
        <f t="array" ref="K40">IF(ISERROR(G40/L40),"",G40/L40)</f>
        <v>15.428571428571429</v>
      </c>
      <c r="L40" s="98">
        <v>21</v>
      </c>
      <c r="M40" s="36">
        <f t="shared" si="18"/>
        <v>-2.4285714285714288</v>
      </c>
      <c r="N40" s="109">
        <f>SUM('10:14'!N40)</f>
        <v>0</v>
      </c>
      <c r="O40" s="109">
        <f>SUM('10:14'!O40)</f>
        <v>0</v>
      </c>
      <c r="P40" s="109">
        <f>SUM('10:14'!P40)</f>
        <v>0</v>
      </c>
      <c r="Q40" s="109">
        <f>SUM('10:14'!Q40)</f>
        <v>0</v>
      </c>
      <c r="R40" s="109">
        <f>SUM('10:14'!R40)</f>
        <v>0</v>
      </c>
      <c r="S40" s="109">
        <f>SUM('10:14'!S40)</f>
        <v>0</v>
      </c>
      <c r="T40" s="109">
        <f>SUM('10:14'!T40)</f>
        <v>0</v>
      </c>
      <c r="U40" s="109">
        <f>SUM('10:14'!U40)</f>
        <v>0</v>
      </c>
      <c r="V40" s="244">
        <f t="shared" si="19"/>
        <v>0</v>
      </c>
      <c r="W40" s="33">
        <f t="shared" si="20"/>
        <v>0</v>
      </c>
      <c r="X40" s="109">
        <f>SUM('10:14'!X40)</f>
        <v>0</v>
      </c>
      <c r="Y40" s="109">
        <f>SUM('10:14'!Y40)</f>
        <v>0</v>
      </c>
      <c r="Z40" s="109">
        <f>SUM('10:14'!Z40)</f>
        <v>0</v>
      </c>
      <c r="AA40" s="109">
        <f>SUM('10:14'!AA40)</f>
        <v>0</v>
      </c>
      <c r="AB40" s="305">
        <v>0.49</v>
      </c>
      <c r="AC40" s="327">
        <f t="shared" si="4"/>
        <v>158.76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7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SUM('10:14'!G41)</f>
        <v>29</v>
      </c>
      <c r="H41" s="298">
        <f t="shared" si="11"/>
        <v>147.32</v>
      </c>
      <c r="I41" s="109">
        <f>SUM('10:14'!I41)</f>
        <v>0.5</v>
      </c>
      <c r="J41" s="31">
        <f t="array" ref="J41">IF(ISERROR(G41/I41),"",G41/I41)</f>
        <v>58</v>
      </c>
      <c r="K41" s="35">
        <f t="array" ref="K41">IF(ISERROR(G41/L41),"",G41/L41)</f>
        <v>1.3809523809523809</v>
      </c>
      <c r="L41" s="98">
        <v>21</v>
      </c>
      <c r="M41" s="36">
        <f t="shared" si="18"/>
        <v>-0.88095238095238093</v>
      </c>
      <c r="N41" s="109">
        <f>SUM('10:14'!N41)</f>
        <v>0</v>
      </c>
      <c r="O41" s="109">
        <f>SUM('10:14'!O41)</f>
        <v>0</v>
      </c>
      <c r="P41" s="109">
        <f>SUM('10:14'!P41)</f>
        <v>0</v>
      </c>
      <c r="Q41" s="109">
        <f>SUM('10:14'!Q41)</f>
        <v>0</v>
      </c>
      <c r="R41" s="109">
        <f>SUM('10:14'!R41)</f>
        <v>0</v>
      </c>
      <c r="S41" s="109">
        <f>SUM('10:14'!S41)</f>
        <v>0</v>
      </c>
      <c r="T41" s="109">
        <f>SUM('10:14'!T41)</f>
        <v>0</v>
      </c>
      <c r="U41" s="109">
        <f>SUM('10:14'!U41)</f>
        <v>0</v>
      </c>
      <c r="V41" s="244">
        <f t="shared" si="19"/>
        <v>0</v>
      </c>
      <c r="W41" s="33">
        <f t="shared" si="20"/>
        <v>0</v>
      </c>
      <c r="X41" s="109">
        <f>SUM('10:14'!X41)</f>
        <v>0</v>
      </c>
      <c r="Y41" s="109">
        <f>SUM('10:14'!Y41)</f>
        <v>0</v>
      </c>
      <c r="Z41" s="109">
        <f>SUM('10:14'!Z41)</f>
        <v>0</v>
      </c>
      <c r="AA41" s="109">
        <f>SUM('10:14'!AA41)</f>
        <v>0</v>
      </c>
      <c r="AB41" s="305">
        <v>0.49</v>
      </c>
      <c r="AC41" s="327">
        <f t="shared" si="4"/>
        <v>14.209999999999999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7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SUM('10:14'!G42)</f>
        <v>265</v>
      </c>
      <c r="H42" s="298">
        <f t="shared" si="11"/>
        <v>1346.2</v>
      </c>
      <c r="I42" s="109">
        <f>SUM('10:14'!I42)</f>
        <v>9</v>
      </c>
      <c r="J42" s="31">
        <f t="array" ref="J42">IF(ISERROR(G42/I42),"",G42/I42)</f>
        <v>29.444444444444443</v>
      </c>
      <c r="K42" s="35">
        <f t="array" ref="K42">IF(ISERROR(G42/L42),"",G42/L42)</f>
        <v>12.619047619047619</v>
      </c>
      <c r="L42" s="98">
        <v>21</v>
      </c>
      <c r="M42" s="36">
        <f t="shared" si="18"/>
        <v>-3.6190476190476186</v>
      </c>
      <c r="N42" s="109">
        <f>SUM('10:14'!N42)</f>
        <v>0</v>
      </c>
      <c r="O42" s="109">
        <f>SUM('10:14'!O42)</f>
        <v>0</v>
      </c>
      <c r="P42" s="109">
        <f>SUM('10:14'!P42)</f>
        <v>0</v>
      </c>
      <c r="Q42" s="109">
        <f>SUM('10:14'!Q42)</f>
        <v>0</v>
      </c>
      <c r="R42" s="109">
        <f>SUM('10:14'!R42)</f>
        <v>0</v>
      </c>
      <c r="S42" s="109">
        <f>SUM('10:14'!S42)</f>
        <v>0</v>
      </c>
      <c r="T42" s="109">
        <f>SUM('10:14'!T42)</f>
        <v>0</v>
      </c>
      <c r="U42" s="109">
        <f>SUM('10:14'!U42)</f>
        <v>0</v>
      </c>
      <c r="V42" s="244">
        <f t="shared" si="19"/>
        <v>0</v>
      </c>
      <c r="W42" s="33">
        <f t="shared" si="20"/>
        <v>0</v>
      </c>
      <c r="X42" s="109">
        <f>SUM('10:14'!X42)</f>
        <v>0</v>
      </c>
      <c r="Y42" s="109">
        <f>SUM('10:14'!Y42)</f>
        <v>0</v>
      </c>
      <c r="Z42" s="109">
        <f>SUM('10:14'!Z42)</f>
        <v>0</v>
      </c>
      <c r="AA42" s="109">
        <f>SUM('10:14'!AA42)</f>
        <v>0</v>
      </c>
      <c r="AB42" s="305">
        <v>0.49</v>
      </c>
      <c r="AC42" s="327">
        <f t="shared" si="4"/>
        <v>129.85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7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SUM('10:14'!G43)</f>
        <v>0</v>
      </c>
      <c r="H43" s="298">
        <f t="shared" si="11"/>
        <v>0</v>
      </c>
      <c r="I43" s="109">
        <f>SUM('10:14'!I43)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18"/>
        <v>0</v>
      </c>
      <c r="N43" s="109">
        <f>SUM('10:14'!N43)</f>
        <v>0</v>
      </c>
      <c r="O43" s="109">
        <f>SUM('10:14'!O43)</f>
        <v>0</v>
      </c>
      <c r="P43" s="109">
        <f>SUM('10:14'!P43)</f>
        <v>0</v>
      </c>
      <c r="Q43" s="109">
        <f>SUM('10:14'!Q43)</f>
        <v>0</v>
      </c>
      <c r="R43" s="109">
        <f>SUM('10:14'!R43)</f>
        <v>0</v>
      </c>
      <c r="S43" s="109">
        <f>SUM('10:14'!S43)</f>
        <v>0</v>
      </c>
      <c r="T43" s="109">
        <f>SUM('10:14'!T43)</f>
        <v>0</v>
      </c>
      <c r="U43" s="109">
        <f>SUM('10:14'!U43)</f>
        <v>0</v>
      </c>
      <c r="V43" s="244">
        <f t="shared" si="19"/>
        <v>0</v>
      </c>
      <c r="W43" s="33" t="str">
        <f t="shared" si="20"/>
        <v/>
      </c>
      <c r="X43" s="109">
        <f>SUM('10:14'!X43)</f>
        <v>0</v>
      </c>
      <c r="Y43" s="109">
        <f>SUM('10:14'!Y43)</f>
        <v>0</v>
      </c>
      <c r="Z43" s="109">
        <f>SUM('10:14'!Z43)</f>
        <v>0</v>
      </c>
      <c r="AA43" s="109">
        <f>SUM('10:14'!AA43)</f>
        <v>0</v>
      </c>
      <c r="AB43" s="305">
        <v>0.49</v>
      </c>
      <c r="AC43" s="327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7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SUM('10:14'!G44)</f>
        <v>0</v>
      </c>
      <c r="H44" s="298">
        <f t="shared" si="11"/>
        <v>0</v>
      </c>
      <c r="I44" s="109">
        <f>SUM('10:14'!I44)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18"/>
        <v>0</v>
      </c>
      <c r="N44" s="109">
        <f>SUM('10:14'!N44)</f>
        <v>0</v>
      </c>
      <c r="O44" s="109">
        <f>SUM('10:14'!O44)</f>
        <v>0</v>
      </c>
      <c r="P44" s="109">
        <f>SUM('10:14'!P44)</f>
        <v>0</v>
      </c>
      <c r="Q44" s="109">
        <f>SUM('10:14'!Q44)</f>
        <v>0</v>
      </c>
      <c r="R44" s="109">
        <f>SUM('10:14'!R44)</f>
        <v>0</v>
      </c>
      <c r="S44" s="109">
        <f>SUM('10:14'!S44)</f>
        <v>0</v>
      </c>
      <c r="T44" s="109">
        <f>SUM('10:14'!T44)</f>
        <v>0</v>
      </c>
      <c r="U44" s="109">
        <f>SUM('10:14'!U44)</f>
        <v>0</v>
      </c>
      <c r="V44" s="244">
        <f t="shared" si="19"/>
        <v>0</v>
      </c>
      <c r="W44" s="33" t="str">
        <f t="shared" si="20"/>
        <v/>
      </c>
      <c r="X44" s="109">
        <f>SUM('10:14'!X44)</f>
        <v>0</v>
      </c>
      <c r="Y44" s="109">
        <f>SUM('10:14'!Y44)</f>
        <v>0</v>
      </c>
      <c r="Z44" s="109">
        <f>SUM('10:14'!Z44)</f>
        <v>0</v>
      </c>
      <c r="AA44" s="109">
        <f>SUM('10:14'!AA44)</f>
        <v>0</v>
      </c>
      <c r="AB44" s="305">
        <v>0.49</v>
      </c>
      <c r="AC44" s="327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7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SUM('10:14'!G45)</f>
        <v>0</v>
      </c>
      <c r="H45" s="298">
        <f t="shared" si="11"/>
        <v>0</v>
      </c>
      <c r="I45" s="109">
        <f>SUM('10:14'!I45)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18"/>
        <v>0</v>
      </c>
      <c r="N45" s="109">
        <f>SUM('10:14'!N45)</f>
        <v>0</v>
      </c>
      <c r="O45" s="109">
        <f>SUM('10:14'!O45)</f>
        <v>0</v>
      </c>
      <c r="P45" s="109">
        <f>SUM('10:14'!P45)</f>
        <v>0</v>
      </c>
      <c r="Q45" s="109">
        <f>SUM('10:14'!Q45)</f>
        <v>0</v>
      </c>
      <c r="R45" s="109">
        <f>SUM('10:14'!R45)</f>
        <v>0</v>
      </c>
      <c r="S45" s="109">
        <f>SUM('10:14'!S45)</f>
        <v>0</v>
      </c>
      <c r="T45" s="109">
        <f>SUM('10:14'!T45)</f>
        <v>0</v>
      </c>
      <c r="U45" s="109">
        <f>SUM('10:14'!U45)</f>
        <v>0</v>
      </c>
      <c r="V45" s="244">
        <f t="shared" si="19"/>
        <v>0</v>
      </c>
      <c r="W45" s="33" t="str">
        <f t="shared" si="20"/>
        <v/>
      </c>
      <c r="X45" s="109">
        <f>SUM('10:14'!X45)</f>
        <v>0</v>
      </c>
      <c r="Y45" s="109">
        <f>SUM('10:14'!Y45)</f>
        <v>0</v>
      </c>
      <c r="Z45" s="109">
        <f>SUM('10:14'!Z45)</f>
        <v>0</v>
      </c>
      <c r="AA45" s="109">
        <f>SUM('10:14'!AA45)</f>
        <v>0</v>
      </c>
      <c r="AB45" s="305">
        <v>0.18</v>
      </c>
      <c r="AC45" s="327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7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SUM('10:14'!G46)</f>
        <v>519</v>
      </c>
      <c r="H46" s="298">
        <f t="shared" si="11"/>
        <v>2610.5700000000002</v>
      </c>
      <c r="I46" s="109">
        <f>SUM('10:14'!I46)</f>
        <v>5</v>
      </c>
      <c r="J46" s="31">
        <f t="array" ref="J46">IF(ISERROR(G46/I46),"",G46/I46)</f>
        <v>103.8</v>
      </c>
      <c r="K46" s="35">
        <f t="array" ref="K46">IF(ISERROR(G46/L46),"",G46/L46)</f>
        <v>9.2678571428571423</v>
      </c>
      <c r="L46" s="98">
        <v>56</v>
      </c>
      <c r="M46" s="36">
        <f t="shared" si="18"/>
        <v>-4.2678571428571423</v>
      </c>
      <c r="N46" s="109">
        <f>SUM('10:14'!N46)</f>
        <v>0</v>
      </c>
      <c r="O46" s="109">
        <f>SUM('10:14'!O46)</f>
        <v>0</v>
      </c>
      <c r="P46" s="109">
        <f>SUM('10:14'!P46)</f>
        <v>0</v>
      </c>
      <c r="Q46" s="109">
        <f>SUM('10:14'!Q46)</f>
        <v>0</v>
      </c>
      <c r="R46" s="109">
        <f>SUM('10:14'!R46)</f>
        <v>0</v>
      </c>
      <c r="S46" s="109">
        <f>SUM('10:14'!S46)</f>
        <v>0</v>
      </c>
      <c r="T46" s="109">
        <f>SUM('10:14'!T46)</f>
        <v>0</v>
      </c>
      <c r="U46" s="109">
        <f>SUM('10:14'!U46)</f>
        <v>0</v>
      </c>
      <c r="V46" s="244">
        <f t="shared" si="19"/>
        <v>0</v>
      </c>
      <c r="W46" s="33">
        <f t="shared" si="20"/>
        <v>0</v>
      </c>
      <c r="X46" s="109">
        <f>SUM('10:14'!X46)</f>
        <v>0</v>
      </c>
      <c r="Y46" s="109">
        <f>SUM('10:14'!Y46)</f>
        <v>0</v>
      </c>
      <c r="Z46" s="109">
        <f>SUM('10:14'!Z46)</f>
        <v>0</v>
      </c>
      <c r="AA46" s="109">
        <f>SUM('10:14'!AA46)</f>
        <v>0</v>
      </c>
      <c r="AB46" s="305">
        <v>0.18</v>
      </c>
      <c r="AC46" s="327">
        <f t="shared" si="4"/>
        <v>93.42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7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SUM('10:14'!G47)</f>
        <v>0</v>
      </c>
      <c r="H47" s="298">
        <f t="shared" si="11"/>
        <v>0</v>
      </c>
      <c r="I47" s="109">
        <f>SUM('10:14'!I47)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18"/>
        <v>0</v>
      </c>
      <c r="N47" s="109">
        <f>SUM('10:14'!N47)</f>
        <v>0</v>
      </c>
      <c r="O47" s="109">
        <f>SUM('10:14'!O47)</f>
        <v>0</v>
      </c>
      <c r="P47" s="109">
        <f>SUM('10:14'!P47)</f>
        <v>0</v>
      </c>
      <c r="Q47" s="109">
        <f>SUM('10:14'!Q47)</f>
        <v>0</v>
      </c>
      <c r="R47" s="109">
        <f>SUM('10:14'!R47)</f>
        <v>0</v>
      </c>
      <c r="S47" s="109">
        <f>SUM('10:14'!S47)</f>
        <v>0</v>
      </c>
      <c r="T47" s="109">
        <f>SUM('10:14'!T47)</f>
        <v>0</v>
      </c>
      <c r="U47" s="109">
        <f>SUM('10:14'!U47)</f>
        <v>0</v>
      </c>
      <c r="V47" s="244">
        <f t="shared" si="19"/>
        <v>0</v>
      </c>
      <c r="W47" s="33" t="str">
        <f t="shared" si="20"/>
        <v/>
      </c>
      <c r="X47" s="109">
        <f>SUM('10:14'!X47)</f>
        <v>0</v>
      </c>
      <c r="Y47" s="109">
        <f>SUM('10:14'!Y47)</f>
        <v>0</v>
      </c>
      <c r="Z47" s="109">
        <f>SUM('10:14'!Z47)</f>
        <v>0</v>
      </c>
      <c r="AA47" s="109">
        <f>SUM('10:14'!AA47)</f>
        <v>0</v>
      </c>
      <c r="AB47" s="305">
        <v>0.18</v>
      </c>
      <c r="AC47" s="327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7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SUM('10:14'!G48)</f>
        <v>149</v>
      </c>
      <c r="H48" s="298">
        <f t="shared" si="11"/>
        <v>749.47</v>
      </c>
      <c r="I48" s="109">
        <f>SUM('10:14'!I48)</f>
        <v>2</v>
      </c>
      <c r="J48" s="31">
        <f t="array" ref="J48">IF(ISERROR(G48/I48),"",G48/I48)</f>
        <v>74.5</v>
      </c>
      <c r="K48" s="35">
        <f t="array" ref="K48">IF(ISERROR(G48/L48),"",G48/L48)</f>
        <v>2.6607142857142856</v>
      </c>
      <c r="L48" s="98">
        <v>56</v>
      </c>
      <c r="M48" s="36">
        <f t="shared" si="18"/>
        <v>-0.66071428571428559</v>
      </c>
      <c r="N48" s="109">
        <f>SUM('10:14'!N48)</f>
        <v>0</v>
      </c>
      <c r="O48" s="109">
        <f>SUM('10:14'!O48)</f>
        <v>0</v>
      </c>
      <c r="P48" s="109">
        <f>SUM('10:14'!P48)</f>
        <v>0</v>
      </c>
      <c r="Q48" s="109">
        <f>SUM('10:14'!Q48)</f>
        <v>0</v>
      </c>
      <c r="R48" s="109">
        <f>SUM('10:14'!R48)</f>
        <v>0</v>
      </c>
      <c r="S48" s="109">
        <f>SUM('10:14'!S48)</f>
        <v>0</v>
      </c>
      <c r="T48" s="109">
        <f>SUM('10:14'!T48)</f>
        <v>0</v>
      </c>
      <c r="U48" s="109">
        <f>SUM('10:14'!U48)</f>
        <v>0</v>
      </c>
      <c r="V48" s="244">
        <f t="shared" si="19"/>
        <v>0</v>
      </c>
      <c r="W48" s="33">
        <f t="shared" si="20"/>
        <v>0</v>
      </c>
      <c r="X48" s="109">
        <f>SUM('10:14'!X48)</f>
        <v>0</v>
      </c>
      <c r="Y48" s="109">
        <f>SUM('10:14'!Y48)</f>
        <v>0</v>
      </c>
      <c r="Z48" s="109">
        <f>SUM('10:14'!Z48)</f>
        <v>0</v>
      </c>
      <c r="AA48" s="109">
        <f>SUM('10:14'!AA48)</f>
        <v>0</v>
      </c>
      <c r="AB48" s="305">
        <v>0.18</v>
      </c>
      <c r="AC48" s="327">
        <f t="shared" si="4"/>
        <v>26.82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7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109">
        <f>SUM('10:14'!G49)</f>
        <v>342</v>
      </c>
      <c r="H49" s="298">
        <f t="shared" si="11"/>
        <v>1720.26</v>
      </c>
      <c r="I49" s="109">
        <f>SUM('10:14'!I49)</f>
        <v>6</v>
      </c>
      <c r="J49" s="31"/>
      <c r="K49" s="35">
        <f t="array" ref="K49">IF(ISERROR(G49/L49),"",G49/L49)</f>
        <v>6.333333333333333</v>
      </c>
      <c r="L49" s="98">
        <v>54</v>
      </c>
      <c r="M49" s="36">
        <f t="shared" si="18"/>
        <v>-0.33333333333333304</v>
      </c>
      <c r="N49" s="109">
        <f>SUM('10:14'!N49)</f>
        <v>0</v>
      </c>
      <c r="O49" s="109">
        <f>SUM('10:14'!O49)</f>
        <v>0</v>
      </c>
      <c r="P49" s="109">
        <f>SUM('10:14'!P49)</f>
        <v>0</v>
      </c>
      <c r="Q49" s="109">
        <f>SUM('10:14'!Q49)</f>
        <v>0</v>
      </c>
      <c r="R49" s="109">
        <f>SUM('10:14'!R49)</f>
        <v>0</v>
      </c>
      <c r="S49" s="109">
        <f>SUM('10:14'!S49)</f>
        <v>0</v>
      </c>
      <c r="T49" s="109">
        <f>SUM('10:14'!T49)</f>
        <v>0</v>
      </c>
      <c r="U49" s="109">
        <f>SUM('10:14'!U49)</f>
        <v>0</v>
      </c>
      <c r="V49" s="244"/>
      <c r="W49" s="33"/>
      <c r="X49" s="109">
        <f>SUM('10:14'!X49)</f>
        <v>0</v>
      </c>
      <c r="Y49" s="109">
        <f>SUM('10:14'!Y49)</f>
        <v>0</v>
      </c>
      <c r="Z49" s="109">
        <f>SUM('10:14'!Z49)</f>
        <v>0</v>
      </c>
      <c r="AA49" s="109">
        <f>SUM('10:14'!AA49)</f>
        <v>0</v>
      </c>
      <c r="AB49" s="305">
        <v>0.19</v>
      </c>
      <c r="AC49" s="327">
        <f t="shared" si="4"/>
        <v>64.98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7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109">
        <f>SUM('10:14'!G50)</f>
        <v>0</v>
      </c>
      <c r="H50" s="298">
        <f t="shared" si="11"/>
        <v>0</v>
      </c>
      <c r="I50" s="109">
        <f>SUM('10:14'!I50)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18"/>
        <v>0</v>
      </c>
      <c r="N50" s="109">
        <f>SUM('10:14'!N50)</f>
        <v>0</v>
      </c>
      <c r="O50" s="109">
        <f>SUM('10:14'!O50)</f>
        <v>0</v>
      </c>
      <c r="P50" s="109">
        <f>SUM('10:14'!P50)</f>
        <v>0</v>
      </c>
      <c r="Q50" s="109">
        <f>SUM('10:14'!Q50)</f>
        <v>0</v>
      </c>
      <c r="R50" s="109">
        <f>SUM('10:14'!R50)</f>
        <v>0</v>
      </c>
      <c r="S50" s="109">
        <f>SUM('10:14'!S50)</f>
        <v>0</v>
      </c>
      <c r="T50" s="109">
        <f>SUM('10:14'!T50)</f>
        <v>0</v>
      </c>
      <c r="U50" s="109">
        <f>SUM('10:14'!U50)</f>
        <v>0</v>
      </c>
      <c r="V50" s="244"/>
      <c r="W50" s="33"/>
      <c r="X50" s="109">
        <f>SUM('10:14'!X50)</f>
        <v>0</v>
      </c>
      <c r="Y50" s="109">
        <f>SUM('10:14'!Y50)</f>
        <v>0</v>
      </c>
      <c r="Z50" s="109">
        <f>SUM('10:14'!Z50)</f>
        <v>0</v>
      </c>
      <c r="AA50" s="109">
        <f>SUM('10:14'!AA50)</f>
        <v>0</v>
      </c>
      <c r="AB50" s="305">
        <v>0.19</v>
      </c>
      <c r="AC50" s="327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74">
        <v>30100021</v>
      </c>
      <c r="B51" s="213" t="s">
        <v>459</v>
      </c>
      <c r="C51" s="16" t="s">
        <v>389</v>
      </c>
      <c r="D51" s="17">
        <v>5.03</v>
      </c>
      <c r="E51" s="17"/>
      <c r="F51" s="6"/>
      <c r="G51" s="109">
        <f>SUM('10:14'!G51)</f>
        <v>363</v>
      </c>
      <c r="H51" s="298">
        <f t="shared" si="11"/>
        <v>1825.89</v>
      </c>
      <c r="I51" s="109">
        <f>SUM('10:14'!I51)</f>
        <v>6.5</v>
      </c>
      <c r="J51" s="31"/>
      <c r="K51" s="35">
        <f t="array" ref="K51">IF(ISERROR(G51/L51),"",G51/L51)</f>
        <v>6.7222222222222223</v>
      </c>
      <c r="L51" s="98">
        <v>54</v>
      </c>
      <c r="M51" s="36">
        <f t="shared" si="18"/>
        <v>-0.22222222222222232</v>
      </c>
      <c r="N51" s="109">
        <f>SUM('10:14'!N51)</f>
        <v>0</v>
      </c>
      <c r="O51" s="109">
        <f>SUM('10:14'!O51)</f>
        <v>0</v>
      </c>
      <c r="P51" s="109">
        <f>SUM('10:14'!P51)</f>
        <v>0</v>
      </c>
      <c r="Q51" s="109">
        <f>SUM('10:14'!Q51)</f>
        <v>0</v>
      </c>
      <c r="R51" s="109">
        <f>SUM('10:14'!R51)</f>
        <v>0</v>
      </c>
      <c r="S51" s="109">
        <f>SUM('10:14'!S51)</f>
        <v>0</v>
      </c>
      <c r="T51" s="109">
        <f>SUM('10:14'!T51)</f>
        <v>0</v>
      </c>
      <c r="U51" s="109">
        <f>SUM('10:14'!U51)</f>
        <v>0</v>
      </c>
      <c r="V51" s="244"/>
      <c r="W51" s="33"/>
      <c r="X51" s="109">
        <f>SUM('10:14'!X51)</f>
        <v>0</v>
      </c>
      <c r="Y51" s="109">
        <f>SUM('10:14'!Y51)</f>
        <v>0</v>
      </c>
      <c r="Z51" s="109">
        <f>SUM('10:14'!Z51)</f>
        <v>0</v>
      </c>
      <c r="AA51" s="109">
        <f>SUM('10:14'!AA51)</f>
        <v>0</v>
      </c>
      <c r="AB51" s="305">
        <v>0.19</v>
      </c>
      <c r="AC51" s="327">
        <f t="shared" si="4"/>
        <v>68.97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74">
        <v>30100018</v>
      </c>
      <c r="B52" s="213" t="s">
        <v>459</v>
      </c>
      <c r="C52" s="16" t="s">
        <v>391</v>
      </c>
      <c r="D52" s="17">
        <v>5.03</v>
      </c>
      <c r="E52" s="17"/>
      <c r="F52" s="6"/>
      <c r="G52" s="109">
        <f>SUM('10:14'!G52)</f>
        <v>183</v>
      </c>
      <c r="H52" s="298">
        <f t="shared" si="11"/>
        <v>920.49</v>
      </c>
      <c r="I52" s="109">
        <f>SUM('10:14'!I52)</f>
        <v>3.5</v>
      </c>
      <c r="J52" s="31"/>
      <c r="K52" s="35">
        <f t="array" ref="K52">IF(ISERROR(G52/L52),"",G52/L52)</f>
        <v>3.3888888888888888</v>
      </c>
      <c r="L52" s="98">
        <v>54</v>
      </c>
      <c r="M52" s="36">
        <f t="shared" si="18"/>
        <v>0.11111111111111116</v>
      </c>
      <c r="N52" s="109">
        <f>SUM('10:14'!N52)</f>
        <v>0</v>
      </c>
      <c r="O52" s="109">
        <f>SUM('10:14'!O52)</f>
        <v>0</v>
      </c>
      <c r="P52" s="109">
        <f>SUM('10:14'!P52)</f>
        <v>0</v>
      </c>
      <c r="Q52" s="109">
        <f>SUM('10:14'!Q52)</f>
        <v>0</v>
      </c>
      <c r="R52" s="109">
        <f>SUM('10:14'!R52)</f>
        <v>0</v>
      </c>
      <c r="S52" s="109">
        <f>SUM('10:14'!S52)</f>
        <v>0</v>
      </c>
      <c r="T52" s="109">
        <f>SUM('10:14'!T52)</f>
        <v>0</v>
      </c>
      <c r="U52" s="109">
        <f>SUM('10:14'!U52)</f>
        <v>0</v>
      </c>
      <c r="V52" s="244"/>
      <c r="W52" s="33"/>
      <c r="X52" s="109">
        <f>SUM('10:14'!X52)</f>
        <v>0</v>
      </c>
      <c r="Y52" s="109">
        <f>SUM('10:14'!Y52)</f>
        <v>0</v>
      </c>
      <c r="Z52" s="109">
        <f>SUM('10:14'!Z52)</f>
        <v>0</v>
      </c>
      <c r="AA52" s="109">
        <f>SUM('10:14'!AA52)</f>
        <v>0</v>
      </c>
      <c r="AB52" s="305">
        <v>0.19</v>
      </c>
      <c r="AC52" s="327">
        <f t="shared" si="4"/>
        <v>34.770000000000003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77">
        <v>30700007</v>
      </c>
      <c r="B53" s="213" t="s">
        <v>460</v>
      </c>
      <c r="C53" s="209" t="s">
        <v>364</v>
      </c>
      <c r="D53" s="17">
        <v>5.03</v>
      </c>
      <c r="E53" s="17"/>
      <c r="F53" s="6"/>
      <c r="G53" s="109">
        <f>SUM('10:14'!G53)</f>
        <v>0</v>
      </c>
      <c r="H53" s="298">
        <f t="shared" si="11"/>
        <v>0</v>
      </c>
      <c r="I53" s="109">
        <f>SUM('10:14'!I53)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18"/>
        <v>0</v>
      </c>
      <c r="N53" s="109">
        <f>SUM('10:14'!N53)</f>
        <v>0</v>
      </c>
      <c r="O53" s="109">
        <f>SUM('10:14'!O53)</f>
        <v>0</v>
      </c>
      <c r="P53" s="109">
        <f>SUM('10:14'!P53)</f>
        <v>0</v>
      </c>
      <c r="Q53" s="109">
        <f>SUM('10:14'!Q53)</f>
        <v>0</v>
      </c>
      <c r="R53" s="109">
        <f>SUM('10:14'!R53)</f>
        <v>0</v>
      </c>
      <c r="S53" s="109">
        <f>SUM('10:14'!S53)</f>
        <v>0</v>
      </c>
      <c r="T53" s="109">
        <f>SUM('10:14'!T53)</f>
        <v>0</v>
      </c>
      <c r="U53" s="109">
        <f>SUM('10:14'!U53)</f>
        <v>0</v>
      </c>
      <c r="V53" s="244"/>
      <c r="W53" s="33"/>
      <c r="X53" s="109">
        <f>SUM('10:14'!X53)</f>
        <v>0</v>
      </c>
      <c r="Y53" s="109">
        <f>SUM('10:14'!Y53)</f>
        <v>0</v>
      </c>
      <c r="Z53" s="109">
        <f>SUM('10:14'!Z53)</f>
        <v>0</v>
      </c>
      <c r="AA53" s="109">
        <f>SUM('10:14'!AA53)</f>
        <v>0</v>
      </c>
      <c r="AB53" s="323">
        <v>0.94</v>
      </c>
      <c r="AC53" s="327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77">
        <v>30700006</v>
      </c>
      <c r="B54" s="213" t="s">
        <v>460</v>
      </c>
      <c r="C54" s="209" t="s">
        <v>365</v>
      </c>
      <c r="D54" s="17">
        <v>5.03</v>
      </c>
      <c r="E54" s="17"/>
      <c r="F54" s="6"/>
      <c r="G54" s="109">
        <f>SUM('10:14'!G54)</f>
        <v>0</v>
      </c>
      <c r="H54" s="298">
        <f t="shared" si="11"/>
        <v>0</v>
      </c>
      <c r="I54" s="109">
        <f>SUM('10:14'!I54)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18"/>
        <v>0</v>
      </c>
      <c r="N54" s="109">
        <f>SUM('10:14'!N54)</f>
        <v>0</v>
      </c>
      <c r="O54" s="109">
        <f>SUM('10:14'!O54)</f>
        <v>0</v>
      </c>
      <c r="P54" s="109">
        <f>SUM('10:14'!P54)</f>
        <v>0</v>
      </c>
      <c r="Q54" s="109">
        <f>SUM('10:14'!Q54)</f>
        <v>0</v>
      </c>
      <c r="R54" s="109">
        <f>SUM('10:14'!R54)</f>
        <v>0</v>
      </c>
      <c r="S54" s="109">
        <f>SUM('10:14'!S54)</f>
        <v>0</v>
      </c>
      <c r="T54" s="109">
        <f>SUM('10:14'!T54)</f>
        <v>0</v>
      </c>
      <c r="U54" s="109">
        <f>SUM('10:14'!U54)</f>
        <v>0</v>
      </c>
      <c r="V54" s="244"/>
      <c r="W54" s="33"/>
      <c r="X54" s="109">
        <f>SUM('10:14'!X54)</f>
        <v>0</v>
      </c>
      <c r="Y54" s="109">
        <f>SUM('10:14'!Y54)</f>
        <v>0</v>
      </c>
      <c r="Z54" s="109">
        <f>SUM('10:14'!Z54)</f>
        <v>0</v>
      </c>
      <c r="AA54" s="109">
        <f>SUM('10:14'!AA54)</f>
        <v>0</v>
      </c>
      <c r="AB54" s="323">
        <v>0.94</v>
      </c>
      <c r="AC54" s="327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77">
        <v>30700008</v>
      </c>
      <c r="B55" s="213" t="s">
        <v>460</v>
      </c>
      <c r="C55" s="209" t="s">
        <v>366</v>
      </c>
      <c r="D55" s="17">
        <v>5.03</v>
      </c>
      <c r="E55" s="17"/>
      <c r="F55" s="6"/>
      <c r="G55" s="109">
        <f>SUM('10:14'!G55)</f>
        <v>0</v>
      </c>
      <c r="H55" s="298">
        <f t="shared" si="11"/>
        <v>0</v>
      </c>
      <c r="I55" s="109">
        <f>SUM('10:14'!I55)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18"/>
        <v>0</v>
      </c>
      <c r="N55" s="109">
        <f>SUM('10:14'!N55)</f>
        <v>0</v>
      </c>
      <c r="O55" s="109">
        <f>SUM('10:14'!O55)</f>
        <v>0</v>
      </c>
      <c r="P55" s="109">
        <f>SUM('10:14'!P55)</f>
        <v>0</v>
      </c>
      <c r="Q55" s="109">
        <f>SUM('10:14'!Q55)</f>
        <v>0</v>
      </c>
      <c r="R55" s="109">
        <f>SUM('10:14'!R55)</f>
        <v>0</v>
      </c>
      <c r="S55" s="109">
        <f>SUM('10:14'!S55)</f>
        <v>0</v>
      </c>
      <c r="T55" s="109">
        <f>SUM('10:14'!T55)</f>
        <v>0</v>
      </c>
      <c r="U55" s="109">
        <f>SUM('10:14'!U55)</f>
        <v>0</v>
      </c>
      <c r="V55" s="244"/>
      <c r="W55" s="33"/>
      <c r="X55" s="109">
        <f>SUM('10:14'!X55)</f>
        <v>0</v>
      </c>
      <c r="Y55" s="109">
        <f>SUM('10:14'!Y55)</f>
        <v>0</v>
      </c>
      <c r="Z55" s="109">
        <f>SUM('10:14'!Z55)</f>
        <v>0</v>
      </c>
      <c r="AA55" s="109">
        <f>SUM('10:14'!AA55)</f>
        <v>0</v>
      </c>
      <c r="AB55" s="323">
        <v>0.94</v>
      </c>
      <c r="AC55" s="327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77">
        <v>30700009</v>
      </c>
      <c r="B56" s="213" t="s">
        <v>460</v>
      </c>
      <c r="C56" s="209" t="s">
        <v>367</v>
      </c>
      <c r="D56" s="17">
        <v>5.03</v>
      </c>
      <c r="E56" s="17"/>
      <c r="F56" s="6"/>
      <c r="G56" s="109">
        <f>SUM('10:14'!G56)</f>
        <v>0</v>
      </c>
      <c r="H56" s="298">
        <f t="shared" si="11"/>
        <v>0</v>
      </c>
      <c r="I56" s="109">
        <f>SUM('10:14'!I56)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18"/>
        <v>0</v>
      </c>
      <c r="N56" s="109">
        <f>SUM('10:14'!N56)</f>
        <v>0</v>
      </c>
      <c r="O56" s="109">
        <f>SUM('10:14'!O56)</f>
        <v>0</v>
      </c>
      <c r="P56" s="109">
        <f>SUM('10:14'!P56)</f>
        <v>0</v>
      </c>
      <c r="Q56" s="109">
        <f>SUM('10:14'!Q56)</f>
        <v>0</v>
      </c>
      <c r="R56" s="109">
        <f>SUM('10:14'!R56)</f>
        <v>0</v>
      </c>
      <c r="S56" s="109">
        <f>SUM('10:14'!S56)</f>
        <v>0</v>
      </c>
      <c r="T56" s="109">
        <f>SUM('10:14'!T56)</f>
        <v>0</v>
      </c>
      <c r="U56" s="109">
        <f>SUM('10:14'!U56)</f>
        <v>0</v>
      </c>
      <c r="V56" s="244"/>
      <c r="W56" s="33"/>
      <c r="X56" s="109">
        <f>SUM('10:14'!X56)</f>
        <v>0</v>
      </c>
      <c r="Y56" s="109">
        <f>SUM('10:14'!Y56)</f>
        <v>0</v>
      </c>
      <c r="Z56" s="109">
        <f>SUM('10:14'!Z56)</f>
        <v>0</v>
      </c>
      <c r="AA56" s="109">
        <f>SUM('10:14'!AA56)</f>
        <v>0</v>
      </c>
      <c r="AB56" s="323">
        <v>0.94</v>
      </c>
      <c r="AC56" s="327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7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SUM('10:14'!G57)</f>
        <v>0</v>
      </c>
      <c r="H57" s="298">
        <f t="shared" si="11"/>
        <v>0</v>
      </c>
      <c r="I57" s="109">
        <f>SUM('10:14'!I57)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18"/>
        <v>0</v>
      </c>
      <c r="N57" s="109">
        <f>SUM('10:14'!N57)</f>
        <v>0</v>
      </c>
      <c r="O57" s="109">
        <f>SUM('10:14'!O57)</f>
        <v>0</v>
      </c>
      <c r="P57" s="109">
        <f>SUM('10:14'!P57)</f>
        <v>0</v>
      </c>
      <c r="Q57" s="109">
        <f>SUM('10:14'!Q57)</f>
        <v>0</v>
      </c>
      <c r="R57" s="109">
        <f>SUM('10:14'!R57)</f>
        <v>0</v>
      </c>
      <c r="S57" s="109">
        <f>SUM('10:14'!S57)</f>
        <v>0</v>
      </c>
      <c r="T57" s="109">
        <f>SUM('10:14'!T57)</f>
        <v>0</v>
      </c>
      <c r="U57" s="109">
        <f>SUM('10:14'!U57)</f>
        <v>0</v>
      </c>
      <c r="V57" s="244">
        <f t="shared" ref="V57:V66" si="21">SUM(X57:AA57)</f>
        <v>0</v>
      </c>
      <c r="W57" s="33" t="str">
        <f t="shared" ref="W57:W66" si="22">IF(ISERROR(V57/G57),"",V57/G57)</f>
        <v/>
      </c>
      <c r="X57" s="109">
        <f>SUM('10:14'!X57)</f>
        <v>0</v>
      </c>
      <c r="Y57" s="109">
        <f>SUM('10:14'!Y57)</f>
        <v>0</v>
      </c>
      <c r="Z57" s="109">
        <f>SUM('10:14'!Z57)</f>
        <v>0</v>
      </c>
      <c r="AA57" s="109">
        <f>SUM('10:14'!AA57)</f>
        <v>0</v>
      </c>
      <c r="AB57" s="305">
        <v>0.19</v>
      </c>
      <c r="AC57" s="327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7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SUM('10:14'!G58)</f>
        <v>0</v>
      </c>
      <c r="H58" s="298">
        <f t="shared" si="11"/>
        <v>0</v>
      </c>
      <c r="I58" s="109">
        <f>SUM('10:14'!I58)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18"/>
        <v>0</v>
      </c>
      <c r="N58" s="109">
        <f>SUM('10:14'!N58)</f>
        <v>0</v>
      </c>
      <c r="O58" s="109">
        <f>SUM('10:14'!O58)</f>
        <v>0</v>
      </c>
      <c r="P58" s="109">
        <f>SUM('10:14'!P58)</f>
        <v>0</v>
      </c>
      <c r="Q58" s="109">
        <f>SUM('10:14'!Q58)</f>
        <v>0</v>
      </c>
      <c r="R58" s="109">
        <f>SUM('10:14'!R58)</f>
        <v>0</v>
      </c>
      <c r="S58" s="109">
        <f>SUM('10:14'!S58)</f>
        <v>0</v>
      </c>
      <c r="T58" s="109">
        <f>SUM('10:14'!T58)</f>
        <v>0</v>
      </c>
      <c r="U58" s="109">
        <f>SUM('10:14'!U58)</f>
        <v>0</v>
      </c>
      <c r="V58" s="244">
        <f t="shared" si="21"/>
        <v>0</v>
      </c>
      <c r="W58" s="33" t="str">
        <f t="shared" si="22"/>
        <v/>
      </c>
      <c r="X58" s="109">
        <f>SUM('10:14'!X58)</f>
        <v>0</v>
      </c>
      <c r="Y58" s="109">
        <f>SUM('10:14'!Y58)</f>
        <v>0</v>
      </c>
      <c r="Z58" s="109">
        <f>SUM('10:14'!Z58)</f>
        <v>0</v>
      </c>
      <c r="AA58" s="109">
        <f>SUM('10:14'!AA58)</f>
        <v>0</v>
      </c>
      <c r="AB58" s="305">
        <v>0.19</v>
      </c>
      <c r="AC58" s="327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7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SUM('10:14'!G59)</f>
        <v>0</v>
      </c>
      <c r="H59" s="298">
        <f t="shared" si="11"/>
        <v>0</v>
      </c>
      <c r="I59" s="109">
        <f>SUM('10:14'!I59)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18"/>
        <v>0</v>
      </c>
      <c r="N59" s="109">
        <f>SUM('10:14'!N59)</f>
        <v>0</v>
      </c>
      <c r="O59" s="109">
        <f>SUM('10:14'!O59)</f>
        <v>0</v>
      </c>
      <c r="P59" s="109">
        <f>SUM('10:14'!P59)</f>
        <v>0</v>
      </c>
      <c r="Q59" s="109">
        <f>SUM('10:14'!Q59)</f>
        <v>0</v>
      </c>
      <c r="R59" s="109">
        <f>SUM('10:14'!R59)</f>
        <v>0</v>
      </c>
      <c r="S59" s="109">
        <f>SUM('10:14'!S59)</f>
        <v>0</v>
      </c>
      <c r="T59" s="109">
        <f>SUM('10:14'!T59)</f>
        <v>0</v>
      </c>
      <c r="U59" s="109">
        <f>SUM('10:14'!U59)</f>
        <v>0</v>
      </c>
      <c r="V59" s="244">
        <f t="shared" si="21"/>
        <v>0</v>
      </c>
      <c r="W59" s="33" t="str">
        <f t="shared" si="22"/>
        <v/>
      </c>
      <c r="X59" s="109">
        <f>SUM('10:14'!X59)</f>
        <v>0</v>
      </c>
      <c r="Y59" s="109">
        <f>SUM('10:14'!Y59)</f>
        <v>0</v>
      </c>
      <c r="Z59" s="109">
        <f>SUM('10:14'!Z59)</f>
        <v>0</v>
      </c>
      <c r="AA59" s="109">
        <f>SUM('10:14'!AA59)</f>
        <v>0</v>
      </c>
      <c r="AB59" s="305">
        <v>0.19</v>
      </c>
      <c r="AC59" s="327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7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SUM('10:14'!G60)</f>
        <v>0</v>
      </c>
      <c r="H60" s="298">
        <f t="shared" si="11"/>
        <v>0</v>
      </c>
      <c r="I60" s="109">
        <f>SUM('10:14'!I60)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18"/>
        <v>0</v>
      </c>
      <c r="N60" s="109">
        <f>SUM('10:14'!N60)</f>
        <v>0</v>
      </c>
      <c r="O60" s="109">
        <f>SUM('10:14'!O60)</f>
        <v>0</v>
      </c>
      <c r="P60" s="109">
        <f>SUM('10:14'!P60)</f>
        <v>0</v>
      </c>
      <c r="Q60" s="109">
        <f>SUM('10:14'!Q60)</f>
        <v>0</v>
      </c>
      <c r="R60" s="109">
        <f>SUM('10:14'!R60)</f>
        <v>0</v>
      </c>
      <c r="S60" s="109">
        <f>SUM('10:14'!S60)</f>
        <v>0</v>
      </c>
      <c r="T60" s="109">
        <f>SUM('10:14'!T60)</f>
        <v>0</v>
      </c>
      <c r="U60" s="109">
        <f>SUM('10:14'!U60)</f>
        <v>0</v>
      </c>
      <c r="V60" s="244">
        <f t="shared" si="21"/>
        <v>0</v>
      </c>
      <c r="W60" s="33" t="str">
        <f t="shared" si="22"/>
        <v/>
      </c>
      <c r="X60" s="109">
        <f>SUM('10:14'!X60)</f>
        <v>0</v>
      </c>
      <c r="Y60" s="109">
        <f>SUM('10:14'!Y60)</f>
        <v>0</v>
      </c>
      <c r="Z60" s="109">
        <f>SUM('10:14'!Z60)</f>
        <v>0</v>
      </c>
      <c r="AA60" s="109">
        <f>SUM('10:14'!AA60)</f>
        <v>0</v>
      </c>
      <c r="AB60" s="305">
        <v>0.21</v>
      </c>
      <c r="AC60" s="327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7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SUM('10:14'!G61)</f>
        <v>0</v>
      </c>
      <c r="H61" s="298">
        <f t="shared" si="11"/>
        <v>0</v>
      </c>
      <c r="I61" s="109">
        <f>SUM('10:14'!I61)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18"/>
        <v>0</v>
      </c>
      <c r="N61" s="109">
        <f>SUM('10:14'!N61)</f>
        <v>0</v>
      </c>
      <c r="O61" s="109">
        <f>SUM('10:14'!O61)</f>
        <v>0</v>
      </c>
      <c r="P61" s="109">
        <f>SUM('10:14'!P61)</f>
        <v>0</v>
      </c>
      <c r="Q61" s="109">
        <f>SUM('10:14'!Q61)</f>
        <v>0</v>
      </c>
      <c r="R61" s="109">
        <f>SUM('10:14'!R61)</f>
        <v>0</v>
      </c>
      <c r="S61" s="109">
        <f>SUM('10:14'!S61)</f>
        <v>0</v>
      </c>
      <c r="T61" s="109">
        <f>SUM('10:14'!T61)</f>
        <v>0</v>
      </c>
      <c r="U61" s="109">
        <f>SUM('10:14'!U61)</f>
        <v>0</v>
      </c>
      <c r="V61" s="244">
        <f t="shared" si="21"/>
        <v>0</v>
      </c>
      <c r="W61" s="33" t="str">
        <f t="shared" si="22"/>
        <v/>
      </c>
      <c r="X61" s="109">
        <f>SUM('10:14'!X61)</f>
        <v>0</v>
      </c>
      <c r="Y61" s="109">
        <f>SUM('10:14'!Y61)</f>
        <v>0</v>
      </c>
      <c r="Z61" s="109">
        <f>SUM('10:14'!Z61)</f>
        <v>0</v>
      </c>
      <c r="AA61" s="109">
        <f>SUM('10:14'!AA61)</f>
        <v>0</v>
      </c>
      <c r="AB61" s="305">
        <v>0.21</v>
      </c>
      <c r="AC61" s="327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7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SUM('10:14'!G62)</f>
        <v>0</v>
      </c>
      <c r="H62" s="298">
        <f t="shared" si="11"/>
        <v>0</v>
      </c>
      <c r="I62" s="109">
        <f>SUM('10:14'!I62)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18"/>
        <v>0</v>
      </c>
      <c r="N62" s="109">
        <f>SUM('10:14'!N62)</f>
        <v>0</v>
      </c>
      <c r="O62" s="109">
        <f>SUM('10:14'!O62)</f>
        <v>0</v>
      </c>
      <c r="P62" s="109">
        <f>SUM('10:14'!P62)</f>
        <v>0</v>
      </c>
      <c r="Q62" s="109">
        <f>SUM('10:14'!Q62)</f>
        <v>0</v>
      </c>
      <c r="R62" s="109">
        <f>SUM('10:14'!R62)</f>
        <v>0</v>
      </c>
      <c r="S62" s="109">
        <f>SUM('10:14'!S62)</f>
        <v>0</v>
      </c>
      <c r="T62" s="109">
        <f>SUM('10:14'!T62)</f>
        <v>0</v>
      </c>
      <c r="U62" s="109">
        <f>SUM('10:14'!U62)</f>
        <v>0</v>
      </c>
      <c r="V62" s="244">
        <f t="shared" si="21"/>
        <v>0</v>
      </c>
      <c r="W62" s="33" t="str">
        <f t="shared" si="22"/>
        <v/>
      </c>
      <c r="X62" s="109">
        <f>SUM('10:14'!X62)</f>
        <v>0</v>
      </c>
      <c r="Y62" s="109">
        <f>SUM('10:14'!Y62)</f>
        <v>0</v>
      </c>
      <c r="Z62" s="109">
        <f>SUM('10:14'!Z62)</f>
        <v>0</v>
      </c>
      <c r="AA62" s="109">
        <f>SUM('10:14'!AA62)</f>
        <v>0</v>
      </c>
      <c r="AB62" s="305">
        <v>0.21</v>
      </c>
      <c r="AC62" s="327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7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SUM('10:14'!G63)</f>
        <v>0</v>
      </c>
      <c r="H63" s="298">
        <f t="shared" si="11"/>
        <v>0</v>
      </c>
      <c r="I63" s="109">
        <f>SUM('10:14'!I63)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18"/>
        <v>0</v>
      </c>
      <c r="N63" s="109">
        <f>SUM('10:14'!N63)</f>
        <v>0</v>
      </c>
      <c r="O63" s="109">
        <f>SUM('10:14'!O63)</f>
        <v>0</v>
      </c>
      <c r="P63" s="109">
        <f>SUM('10:14'!P63)</f>
        <v>0</v>
      </c>
      <c r="Q63" s="109">
        <f>SUM('10:14'!Q63)</f>
        <v>0</v>
      </c>
      <c r="R63" s="109">
        <f>SUM('10:14'!R63)</f>
        <v>0</v>
      </c>
      <c r="S63" s="109">
        <f>SUM('10:14'!S63)</f>
        <v>0</v>
      </c>
      <c r="T63" s="109">
        <f>SUM('10:14'!T63)</f>
        <v>0</v>
      </c>
      <c r="U63" s="109">
        <f>SUM('10:14'!U63)</f>
        <v>0</v>
      </c>
      <c r="V63" s="244">
        <f t="shared" si="21"/>
        <v>0</v>
      </c>
      <c r="W63" s="33" t="str">
        <f t="shared" si="22"/>
        <v/>
      </c>
      <c r="X63" s="109">
        <f>SUM('10:14'!X63)</f>
        <v>0</v>
      </c>
      <c r="Y63" s="109">
        <f>SUM('10:14'!Y63)</f>
        <v>0</v>
      </c>
      <c r="Z63" s="109">
        <f>SUM('10:14'!Z63)</f>
        <v>0</v>
      </c>
      <c r="AA63" s="109">
        <f>SUM('10:14'!AA63)</f>
        <v>0</v>
      </c>
      <c r="AB63" s="305">
        <v>0.21</v>
      </c>
      <c r="AC63" s="327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7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SUM('10:14'!G64)</f>
        <v>0</v>
      </c>
      <c r="H64" s="298">
        <f t="shared" si="11"/>
        <v>0</v>
      </c>
      <c r="I64" s="109">
        <f>SUM('10:14'!I64)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98">
        <v>50</v>
      </c>
      <c r="M64" s="36">
        <f t="shared" si="18"/>
        <v>0</v>
      </c>
      <c r="N64" s="109">
        <f>SUM('10:14'!N64)</f>
        <v>0</v>
      </c>
      <c r="O64" s="109">
        <f>SUM('10:14'!O64)</f>
        <v>0</v>
      </c>
      <c r="P64" s="109">
        <f>SUM('10:14'!P64)</f>
        <v>0</v>
      </c>
      <c r="Q64" s="109">
        <f>SUM('10:14'!Q64)</f>
        <v>0</v>
      </c>
      <c r="R64" s="109">
        <f>SUM('10:14'!R64)</f>
        <v>0</v>
      </c>
      <c r="S64" s="109">
        <f>SUM('10:14'!S64)</f>
        <v>0</v>
      </c>
      <c r="T64" s="109">
        <f>SUM('10:14'!T64)</f>
        <v>0</v>
      </c>
      <c r="U64" s="109">
        <f>SUM('10:14'!U64)</f>
        <v>0</v>
      </c>
      <c r="V64" s="244">
        <f t="shared" si="21"/>
        <v>0</v>
      </c>
      <c r="W64" s="33" t="str">
        <f t="shared" si="22"/>
        <v/>
      </c>
      <c r="X64" s="109">
        <f>SUM('10:14'!X64)</f>
        <v>0</v>
      </c>
      <c r="Y64" s="109">
        <f>SUM('10:14'!Y64)</f>
        <v>0</v>
      </c>
      <c r="Z64" s="109">
        <f>SUM('10:14'!Z64)</f>
        <v>0</v>
      </c>
      <c r="AA64" s="109">
        <f>SUM('10:14'!AA64)</f>
        <v>0</v>
      </c>
      <c r="AB64" s="305">
        <v>0.21</v>
      </c>
      <c r="AC64" s="327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7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SUM('10:14'!G65)</f>
        <v>0</v>
      </c>
      <c r="H65" s="298">
        <f t="shared" si="11"/>
        <v>0</v>
      </c>
      <c r="I65" s="109">
        <f>SUM('10:14'!I65)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98">
        <v>50</v>
      </c>
      <c r="M65" s="36">
        <f t="shared" si="18"/>
        <v>0</v>
      </c>
      <c r="N65" s="109">
        <f>SUM('10:14'!N65)</f>
        <v>0</v>
      </c>
      <c r="O65" s="109">
        <f>SUM('10:14'!O65)</f>
        <v>0</v>
      </c>
      <c r="P65" s="109">
        <f>SUM('10:14'!P65)</f>
        <v>0</v>
      </c>
      <c r="Q65" s="109">
        <f>SUM('10:14'!Q65)</f>
        <v>0</v>
      </c>
      <c r="R65" s="109">
        <f>SUM('10:14'!R65)</f>
        <v>0</v>
      </c>
      <c r="S65" s="109">
        <f>SUM('10:14'!S65)</f>
        <v>0</v>
      </c>
      <c r="T65" s="109">
        <f>SUM('10:14'!T65)</f>
        <v>0</v>
      </c>
      <c r="U65" s="109">
        <f>SUM('10:14'!U65)</f>
        <v>0</v>
      </c>
      <c r="V65" s="244">
        <f t="shared" si="21"/>
        <v>0</v>
      </c>
      <c r="W65" s="33" t="str">
        <f t="shared" si="22"/>
        <v/>
      </c>
      <c r="X65" s="109">
        <f>SUM('10:14'!X65)</f>
        <v>0</v>
      </c>
      <c r="Y65" s="109">
        <f>SUM('10:14'!Y65)</f>
        <v>0</v>
      </c>
      <c r="Z65" s="109">
        <f>SUM('10:14'!Z65)</f>
        <v>0</v>
      </c>
      <c r="AA65" s="109">
        <f>SUM('10:14'!AA65)</f>
        <v>0</v>
      </c>
      <c r="AB65" s="305">
        <v>0.21</v>
      </c>
      <c r="AC65" s="327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7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SUM('10:14'!G66)</f>
        <v>0</v>
      </c>
      <c r="H66" s="298">
        <f t="shared" si="11"/>
        <v>0</v>
      </c>
      <c r="I66" s="109">
        <f>SUM('10:14'!I66)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18"/>
        <v>0</v>
      </c>
      <c r="N66" s="109">
        <f>SUM('10:14'!N66)</f>
        <v>0</v>
      </c>
      <c r="O66" s="109">
        <f>SUM('10:14'!O66)</f>
        <v>0</v>
      </c>
      <c r="P66" s="109">
        <f>SUM('10:14'!P66)</f>
        <v>0</v>
      </c>
      <c r="Q66" s="109">
        <f>SUM('10:14'!Q66)</f>
        <v>0</v>
      </c>
      <c r="R66" s="109">
        <f>SUM('10:14'!R66)</f>
        <v>0</v>
      </c>
      <c r="S66" s="109">
        <f>SUM('10:14'!S66)</f>
        <v>0</v>
      </c>
      <c r="T66" s="109">
        <f>SUM('10:14'!T66)</f>
        <v>0</v>
      </c>
      <c r="U66" s="109">
        <f>SUM('10:14'!U66)</f>
        <v>0</v>
      </c>
      <c r="V66" s="244">
        <f t="shared" si="21"/>
        <v>0</v>
      </c>
      <c r="W66" s="33" t="str">
        <f t="shared" si="22"/>
        <v/>
      </c>
      <c r="X66" s="109">
        <f>SUM('10:14'!X66)</f>
        <v>0</v>
      </c>
      <c r="Y66" s="109">
        <f>SUM('10:14'!Y66)</f>
        <v>0</v>
      </c>
      <c r="Z66" s="109">
        <f>SUM('10:14'!Z66)</f>
        <v>0</v>
      </c>
      <c r="AA66" s="109">
        <f>SUM('10:14'!AA66)</f>
        <v>0</v>
      </c>
      <c r="AB66" s="305">
        <v>0.21</v>
      </c>
      <c r="AC66" s="327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74">
        <v>30100043</v>
      </c>
      <c r="B67" s="62" t="s">
        <v>453</v>
      </c>
      <c r="C67" s="355" t="s">
        <v>455</v>
      </c>
      <c r="D67" s="17">
        <v>5.03</v>
      </c>
      <c r="E67" s="17"/>
      <c r="F67" s="6"/>
      <c r="G67" s="109">
        <f>SUM('10:14'!G67)</f>
        <v>0</v>
      </c>
      <c r="H67" s="298">
        <f t="shared" si="11"/>
        <v>0</v>
      </c>
      <c r="I67" s="109"/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305">
        <v>0.21</v>
      </c>
      <c r="AC67" s="327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74">
        <v>30100064</v>
      </c>
      <c r="B68" s="218" t="s">
        <v>505</v>
      </c>
      <c r="C68" s="209" t="s">
        <v>398</v>
      </c>
      <c r="D68" s="17">
        <v>5</v>
      </c>
      <c r="E68" s="17"/>
      <c r="F68" s="6"/>
      <c r="G68" s="109">
        <f>SUM('10:14'!G68)</f>
        <v>108</v>
      </c>
      <c r="H68" s="298">
        <f t="shared" si="11"/>
        <v>540</v>
      </c>
      <c r="I68" s="109">
        <f>SUM('10:14'!I68)</f>
        <v>1</v>
      </c>
      <c r="J68" s="31"/>
      <c r="K68" s="35">
        <f t="array" ref="K68">IF(ISERROR(G68/L68),"",G68/L68)</f>
        <v>2.16</v>
      </c>
      <c r="L68" s="98">
        <v>50</v>
      </c>
      <c r="M68" s="36"/>
      <c r="N68" s="109">
        <f>SUM('10:14'!N68)</f>
        <v>0</v>
      </c>
      <c r="O68" s="109">
        <f>SUM('10:14'!O68)</f>
        <v>0</v>
      </c>
      <c r="P68" s="109">
        <f>SUM('10:14'!P68)</f>
        <v>0</v>
      </c>
      <c r="Q68" s="109">
        <f>SUM('10:14'!Q68)</f>
        <v>0</v>
      </c>
      <c r="R68" s="109">
        <f>SUM('10:14'!R68)</f>
        <v>0</v>
      </c>
      <c r="S68" s="109">
        <f>SUM('10:14'!S68)</f>
        <v>0</v>
      </c>
      <c r="T68" s="109">
        <f>SUM('10:14'!T68)</f>
        <v>0</v>
      </c>
      <c r="U68" s="109">
        <f>SUM('10:14'!U68)</f>
        <v>0</v>
      </c>
      <c r="V68" s="244"/>
      <c r="W68" s="33"/>
      <c r="X68" s="109">
        <f>SUM('10:14'!X68)</f>
        <v>0</v>
      </c>
      <c r="Y68" s="109">
        <f>SUM('10:14'!Y68)</f>
        <v>0</v>
      </c>
      <c r="Z68" s="109">
        <f>SUM('10:14'!Z68)</f>
        <v>0</v>
      </c>
      <c r="AA68" s="109">
        <f>SUM('10:14'!AA68)</f>
        <v>0</v>
      </c>
      <c r="AB68" s="323">
        <v>0.21</v>
      </c>
      <c r="AC68" s="327">
        <f t="shared" si="4"/>
        <v>22.68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7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SUM('10:14'!G69)</f>
        <v>0</v>
      </c>
      <c r="H69" s="298">
        <f t="shared" si="11"/>
        <v>0</v>
      </c>
      <c r="I69" s="109">
        <f>SUM('10:14'!I69)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98">
        <v>21.5</v>
      </c>
      <c r="M69" s="36">
        <f t="shared" ref="M69:M70" si="23">IF(ISERROR(I69-K69),"",I69-K69)</f>
        <v>0</v>
      </c>
      <c r="N69" s="109">
        <f>SUM('10:14'!N69)</f>
        <v>0</v>
      </c>
      <c r="O69" s="109">
        <f>SUM('10:14'!O69)</f>
        <v>0</v>
      </c>
      <c r="P69" s="109">
        <f>SUM('10:14'!P69)</f>
        <v>0</v>
      </c>
      <c r="Q69" s="109">
        <f>SUM('10:14'!Q69)</f>
        <v>0</v>
      </c>
      <c r="R69" s="109">
        <f>SUM('10:14'!R69)</f>
        <v>0</v>
      </c>
      <c r="S69" s="109">
        <f>SUM('10:14'!S69)</f>
        <v>0</v>
      </c>
      <c r="T69" s="109">
        <f>SUM('10:14'!T69)</f>
        <v>0</v>
      </c>
      <c r="U69" s="109">
        <f>SUM('10:14'!U69)</f>
        <v>0</v>
      </c>
      <c r="V69" s="244">
        <f t="shared" ref="V69:V70" si="24">SUM(X69:AA69)</f>
        <v>0</v>
      </c>
      <c r="W69" s="33" t="str">
        <f t="shared" ref="W69:W70" si="25">IF(ISERROR(V69/G69),"",V69/G69)</f>
        <v/>
      </c>
      <c r="X69" s="109">
        <f>SUM('10:14'!X69)</f>
        <v>0</v>
      </c>
      <c r="Y69" s="109">
        <f>SUM('10:14'!Y69)</f>
        <v>0</v>
      </c>
      <c r="Z69" s="109">
        <f>SUM('10:14'!Z69)</f>
        <v>0</v>
      </c>
      <c r="AA69" s="109">
        <f>SUM('10:14'!AA69)</f>
        <v>0</v>
      </c>
      <c r="AB69" s="305">
        <v>0.49</v>
      </c>
      <c r="AC69" s="327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7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SUM('10:14'!G70)</f>
        <v>0</v>
      </c>
      <c r="H70" s="298">
        <f t="shared" si="11"/>
        <v>0</v>
      </c>
      <c r="I70" s="109">
        <f>SUM('10:14'!I70)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98">
        <v>21.5</v>
      </c>
      <c r="M70" s="36">
        <f t="shared" si="23"/>
        <v>0</v>
      </c>
      <c r="N70" s="109">
        <f>SUM('10:14'!N70)</f>
        <v>0</v>
      </c>
      <c r="O70" s="109">
        <f>SUM('10:14'!O70)</f>
        <v>0</v>
      </c>
      <c r="P70" s="109">
        <f>SUM('10:14'!P70)</f>
        <v>0</v>
      </c>
      <c r="Q70" s="109">
        <f>SUM('10:14'!Q70)</f>
        <v>0</v>
      </c>
      <c r="R70" s="109">
        <f>SUM('10:14'!R70)</f>
        <v>0</v>
      </c>
      <c r="S70" s="109">
        <f>SUM('10:14'!S70)</f>
        <v>0</v>
      </c>
      <c r="T70" s="109">
        <f>SUM('10:14'!T70)</f>
        <v>0</v>
      </c>
      <c r="U70" s="109">
        <f>SUM('10:14'!U70)</f>
        <v>0</v>
      </c>
      <c r="V70" s="244">
        <f t="shared" si="24"/>
        <v>0</v>
      </c>
      <c r="W70" s="33" t="str">
        <f t="shared" si="25"/>
        <v/>
      </c>
      <c r="X70" s="109">
        <f>SUM('10:14'!X70)</f>
        <v>0</v>
      </c>
      <c r="Y70" s="109">
        <f>SUM('10:14'!Y70)</f>
        <v>0</v>
      </c>
      <c r="Z70" s="109">
        <f>SUM('10:14'!Z70)</f>
        <v>0</v>
      </c>
      <c r="AA70" s="109">
        <f>SUM('10:14'!AA70)</f>
        <v>0</v>
      </c>
      <c r="AB70" s="305">
        <v>0.49</v>
      </c>
      <c r="AC70" s="327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74"/>
      <c r="B71" s="218" t="s">
        <v>506</v>
      </c>
      <c r="C71" s="209" t="s">
        <v>361</v>
      </c>
      <c r="D71" s="17"/>
      <c r="E71" s="17"/>
      <c r="F71" s="6"/>
      <c r="G71" s="109">
        <f>SUM('10:14'!G71)</f>
        <v>0</v>
      </c>
      <c r="H71" s="298">
        <f t="shared" si="11"/>
        <v>0</v>
      </c>
      <c r="I71" s="109">
        <f>SUM('10:14'!I71)</f>
        <v>0</v>
      </c>
      <c r="J71" s="31"/>
      <c r="K71" s="35"/>
      <c r="L71" s="98"/>
      <c r="M71" s="36"/>
      <c r="N71" s="109">
        <f>SUM('10:14'!N71)</f>
        <v>0</v>
      </c>
      <c r="O71" s="109">
        <f>SUM('10:14'!O71)</f>
        <v>0</v>
      </c>
      <c r="P71" s="109">
        <f>SUM('10:14'!P71)</f>
        <v>0</v>
      </c>
      <c r="Q71" s="109">
        <f>SUM('10:14'!Q71)</f>
        <v>0</v>
      </c>
      <c r="R71" s="109">
        <f>SUM('10:14'!R71)</f>
        <v>0</v>
      </c>
      <c r="S71" s="109">
        <f>SUM('10:14'!S71)</f>
        <v>0</v>
      </c>
      <c r="T71" s="109">
        <f>SUM('10:14'!T71)</f>
        <v>0</v>
      </c>
      <c r="U71" s="109">
        <f>SUM('10:14'!U71)</f>
        <v>0</v>
      </c>
      <c r="V71" s="244"/>
      <c r="W71" s="33"/>
      <c r="X71" s="109">
        <f>SUM('10:14'!X71)</f>
        <v>0</v>
      </c>
      <c r="Y71" s="109">
        <f>SUM('10:14'!Y71)</f>
        <v>0</v>
      </c>
      <c r="Z71" s="109">
        <f>SUM('10:14'!Z71)</f>
        <v>0</v>
      </c>
      <c r="AA71" s="109">
        <f>SUM('10:14'!AA71)</f>
        <v>0</v>
      </c>
      <c r="AB71" s="305"/>
      <c r="AC71" s="327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7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SUM('10:14'!G72)</f>
        <v>0</v>
      </c>
      <c r="H72" s="298">
        <f t="shared" si="11"/>
        <v>0</v>
      </c>
      <c r="I72" s="109">
        <f>SUM('10:14'!I72)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ref="M72:M79" si="26">IF(ISERROR(I72-K72),"",I72-K72)</f>
        <v/>
      </c>
      <c r="N72" s="109">
        <f>SUM('10:14'!N72)</f>
        <v>0</v>
      </c>
      <c r="O72" s="109">
        <f>SUM('10:14'!O72)</f>
        <v>0</v>
      </c>
      <c r="P72" s="109">
        <f>SUM('10:14'!P72)</f>
        <v>0</v>
      </c>
      <c r="Q72" s="109">
        <f>SUM('10:14'!Q72)</f>
        <v>0</v>
      </c>
      <c r="R72" s="109">
        <f>SUM('10:14'!R72)</f>
        <v>0</v>
      </c>
      <c r="S72" s="109">
        <f>SUM('10:14'!S72)</f>
        <v>0</v>
      </c>
      <c r="T72" s="109">
        <f>SUM('10:14'!T72)</f>
        <v>0</v>
      </c>
      <c r="U72" s="109">
        <f>SUM('10:14'!U72)</f>
        <v>0</v>
      </c>
      <c r="V72" s="244">
        <f t="shared" ref="V72:V75" si="27">SUM(X72:AA72)</f>
        <v>0</v>
      </c>
      <c r="W72" s="33" t="str">
        <f t="shared" ref="W72:W75" si="28">IF(ISERROR(V72/G72),"",V72/G72)</f>
        <v/>
      </c>
      <c r="X72" s="109">
        <f>SUM('10:14'!X72)</f>
        <v>0</v>
      </c>
      <c r="Y72" s="109">
        <f>SUM('10:14'!Y72)</f>
        <v>0</v>
      </c>
      <c r="Z72" s="109">
        <f>SUM('10:14'!Z72)</f>
        <v>0</v>
      </c>
      <c r="AA72" s="109">
        <f>SUM('10:14'!AA72)</f>
        <v>0</v>
      </c>
      <c r="AB72" s="305">
        <v>0.43</v>
      </c>
      <c r="AC72" s="327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7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SUM('10:14'!G73)</f>
        <v>0</v>
      </c>
      <c r="H73" s="298">
        <f t="shared" si="11"/>
        <v>0</v>
      </c>
      <c r="I73" s="109">
        <f>SUM('10:14'!I73)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26"/>
        <v/>
      </c>
      <c r="N73" s="109">
        <f>SUM('10:14'!N73)</f>
        <v>0</v>
      </c>
      <c r="O73" s="109">
        <f>SUM('10:14'!O73)</f>
        <v>0</v>
      </c>
      <c r="P73" s="109">
        <f>SUM('10:14'!P73)</f>
        <v>0</v>
      </c>
      <c r="Q73" s="109">
        <f>SUM('10:14'!Q73)</f>
        <v>0</v>
      </c>
      <c r="R73" s="109">
        <f>SUM('10:14'!R73)</f>
        <v>0</v>
      </c>
      <c r="S73" s="109">
        <f>SUM('10:14'!S73)</f>
        <v>0</v>
      </c>
      <c r="T73" s="109">
        <f>SUM('10:14'!T73)</f>
        <v>0</v>
      </c>
      <c r="U73" s="109">
        <f>SUM('10:14'!U73)</f>
        <v>0</v>
      </c>
      <c r="V73" s="244">
        <f t="shared" si="27"/>
        <v>0</v>
      </c>
      <c r="W73" s="33" t="str">
        <f t="shared" si="28"/>
        <v/>
      </c>
      <c r="X73" s="109">
        <f>SUM('10:14'!X73)</f>
        <v>0</v>
      </c>
      <c r="Y73" s="109">
        <f>SUM('10:14'!Y73)</f>
        <v>0</v>
      </c>
      <c r="Z73" s="109">
        <f>SUM('10:14'!Z73)</f>
        <v>0</v>
      </c>
      <c r="AA73" s="109">
        <f>SUM('10:14'!AA73)</f>
        <v>0</v>
      </c>
      <c r="AB73" s="305">
        <v>0.43</v>
      </c>
      <c r="AC73" s="327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7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SUM('10:14'!G74)</f>
        <v>0</v>
      </c>
      <c r="H74" s="298">
        <f t="shared" si="11"/>
        <v>0</v>
      </c>
      <c r="I74" s="109">
        <f>SUM('10:14'!I74)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26"/>
        <v/>
      </c>
      <c r="N74" s="109">
        <f>SUM('10:14'!N74)</f>
        <v>0</v>
      </c>
      <c r="O74" s="109">
        <f>SUM('10:14'!O74)</f>
        <v>0</v>
      </c>
      <c r="P74" s="109">
        <f>SUM('10:14'!P74)</f>
        <v>0</v>
      </c>
      <c r="Q74" s="109">
        <f>SUM('10:14'!Q74)</f>
        <v>0</v>
      </c>
      <c r="R74" s="109">
        <f>SUM('10:14'!R74)</f>
        <v>0</v>
      </c>
      <c r="S74" s="109">
        <f>SUM('10:14'!S74)</f>
        <v>0</v>
      </c>
      <c r="T74" s="109">
        <f>SUM('10:14'!T74)</f>
        <v>0</v>
      </c>
      <c r="U74" s="109">
        <f>SUM('10:14'!U74)</f>
        <v>0</v>
      </c>
      <c r="V74" s="244">
        <f t="shared" si="27"/>
        <v>0</v>
      </c>
      <c r="W74" s="33" t="str">
        <f t="shared" si="28"/>
        <v/>
      </c>
      <c r="X74" s="109">
        <f>SUM('10:14'!X74)</f>
        <v>0</v>
      </c>
      <c r="Y74" s="109">
        <f>SUM('10:14'!Y74)</f>
        <v>0</v>
      </c>
      <c r="Z74" s="109">
        <f>SUM('10:14'!Z74)</f>
        <v>0</v>
      </c>
      <c r="AA74" s="109">
        <f>SUM('10:14'!AA74)</f>
        <v>0</v>
      </c>
      <c r="AB74" s="305">
        <v>0.43</v>
      </c>
      <c r="AC74" s="327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74">
        <v>30100058</v>
      </c>
      <c r="B75" s="212" t="s">
        <v>508</v>
      </c>
      <c r="C75" s="16" t="s">
        <v>61</v>
      </c>
      <c r="D75" s="17">
        <v>5.0599999999999996</v>
      </c>
      <c r="E75" s="17"/>
      <c r="F75" s="6"/>
      <c r="G75" s="109">
        <f>SUM('10:14'!G75)</f>
        <v>0</v>
      </c>
      <c r="H75" s="298">
        <f t="shared" si="11"/>
        <v>0</v>
      </c>
      <c r="I75" s="109">
        <f>SUM('10:14'!I75)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26"/>
        <v/>
      </c>
      <c r="N75" s="109">
        <f>SUM('10:14'!N75)</f>
        <v>0</v>
      </c>
      <c r="O75" s="109">
        <f>SUM('10:14'!O75)</f>
        <v>0</v>
      </c>
      <c r="P75" s="109">
        <f>SUM('10:14'!P75)</f>
        <v>0</v>
      </c>
      <c r="Q75" s="109">
        <f>SUM('10:14'!Q75)</f>
        <v>0</v>
      </c>
      <c r="R75" s="109">
        <f>SUM('10:14'!R75)</f>
        <v>0</v>
      </c>
      <c r="S75" s="109">
        <f>SUM('10:14'!S75)</f>
        <v>0</v>
      </c>
      <c r="T75" s="109">
        <f>SUM('10:14'!T75)</f>
        <v>0</v>
      </c>
      <c r="U75" s="109">
        <f>SUM('10:14'!U75)</f>
        <v>0</v>
      </c>
      <c r="V75" s="244">
        <f t="shared" si="27"/>
        <v>0</v>
      </c>
      <c r="W75" s="33" t="str">
        <f t="shared" si="28"/>
        <v/>
      </c>
      <c r="X75" s="109">
        <f>SUM('10:14'!X75)</f>
        <v>0</v>
      </c>
      <c r="Y75" s="109">
        <f>SUM('10:14'!Y75)</f>
        <v>0</v>
      </c>
      <c r="Z75" s="109">
        <f>SUM('10:14'!Z75)</f>
        <v>0</v>
      </c>
      <c r="AA75" s="109">
        <f>SUM('10:14'!AA75)</f>
        <v>0</v>
      </c>
      <c r="AB75" s="305">
        <v>0.43</v>
      </c>
      <c r="AC75" s="327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76">
        <v>30600013</v>
      </c>
      <c r="B76" s="225" t="s">
        <v>377</v>
      </c>
      <c r="C76" s="209" t="s">
        <v>374</v>
      </c>
      <c r="D76" s="17"/>
      <c r="E76" s="17"/>
      <c r="F76" s="6"/>
      <c r="G76" s="109">
        <f>SUM('10:14'!G76)</f>
        <v>0</v>
      </c>
      <c r="H76" s="298">
        <f t="shared" si="11"/>
        <v>0</v>
      </c>
      <c r="I76" s="109">
        <f>SUM('10:14'!I76)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26"/>
        <v>0</v>
      </c>
      <c r="N76" s="109">
        <f>SUM('10:14'!N76)</f>
        <v>0</v>
      </c>
      <c r="O76" s="109">
        <f>SUM('10:14'!O76)</f>
        <v>0</v>
      </c>
      <c r="P76" s="109">
        <f>SUM('10:14'!P76)</f>
        <v>0</v>
      </c>
      <c r="Q76" s="109">
        <f>SUM('10:14'!Q76)</f>
        <v>0</v>
      </c>
      <c r="R76" s="109">
        <f>SUM('10:14'!R76)</f>
        <v>0</v>
      </c>
      <c r="S76" s="109">
        <f>SUM('10:14'!S76)</f>
        <v>0</v>
      </c>
      <c r="T76" s="109">
        <f>SUM('10:14'!T76)</f>
        <v>0</v>
      </c>
      <c r="U76" s="109">
        <f>SUM('10:14'!U76)</f>
        <v>0</v>
      </c>
      <c r="V76" s="244"/>
      <c r="W76" s="33"/>
      <c r="X76" s="109">
        <f>SUM('10:14'!X76)</f>
        <v>0</v>
      </c>
      <c r="Y76" s="109">
        <f>SUM('10:14'!Y76)</f>
        <v>0</v>
      </c>
      <c r="Z76" s="109">
        <f>SUM('10:14'!Z76)</f>
        <v>0</v>
      </c>
      <c r="AA76" s="109">
        <f>SUM('10:14'!AA76)</f>
        <v>0</v>
      </c>
      <c r="AB76" s="305">
        <v>0.43</v>
      </c>
      <c r="AC76" s="327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76">
        <v>30600014</v>
      </c>
      <c r="B77" s="225" t="s">
        <v>377</v>
      </c>
      <c r="C77" s="209" t="s">
        <v>369</v>
      </c>
      <c r="D77" s="17"/>
      <c r="E77" s="17"/>
      <c r="F77" s="6"/>
      <c r="G77" s="109">
        <f>SUM('10:14'!G77)</f>
        <v>0</v>
      </c>
      <c r="H77" s="298">
        <f t="shared" si="11"/>
        <v>0</v>
      </c>
      <c r="I77" s="109">
        <f>SUM('10:14'!I77)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26"/>
        <v>0</v>
      </c>
      <c r="N77" s="109">
        <f>SUM('10:14'!N77)</f>
        <v>0</v>
      </c>
      <c r="O77" s="109">
        <f>SUM('10:14'!O77)</f>
        <v>0</v>
      </c>
      <c r="P77" s="109">
        <f>SUM('10:14'!P77)</f>
        <v>0</v>
      </c>
      <c r="Q77" s="109">
        <f>SUM('10:14'!Q77)</f>
        <v>0</v>
      </c>
      <c r="R77" s="109">
        <f>SUM('10:14'!R77)</f>
        <v>0</v>
      </c>
      <c r="S77" s="109">
        <f>SUM('10:14'!S77)</f>
        <v>0</v>
      </c>
      <c r="T77" s="109">
        <f>SUM('10:14'!T77)</f>
        <v>0</v>
      </c>
      <c r="U77" s="109">
        <f>SUM('10:14'!U77)</f>
        <v>0</v>
      </c>
      <c r="V77" s="244"/>
      <c r="W77" s="33"/>
      <c r="X77" s="109">
        <f>SUM('10:14'!X77)</f>
        <v>0</v>
      </c>
      <c r="Y77" s="109">
        <f>SUM('10:14'!Y77)</f>
        <v>0</v>
      </c>
      <c r="Z77" s="109">
        <f>SUM('10:14'!Z77)</f>
        <v>0</v>
      </c>
      <c r="AA77" s="109">
        <f>SUM('10:14'!AA77)</f>
        <v>0</v>
      </c>
      <c r="AB77" s="305">
        <v>0.43</v>
      </c>
      <c r="AC77" s="327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76">
        <v>30600012</v>
      </c>
      <c r="B78" s="225" t="s">
        <v>377</v>
      </c>
      <c r="C78" s="209" t="s">
        <v>370</v>
      </c>
      <c r="D78" s="17"/>
      <c r="E78" s="17"/>
      <c r="F78" s="6"/>
      <c r="G78" s="109">
        <f>SUM('10:14'!G78)</f>
        <v>0</v>
      </c>
      <c r="H78" s="298">
        <f t="shared" si="11"/>
        <v>0</v>
      </c>
      <c r="I78" s="109">
        <f>SUM('10:14'!I78)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26"/>
        <v>0</v>
      </c>
      <c r="N78" s="109">
        <f>SUM('10:14'!N78)</f>
        <v>0</v>
      </c>
      <c r="O78" s="109">
        <f>SUM('10:14'!O78)</f>
        <v>0</v>
      </c>
      <c r="P78" s="109">
        <f>SUM('10:14'!P78)</f>
        <v>0</v>
      </c>
      <c r="Q78" s="109">
        <f>SUM('10:14'!Q78)</f>
        <v>0</v>
      </c>
      <c r="R78" s="109">
        <f>SUM('10:14'!R78)</f>
        <v>0</v>
      </c>
      <c r="S78" s="109">
        <f>SUM('10:14'!S78)</f>
        <v>0</v>
      </c>
      <c r="T78" s="109">
        <f>SUM('10:14'!T78)</f>
        <v>0</v>
      </c>
      <c r="U78" s="109">
        <f>SUM('10:14'!U78)</f>
        <v>0</v>
      </c>
      <c r="V78" s="244"/>
      <c r="W78" s="33"/>
      <c r="X78" s="109">
        <f>SUM('10:14'!X78)</f>
        <v>0</v>
      </c>
      <c r="Y78" s="109">
        <f>SUM('10:14'!Y78)</f>
        <v>0</v>
      </c>
      <c r="Z78" s="109">
        <f>SUM('10:14'!Z78)</f>
        <v>0</v>
      </c>
      <c r="AA78" s="109">
        <f>SUM('10:14'!AA78)</f>
        <v>0</v>
      </c>
      <c r="AB78" s="305">
        <v>0.43</v>
      </c>
      <c r="AC78" s="327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76">
        <v>30600011</v>
      </c>
      <c r="B79" s="225" t="s">
        <v>377</v>
      </c>
      <c r="C79" s="209" t="s">
        <v>371</v>
      </c>
      <c r="D79" s="17"/>
      <c r="E79" s="17"/>
      <c r="F79" s="6"/>
      <c r="G79" s="109">
        <f>SUM('10:14'!G79)</f>
        <v>0</v>
      </c>
      <c r="H79" s="298">
        <f t="shared" si="11"/>
        <v>0</v>
      </c>
      <c r="I79" s="109">
        <f>SUM('10:14'!I79)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26"/>
        <v>0</v>
      </c>
      <c r="N79" s="109">
        <f>SUM('10:14'!N79)</f>
        <v>0</v>
      </c>
      <c r="O79" s="109">
        <f>SUM('10:14'!O79)</f>
        <v>0</v>
      </c>
      <c r="P79" s="109">
        <f>SUM('10:14'!P79)</f>
        <v>0</v>
      </c>
      <c r="Q79" s="109">
        <f>SUM('10:14'!Q79)</f>
        <v>0</v>
      </c>
      <c r="R79" s="109">
        <f>SUM('10:14'!R79)</f>
        <v>0</v>
      </c>
      <c r="S79" s="109">
        <f>SUM('10:14'!S79)</f>
        <v>0</v>
      </c>
      <c r="T79" s="109">
        <f>SUM('10:14'!T79)</f>
        <v>0</v>
      </c>
      <c r="U79" s="109">
        <f>SUM('10:14'!U79)</f>
        <v>0</v>
      </c>
      <c r="V79" s="244"/>
      <c r="W79" s="33"/>
      <c r="X79" s="109">
        <f>SUM('10:14'!X79)</f>
        <v>0</v>
      </c>
      <c r="Y79" s="109">
        <f>SUM('10:14'!Y79)</f>
        <v>0</v>
      </c>
      <c r="Z79" s="109">
        <f>SUM('10:14'!Z79)</f>
        <v>0</v>
      </c>
      <c r="AA79" s="109">
        <f>SUM('10:14'!AA79)</f>
        <v>0</v>
      </c>
      <c r="AB79" s="305">
        <v>0.43</v>
      </c>
      <c r="AC79" s="327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76">
        <v>30300002</v>
      </c>
      <c r="B80" s="225" t="s">
        <v>407</v>
      </c>
      <c r="C80" s="209" t="s">
        <v>409</v>
      </c>
      <c r="D80" s="17"/>
      <c r="E80" s="17"/>
      <c r="F80" s="6"/>
      <c r="G80" s="109">
        <f>SUM('10:14'!G80)</f>
        <v>0</v>
      </c>
      <c r="H80" s="298">
        <f t="shared" si="11"/>
        <v>0</v>
      </c>
      <c r="I80" s="109">
        <f>SUM('10:14'!I80)</f>
        <v>0</v>
      </c>
      <c r="J80" s="31"/>
      <c r="K80" s="35"/>
      <c r="L80" s="98">
        <v>4</v>
      </c>
      <c r="M80" s="36"/>
      <c r="N80" s="109">
        <f>SUM('10:14'!N80)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323">
        <v>0.69</v>
      </c>
      <c r="AC80" s="327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76">
        <v>30300001</v>
      </c>
      <c r="B81" s="225" t="s">
        <v>407</v>
      </c>
      <c r="C81" s="209" t="s">
        <v>411</v>
      </c>
      <c r="D81" s="17"/>
      <c r="E81" s="17"/>
      <c r="F81" s="6"/>
      <c r="G81" s="109">
        <f>SUM('10:14'!G81)</f>
        <v>0</v>
      </c>
      <c r="H81" s="298">
        <f t="shared" si="11"/>
        <v>0</v>
      </c>
      <c r="I81" s="109">
        <f>SUM('10:14'!I81)</f>
        <v>0</v>
      </c>
      <c r="J81" s="31"/>
      <c r="K81" s="35"/>
      <c r="L81" s="98">
        <v>4</v>
      </c>
      <c r="M81" s="36"/>
      <c r="N81" s="109">
        <f>SUM('10:14'!N81)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323">
        <v>0.69</v>
      </c>
      <c r="AC81" s="327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76">
        <v>30300003</v>
      </c>
      <c r="B82" s="225" t="s">
        <v>407</v>
      </c>
      <c r="C82" s="209" t="s">
        <v>413</v>
      </c>
      <c r="D82" s="17"/>
      <c r="E82" s="17"/>
      <c r="F82" s="6"/>
      <c r="G82" s="109">
        <f>SUM('10:14'!G82)</f>
        <v>0</v>
      </c>
      <c r="H82" s="298">
        <f t="shared" si="11"/>
        <v>0</v>
      </c>
      <c r="I82" s="109">
        <f>SUM('10:14'!I82)</f>
        <v>0</v>
      </c>
      <c r="J82" s="31"/>
      <c r="K82" s="35"/>
      <c r="L82" s="98">
        <v>4</v>
      </c>
      <c r="M82" s="36"/>
      <c r="N82" s="109">
        <f>SUM('10:14'!N82)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323">
        <v>0.69</v>
      </c>
      <c r="AC82" s="327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76">
        <v>30300005</v>
      </c>
      <c r="B83" s="63" t="s">
        <v>362</v>
      </c>
      <c r="C83" s="16" t="s">
        <v>337</v>
      </c>
      <c r="D83" s="17"/>
      <c r="E83" s="17"/>
      <c r="F83" s="6"/>
      <c r="G83" s="109">
        <f>SUM('10:14'!G83)</f>
        <v>0</v>
      </c>
      <c r="H83" s="298">
        <f t="shared" si="11"/>
        <v>0</v>
      </c>
      <c r="I83" s="109">
        <f>SUM('10:14'!I83)</f>
        <v>0</v>
      </c>
      <c r="J83" s="31"/>
      <c r="K83" s="35"/>
      <c r="L83" s="98">
        <v>4</v>
      </c>
      <c r="M83" s="36"/>
      <c r="N83" s="109">
        <f>SUM('10:14'!N83)</f>
        <v>0</v>
      </c>
      <c r="O83" s="109">
        <f>SUM('10:14'!O83)</f>
        <v>0</v>
      </c>
      <c r="P83" s="109">
        <f>SUM('10:14'!P83)</f>
        <v>0</v>
      </c>
      <c r="Q83" s="109">
        <f>SUM('10:14'!Q83)</f>
        <v>0</v>
      </c>
      <c r="R83" s="109">
        <f>SUM('10:14'!R83)</f>
        <v>0</v>
      </c>
      <c r="S83" s="109">
        <f>SUM('10:14'!S83)</f>
        <v>0</v>
      </c>
      <c r="T83" s="109">
        <f>SUM('10:14'!T83)</f>
        <v>0</v>
      </c>
      <c r="U83" s="109">
        <f>SUM('10:14'!U83)</f>
        <v>0</v>
      </c>
      <c r="V83" s="244"/>
      <c r="W83" s="33"/>
      <c r="X83" s="109">
        <f>SUM('10:14'!X83)</f>
        <v>0</v>
      </c>
      <c r="Y83" s="109">
        <f>SUM('10:14'!Y83)</f>
        <v>0</v>
      </c>
      <c r="Z83" s="109">
        <f>SUM('10:14'!Z83)</f>
        <v>0</v>
      </c>
      <c r="AA83" s="109">
        <f>SUM('10:14'!AA83)</f>
        <v>0</v>
      </c>
      <c r="AB83" s="305">
        <v>0.95</v>
      </c>
      <c r="AC83" s="327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76">
        <v>30300004</v>
      </c>
      <c r="B84" s="63" t="s">
        <v>362</v>
      </c>
      <c r="C84" s="16" t="s">
        <v>339</v>
      </c>
      <c r="D84" s="17"/>
      <c r="E84" s="17"/>
      <c r="F84" s="6"/>
      <c r="G84" s="109">
        <f>SUM('10:14'!G84)</f>
        <v>0</v>
      </c>
      <c r="H84" s="298">
        <f t="shared" si="11"/>
        <v>0</v>
      </c>
      <c r="I84" s="109">
        <f>SUM('10:14'!I84)</f>
        <v>0</v>
      </c>
      <c r="J84" s="31"/>
      <c r="K84" s="35"/>
      <c r="L84" s="98">
        <v>4</v>
      </c>
      <c r="M84" s="36"/>
      <c r="N84" s="109">
        <f>SUM('10:14'!N84)</f>
        <v>0</v>
      </c>
      <c r="O84" s="109">
        <f>SUM('10:14'!O84)</f>
        <v>0</v>
      </c>
      <c r="P84" s="109">
        <f>SUM('10:14'!P84)</f>
        <v>0</v>
      </c>
      <c r="Q84" s="109">
        <f>SUM('10:14'!Q84)</f>
        <v>0</v>
      </c>
      <c r="R84" s="109">
        <f>SUM('10:14'!R84)</f>
        <v>0</v>
      </c>
      <c r="S84" s="109">
        <f>SUM('10:14'!S84)</f>
        <v>0</v>
      </c>
      <c r="T84" s="109">
        <f>SUM('10:14'!T84)</f>
        <v>0</v>
      </c>
      <c r="U84" s="109">
        <f>SUM('10:14'!U84)</f>
        <v>0</v>
      </c>
      <c r="V84" s="244"/>
      <c r="W84" s="33"/>
      <c r="X84" s="109">
        <f>SUM('10:14'!X84)</f>
        <v>0</v>
      </c>
      <c r="Y84" s="109">
        <f>SUM('10:14'!Y84)</f>
        <v>0</v>
      </c>
      <c r="Z84" s="109">
        <f>SUM('10:14'!Z84)</f>
        <v>0</v>
      </c>
      <c r="AA84" s="109">
        <f>SUM('10:14'!AA84)</f>
        <v>0</v>
      </c>
      <c r="AB84" s="305">
        <v>0.95</v>
      </c>
      <c r="AC84" s="327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76">
        <v>30300006</v>
      </c>
      <c r="B85" s="63" t="s">
        <v>362</v>
      </c>
      <c r="C85" s="16" t="s">
        <v>341</v>
      </c>
      <c r="D85" s="17"/>
      <c r="E85" s="17"/>
      <c r="F85" s="6"/>
      <c r="G85" s="109">
        <f>SUM('10:14'!G85)</f>
        <v>0</v>
      </c>
      <c r="H85" s="298">
        <f t="shared" si="11"/>
        <v>0</v>
      </c>
      <c r="I85" s="109">
        <f>SUM('10:14'!I85)</f>
        <v>0</v>
      </c>
      <c r="J85" s="31"/>
      <c r="K85" s="35"/>
      <c r="L85" s="98">
        <v>4</v>
      </c>
      <c r="M85" s="36"/>
      <c r="N85" s="109">
        <f>SUM('10:14'!N85)</f>
        <v>0</v>
      </c>
      <c r="O85" s="109">
        <f>SUM('10:14'!O85)</f>
        <v>0</v>
      </c>
      <c r="P85" s="109">
        <f>SUM('10:14'!P85)</f>
        <v>0</v>
      </c>
      <c r="Q85" s="109">
        <f>SUM('10:14'!Q85)</f>
        <v>0</v>
      </c>
      <c r="R85" s="109">
        <f>SUM('10:14'!R85)</f>
        <v>0</v>
      </c>
      <c r="S85" s="109">
        <f>SUM('10:14'!S85)</f>
        <v>0</v>
      </c>
      <c r="T85" s="109">
        <f>SUM('10:14'!T85)</f>
        <v>0</v>
      </c>
      <c r="U85" s="109">
        <f>SUM('10:14'!U85)</f>
        <v>0</v>
      </c>
      <c r="V85" s="244"/>
      <c r="W85" s="33"/>
      <c r="X85" s="109">
        <f>SUM('10:14'!X85)</f>
        <v>0</v>
      </c>
      <c r="Y85" s="109">
        <f>SUM('10:14'!Y85)</f>
        <v>0</v>
      </c>
      <c r="Z85" s="109">
        <f>SUM('10:14'!Z85)</f>
        <v>0</v>
      </c>
      <c r="AA85" s="109">
        <f>SUM('10:14'!AA85)</f>
        <v>0</v>
      </c>
      <c r="AB85" s="305">
        <v>0.95</v>
      </c>
      <c r="AC85" s="327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31" t="s">
        <v>86</v>
      </c>
      <c r="B86" s="631"/>
      <c r="C86" s="295" t="s">
        <v>71</v>
      </c>
      <c r="D86" s="20"/>
      <c r="E86" s="20"/>
      <c r="F86" s="32"/>
      <c r="G86" s="110">
        <f>SUM(G29:G85)</f>
        <v>5423</v>
      </c>
      <c r="H86" s="30">
        <f>SUM(H29:H85)</f>
        <v>23902.99</v>
      </c>
      <c r="I86" s="30">
        <f>SUM(I29:I85)</f>
        <v>98.5</v>
      </c>
      <c r="J86" s="31">
        <f t="array" ref="J86">IF(ISERROR(G86/I86),"",G86/I86)</f>
        <v>55.055837563451774</v>
      </c>
      <c r="K86" s="30">
        <f>SUM(K29:K85)</f>
        <v>123.2042612942613</v>
      </c>
      <c r="L86" s="114"/>
      <c r="M86" s="105">
        <f t="shared" ref="M86:V86" si="30">SUM(M29:M85)</f>
        <v>-33.544261294261297</v>
      </c>
      <c r="N86" s="30">
        <f t="shared" si="30"/>
        <v>0</v>
      </c>
      <c r="O86" s="107">
        <f t="shared" si="30"/>
        <v>0</v>
      </c>
      <c r="P86" s="107">
        <f t="shared" si="30"/>
        <v>0</v>
      </c>
      <c r="Q86" s="107">
        <f t="shared" si="30"/>
        <v>0</v>
      </c>
      <c r="R86" s="107">
        <f t="shared" si="30"/>
        <v>0</v>
      </c>
      <c r="S86" s="108">
        <f t="shared" si="30"/>
        <v>0</v>
      </c>
      <c r="T86" s="107">
        <f t="shared" si="30"/>
        <v>0</v>
      </c>
      <c r="U86" s="107">
        <f t="shared" si="30"/>
        <v>0</v>
      </c>
      <c r="V86" s="244">
        <f t="shared" si="30"/>
        <v>0</v>
      </c>
      <c r="W86" s="33">
        <f t="shared" ref="W86:W93" si="31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305"/>
      <c r="AC86" s="107">
        <f>SUM(AC29:AC85)</f>
        <v>1379.8500000000001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78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SUM('10:14'!G87)</f>
        <v>0</v>
      </c>
      <c r="H87" s="109">
        <f>SUM('10:14'!H87)</f>
        <v>0</v>
      </c>
      <c r="I87" s="109">
        <f>SUM('10:14'!I87)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94" si="32">IF(ISERROR(I87-K87),"",I87-K87)</f>
        <v>0</v>
      </c>
      <c r="N87" s="109">
        <f>SUM('10:14'!N87)</f>
        <v>0</v>
      </c>
      <c r="O87" s="109">
        <f>SUM('10:14'!O87)</f>
        <v>0</v>
      </c>
      <c r="P87" s="109">
        <f>SUM('10:14'!P87)</f>
        <v>0</v>
      </c>
      <c r="Q87" s="109">
        <f>SUM('10:14'!Q87)</f>
        <v>0</v>
      </c>
      <c r="R87" s="109">
        <f>SUM('10:14'!R87)</f>
        <v>0</v>
      </c>
      <c r="S87" s="109">
        <f>SUM('10:14'!S87)</f>
        <v>0</v>
      </c>
      <c r="T87" s="109">
        <f>SUM('10:14'!T87)</f>
        <v>0</v>
      </c>
      <c r="U87" s="109">
        <f>SUM('10:14'!U87)</f>
        <v>0</v>
      </c>
      <c r="V87" s="244">
        <f t="shared" ref="V87:V93" si="33">SUM(X87:AA87)</f>
        <v>0</v>
      </c>
      <c r="W87" s="33" t="str">
        <f t="shared" si="31"/>
        <v/>
      </c>
      <c r="X87" s="109">
        <f>SUM('10:14'!X87)</f>
        <v>0</v>
      </c>
      <c r="Y87" s="109">
        <f>SUM('10:14'!Y87)</f>
        <v>0</v>
      </c>
      <c r="Z87" s="109">
        <f>SUM('10:14'!Z87)</f>
        <v>0</v>
      </c>
      <c r="AA87" s="109">
        <f>SUM('10:14'!AA87)</f>
        <v>0</v>
      </c>
      <c r="AB87" s="305">
        <v>1.18</v>
      </c>
      <c r="AC87" s="327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78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SUM('10:14'!G88)</f>
        <v>0</v>
      </c>
      <c r="H88" s="109">
        <f>SUM('10:14'!H88)</f>
        <v>0</v>
      </c>
      <c r="I88" s="109">
        <f>SUM('10:14'!I88)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32"/>
        <v>0</v>
      </c>
      <c r="N88" s="109">
        <f>SUM('10:14'!N88)</f>
        <v>0</v>
      </c>
      <c r="O88" s="109">
        <f>SUM('10:14'!O88)</f>
        <v>0</v>
      </c>
      <c r="P88" s="109">
        <f>SUM('10:14'!P88)</f>
        <v>0</v>
      </c>
      <c r="Q88" s="109">
        <f>SUM('10:14'!Q88)</f>
        <v>0</v>
      </c>
      <c r="R88" s="109">
        <f>SUM('10:14'!R88)</f>
        <v>0</v>
      </c>
      <c r="S88" s="109">
        <f>SUM('10:14'!S88)</f>
        <v>0</v>
      </c>
      <c r="T88" s="109">
        <f>SUM('10:14'!T88)</f>
        <v>0</v>
      </c>
      <c r="U88" s="109">
        <f>SUM('10:14'!U88)</f>
        <v>0</v>
      </c>
      <c r="V88" s="244">
        <f t="shared" si="33"/>
        <v>0</v>
      </c>
      <c r="W88" s="33" t="str">
        <f t="shared" si="31"/>
        <v/>
      </c>
      <c r="X88" s="109">
        <f>SUM('10:14'!X88)</f>
        <v>0</v>
      </c>
      <c r="Y88" s="109">
        <f>SUM('10:14'!Y88)</f>
        <v>0</v>
      </c>
      <c r="Z88" s="109">
        <f>SUM('10:14'!Z88)</f>
        <v>0</v>
      </c>
      <c r="AA88" s="109">
        <f>SUM('10:14'!AA88)</f>
        <v>0</v>
      </c>
      <c r="AB88" s="305">
        <v>1.18</v>
      </c>
      <c r="AC88" s="327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78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SUM('10:14'!G89)</f>
        <v>0</v>
      </c>
      <c r="H89" s="109">
        <f>SUM('10:14'!H89)</f>
        <v>0</v>
      </c>
      <c r="I89" s="109">
        <f>SUM('10:14'!I89)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32"/>
        <v>0</v>
      </c>
      <c r="N89" s="109">
        <f>SUM('10:14'!N89)</f>
        <v>0</v>
      </c>
      <c r="O89" s="109">
        <f>SUM('10:14'!O89)</f>
        <v>0</v>
      </c>
      <c r="P89" s="109">
        <f>SUM('10:14'!P89)</f>
        <v>0</v>
      </c>
      <c r="Q89" s="109">
        <f>SUM('10:14'!Q89)</f>
        <v>0</v>
      </c>
      <c r="R89" s="109">
        <f>SUM('10:14'!R89)</f>
        <v>0</v>
      </c>
      <c r="S89" s="109">
        <f>SUM('10:14'!S89)</f>
        <v>0</v>
      </c>
      <c r="T89" s="109">
        <f>SUM('10:14'!T89)</f>
        <v>0</v>
      </c>
      <c r="U89" s="109">
        <f>SUM('10:14'!U89)</f>
        <v>0</v>
      </c>
      <c r="V89" s="244">
        <f t="shared" si="33"/>
        <v>0</v>
      </c>
      <c r="W89" s="33" t="str">
        <f t="shared" si="31"/>
        <v/>
      </c>
      <c r="X89" s="109">
        <f>SUM('10:14'!X89)</f>
        <v>0</v>
      </c>
      <c r="Y89" s="109">
        <f>SUM('10:14'!Y89)</f>
        <v>0</v>
      </c>
      <c r="Z89" s="109">
        <f>SUM('10:14'!Z89)</f>
        <v>0</v>
      </c>
      <c r="AA89" s="109">
        <f>SUM('10:14'!AA89)</f>
        <v>0</v>
      </c>
      <c r="AB89" s="305">
        <v>1.18</v>
      </c>
      <c r="AC89" s="327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78">
        <v>30400014</v>
      </c>
      <c r="B90" s="260" t="s">
        <v>949</v>
      </c>
      <c r="C90" s="16" t="s">
        <v>53</v>
      </c>
      <c r="D90" s="17">
        <v>5.03</v>
      </c>
      <c r="E90" s="17"/>
      <c r="F90" s="6"/>
      <c r="G90" s="109">
        <f>SUM('10:14'!G90)</f>
        <v>0</v>
      </c>
      <c r="H90" s="109">
        <f>SUM('10:14'!H90)</f>
        <v>0</v>
      </c>
      <c r="I90" s="109">
        <f>SUM('10:14'!I90)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32"/>
        <v>0</v>
      </c>
      <c r="N90" s="109">
        <f>SUM('10:14'!N90)</f>
        <v>0</v>
      </c>
      <c r="O90" s="109">
        <f>SUM('10:14'!O90)</f>
        <v>0</v>
      </c>
      <c r="P90" s="109">
        <f>SUM('10:14'!P90)</f>
        <v>0</v>
      </c>
      <c r="Q90" s="109">
        <f>SUM('10:14'!Q90)</f>
        <v>0</v>
      </c>
      <c r="R90" s="109">
        <f>SUM('10:14'!R90)</f>
        <v>0</v>
      </c>
      <c r="S90" s="109">
        <f>SUM('10:14'!S90)</f>
        <v>0</v>
      </c>
      <c r="T90" s="109">
        <f>SUM('10:14'!T90)</f>
        <v>0</v>
      </c>
      <c r="U90" s="109">
        <f>SUM('10:14'!U90)</f>
        <v>0</v>
      </c>
      <c r="V90" s="244">
        <f t="shared" si="33"/>
        <v>0</v>
      </c>
      <c r="W90" s="33" t="str">
        <f t="shared" si="31"/>
        <v/>
      </c>
      <c r="X90" s="109">
        <f>SUM('10:14'!X90)</f>
        <v>0</v>
      </c>
      <c r="Y90" s="109">
        <f>SUM('10:14'!Y90)</f>
        <v>0</v>
      </c>
      <c r="Z90" s="109">
        <f>SUM('10:14'!Z90)</f>
        <v>0</v>
      </c>
      <c r="AA90" s="109">
        <f>SUM('10:14'!AA90)</f>
        <v>0</v>
      </c>
      <c r="AB90" s="305">
        <v>1.1100000000000001</v>
      </c>
      <c r="AC90" s="327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78">
        <v>30400013</v>
      </c>
      <c r="B91" s="260" t="s">
        <v>493</v>
      </c>
      <c r="C91" s="16" t="s">
        <v>72</v>
      </c>
      <c r="D91" s="17">
        <v>5.03</v>
      </c>
      <c r="E91" s="17"/>
      <c r="F91" s="6"/>
      <c r="G91" s="109">
        <f>SUM('10:14'!G91)</f>
        <v>0</v>
      </c>
      <c r="H91" s="109">
        <f>SUM('10:14'!H91)</f>
        <v>0</v>
      </c>
      <c r="I91" s="109">
        <f>SUM('10:14'!I91)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32"/>
        <v>0</v>
      </c>
      <c r="N91" s="109">
        <f>SUM('10:14'!N91)</f>
        <v>0</v>
      </c>
      <c r="O91" s="109">
        <f>SUM('10:14'!O91)</f>
        <v>0</v>
      </c>
      <c r="P91" s="109">
        <f>SUM('10:14'!P91)</f>
        <v>0</v>
      </c>
      <c r="Q91" s="109">
        <f>SUM('10:14'!Q91)</f>
        <v>0</v>
      </c>
      <c r="R91" s="109">
        <f>SUM('10:14'!R91)</f>
        <v>0</v>
      </c>
      <c r="S91" s="109">
        <f>SUM('10:14'!S91)</f>
        <v>0</v>
      </c>
      <c r="T91" s="109">
        <f>SUM('10:14'!T91)</f>
        <v>0</v>
      </c>
      <c r="U91" s="109">
        <f>SUM('10:14'!U91)</f>
        <v>0</v>
      </c>
      <c r="V91" s="244">
        <f t="shared" si="33"/>
        <v>0</v>
      </c>
      <c r="W91" s="33" t="str">
        <f t="shared" si="31"/>
        <v/>
      </c>
      <c r="X91" s="109">
        <f>SUM('10:14'!X91)</f>
        <v>0</v>
      </c>
      <c r="Y91" s="109">
        <f>SUM('10:14'!Y91)</f>
        <v>0</v>
      </c>
      <c r="Z91" s="109">
        <f>SUM('10:14'!Z91)</f>
        <v>0</v>
      </c>
      <c r="AA91" s="109">
        <f>SUM('10:14'!AA91)</f>
        <v>0</v>
      </c>
      <c r="AB91" s="305">
        <v>1.1100000000000001</v>
      </c>
      <c r="AC91" s="327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78">
        <v>30400016</v>
      </c>
      <c r="B92" s="260" t="s">
        <v>949</v>
      </c>
      <c r="C92" s="16" t="s">
        <v>60</v>
      </c>
      <c r="D92" s="17">
        <v>5.03</v>
      </c>
      <c r="E92" s="17"/>
      <c r="F92" s="6"/>
      <c r="G92" s="109">
        <f>SUM('10:14'!G92)</f>
        <v>98</v>
      </c>
      <c r="H92" s="109">
        <f>SUM('10:14'!H92)</f>
        <v>492.94</v>
      </c>
      <c r="I92" s="109">
        <f>SUM('10:14'!I92)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32"/>
        <v>0.46236559139784994</v>
      </c>
      <c r="N92" s="109">
        <f>SUM('10:14'!N92)</f>
        <v>0</v>
      </c>
      <c r="O92" s="109">
        <f>SUM('10:14'!O92)</f>
        <v>0</v>
      </c>
      <c r="P92" s="109">
        <f>SUM('10:14'!P92)</f>
        <v>0</v>
      </c>
      <c r="Q92" s="109">
        <f>SUM('10:14'!Q92)</f>
        <v>0</v>
      </c>
      <c r="R92" s="109">
        <f>SUM('10:14'!R92)</f>
        <v>0</v>
      </c>
      <c r="S92" s="109">
        <f>SUM('10:14'!S92)</f>
        <v>0</v>
      </c>
      <c r="T92" s="109">
        <f>SUM('10:14'!T92)</f>
        <v>0</v>
      </c>
      <c r="U92" s="109">
        <f>SUM('10:14'!U92)</f>
        <v>0</v>
      </c>
      <c r="V92" s="244">
        <f t="shared" si="33"/>
        <v>0</v>
      </c>
      <c r="W92" s="33">
        <f t="shared" si="31"/>
        <v>0</v>
      </c>
      <c r="X92" s="109">
        <f>SUM('10:14'!X92)</f>
        <v>0</v>
      </c>
      <c r="Y92" s="109">
        <f>SUM('10:14'!Y92)</f>
        <v>0</v>
      </c>
      <c r="Z92" s="109">
        <f>SUM('10:14'!Z92)</f>
        <v>0</v>
      </c>
      <c r="AA92" s="109">
        <f>SUM('10:14'!AA92)</f>
        <v>0</v>
      </c>
      <c r="AB92" s="305">
        <v>1.1100000000000001</v>
      </c>
      <c r="AC92" s="327">
        <f t="shared" si="29"/>
        <v>108.78000000000002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78">
        <v>30400017</v>
      </c>
      <c r="B93" s="260" t="s">
        <v>949</v>
      </c>
      <c r="C93" s="16" t="s">
        <v>66</v>
      </c>
      <c r="D93" s="17">
        <v>5.03</v>
      </c>
      <c r="E93" s="17"/>
      <c r="F93" s="6"/>
      <c r="G93" s="109">
        <f>SUM('10:14'!G93)</f>
        <v>0</v>
      </c>
      <c r="H93" s="109">
        <f>SUM('10:14'!H93)</f>
        <v>0</v>
      </c>
      <c r="I93" s="109">
        <f>SUM('10:14'!I93)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32"/>
        <v>0</v>
      </c>
      <c r="N93" s="109">
        <f>SUM('10:14'!N93)</f>
        <v>0</v>
      </c>
      <c r="O93" s="109">
        <f>SUM('10:14'!O93)</f>
        <v>0</v>
      </c>
      <c r="P93" s="109">
        <f>SUM('10:14'!P93)</f>
        <v>0</v>
      </c>
      <c r="Q93" s="109">
        <f>SUM('10:14'!Q93)</f>
        <v>0</v>
      </c>
      <c r="R93" s="109">
        <f>SUM('10:14'!R93)</f>
        <v>0</v>
      </c>
      <c r="S93" s="109">
        <f>SUM('10:14'!S93)</f>
        <v>0</v>
      </c>
      <c r="T93" s="109">
        <f>SUM('10:14'!T93)</f>
        <v>0</v>
      </c>
      <c r="U93" s="109">
        <f>SUM('10:14'!U93)</f>
        <v>0</v>
      </c>
      <c r="V93" s="244">
        <f t="shared" si="33"/>
        <v>0</v>
      </c>
      <c r="W93" s="33" t="str">
        <f t="shared" si="31"/>
        <v/>
      </c>
      <c r="X93" s="109">
        <f>SUM('10:14'!X93)</f>
        <v>0</v>
      </c>
      <c r="Y93" s="109">
        <f>SUM('10:14'!Y93)</f>
        <v>0</v>
      </c>
      <c r="Z93" s="109">
        <f>SUM('10:14'!Z93)</f>
        <v>0</v>
      </c>
      <c r="AA93" s="109">
        <f>SUM('10:14'!AA93)</f>
        <v>0</v>
      </c>
      <c r="AB93" s="305">
        <v>1.1100000000000001</v>
      </c>
      <c r="AC93" s="327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78">
        <v>30400015</v>
      </c>
      <c r="B94" s="65" t="s">
        <v>948</v>
      </c>
      <c r="C94" s="16" t="s">
        <v>177</v>
      </c>
      <c r="D94" s="17">
        <v>5.03</v>
      </c>
      <c r="E94" s="17"/>
      <c r="F94" s="6"/>
      <c r="G94" s="109">
        <f>SUM('10:14'!G94)</f>
        <v>0</v>
      </c>
      <c r="H94" s="109">
        <f>SUM('10:14'!H94)</f>
        <v>0</v>
      </c>
      <c r="I94" s="109">
        <f>SUM('10:14'!I94)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32"/>
        <v>0</v>
      </c>
      <c r="N94" s="109">
        <f>SUM('10:14'!N94)</f>
        <v>0</v>
      </c>
      <c r="O94" s="109">
        <f>SUM('10:14'!O94)</f>
        <v>0</v>
      </c>
      <c r="P94" s="109">
        <f>SUM('10:14'!P94)</f>
        <v>0</v>
      </c>
      <c r="Q94" s="109">
        <f>SUM('10:14'!Q94)</f>
        <v>0</v>
      </c>
      <c r="R94" s="109">
        <f>SUM('10:14'!R94)</f>
        <v>0</v>
      </c>
      <c r="S94" s="109">
        <f>SUM('10:14'!S94)</f>
        <v>0</v>
      </c>
      <c r="T94" s="109">
        <f>SUM('10:14'!T94)</f>
        <v>0</v>
      </c>
      <c r="U94" s="109">
        <f>SUM('10:14'!U94)</f>
        <v>0</v>
      </c>
      <c r="V94" s="245"/>
      <c r="W94" s="33"/>
      <c r="X94" s="109">
        <f>SUM('10:14'!X94)</f>
        <v>0</v>
      </c>
      <c r="Y94" s="109">
        <f>SUM('10:14'!Y94)</f>
        <v>0</v>
      </c>
      <c r="Z94" s="109">
        <f>SUM('10:14'!Z94)</f>
        <v>0</v>
      </c>
      <c r="AA94" s="109">
        <f>SUM('10:14'!AA94)</f>
        <v>0</v>
      </c>
      <c r="AB94" s="305">
        <v>0.84</v>
      </c>
      <c r="AC94" s="327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79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109">
        <f>SUM('10:14'!G95)</f>
        <v>0</v>
      </c>
      <c r="H95" s="109">
        <f>SUM('10:14'!H95)</f>
        <v>0</v>
      </c>
      <c r="I95" s="109">
        <f>SUM('10:14'!I95)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SUM('10:14'!N95)</f>
        <v>0</v>
      </c>
      <c r="O95" s="109">
        <f>SUM('10:14'!O95)</f>
        <v>0</v>
      </c>
      <c r="P95" s="109">
        <f>SUM('10:14'!P95)</f>
        <v>0</v>
      </c>
      <c r="Q95" s="109">
        <f>SUM('10:14'!Q95)</f>
        <v>0</v>
      </c>
      <c r="R95" s="109">
        <f>SUM('10:14'!R95)</f>
        <v>0</v>
      </c>
      <c r="S95" s="109">
        <f>SUM('10:14'!S95)</f>
        <v>0</v>
      </c>
      <c r="T95" s="109">
        <f>SUM('10:14'!T95)</f>
        <v>0</v>
      </c>
      <c r="U95" s="109">
        <f>SUM('10:14'!U95)</f>
        <v>0</v>
      </c>
      <c r="V95" s="245">
        <f>SUM(X95:AA95)</f>
        <v>0</v>
      </c>
      <c r="W95" s="33" t="str">
        <f>IF(ISERROR(V95/G95),"",V95/G95)</f>
        <v/>
      </c>
      <c r="X95" s="109">
        <f>SUM('10:14'!X95)</f>
        <v>0</v>
      </c>
      <c r="Y95" s="109">
        <f>SUM('10:14'!Y95)</f>
        <v>0</v>
      </c>
      <c r="Z95" s="109">
        <f>SUM('10:14'!Z95)</f>
        <v>0</v>
      </c>
      <c r="AA95" s="109">
        <f>SUM('10:14'!AA95)</f>
        <v>0</v>
      </c>
      <c r="AB95" s="305">
        <v>1.06</v>
      </c>
      <c r="AC95" s="327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79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109">
        <f>SUM('10:14'!G96)</f>
        <v>0</v>
      </c>
      <c r="H96" s="109">
        <f>SUM('10:14'!H96)</f>
        <v>0</v>
      </c>
      <c r="I96" s="109">
        <f>SUM('10:14'!I96)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SUM('10:14'!N96)</f>
        <v>0</v>
      </c>
      <c r="O96" s="109">
        <f>SUM('10:14'!O96)</f>
        <v>0</v>
      </c>
      <c r="P96" s="109">
        <f>SUM('10:14'!P96)</f>
        <v>0</v>
      </c>
      <c r="Q96" s="109">
        <f>SUM('10:14'!Q96)</f>
        <v>0</v>
      </c>
      <c r="R96" s="109">
        <f>SUM('10:14'!R96)</f>
        <v>0</v>
      </c>
      <c r="S96" s="109">
        <f>SUM('10:14'!S96)</f>
        <v>0</v>
      </c>
      <c r="T96" s="109">
        <f>SUM('10:14'!T96)</f>
        <v>0</v>
      </c>
      <c r="U96" s="109">
        <f>SUM('10:14'!U96)</f>
        <v>0</v>
      </c>
      <c r="V96" s="245">
        <f>SUM(X96:AA96)</f>
        <v>0</v>
      </c>
      <c r="W96" s="33" t="str">
        <f>IF(ISERROR(V96/G96),"",V96/G96)</f>
        <v/>
      </c>
      <c r="X96" s="109">
        <f>SUM('10:14'!X96)</f>
        <v>0</v>
      </c>
      <c r="Y96" s="109">
        <f>SUM('10:14'!Y96)</f>
        <v>0</v>
      </c>
      <c r="Z96" s="109">
        <f>SUM('10:14'!Z96)</f>
        <v>0</v>
      </c>
      <c r="AA96" s="109">
        <f>SUM('10:14'!AA96)</f>
        <v>0</v>
      </c>
      <c r="AB96" s="305">
        <v>1.06</v>
      </c>
      <c r="AC96" s="327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79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109">
        <f>SUM('10:14'!G97)</f>
        <v>0</v>
      </c>
      <c r="H97" s="109">
        <f>SUM('10:14'!H97)</f>
        <v>0</v>
      </c>
      <c r="I97" s="109">
        <f>SUM('10:14'!I97)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SUM('10:14'!N97)</f>
        <v>0</v>
      </c>
      <c r="O97" s="109">
        <f>SUM('10:14'!O97)</f>
        <v>0</v>
      </c>
      <c r="P97" s="109">
        <f>SUM('10:14'!P97)</f>
        <v>0</v>
      </c>
      <c r="Q97" s="109">
        <f>SUM('10:14'!Q97)</f>
        <v>0</v>
      </c>
      <c r="R97" s="109">
        <f>SUM('10:14'!R97)</f>
        <v>0</v>
      </c>
      <c r="S97" s="109">
        <f>SUM('10:14'!S97)</f>
        <v>0</v>
      </c>
      <c r="T97" s="109">
        <f>SUM('10:14'!T97)</f>
        <v>0</v>
      </c>
      <c r="U97" s="109">
        <f>SUM('10:14'!U97)</f>
        <v>0</v>
      </c>
      <c r="V97" s="245">
        <f>SUM(X97:AA97)</f>
        <v>0</v>
      </c>
      <c r="W97" s="33" t="str">
        <f>IF(ISERROR(V97/G97),"",V97/G97)</f>
        <v/>
      </c>
      <c r="X97" s="109">
        <f>SUM('10:14'!X97)</f>
        <v>0</v>
      </c>
      <c r="Y97" s="109">
        <f>SUM('10:14'!Y97)</f>
        <v>0</v>
      </c>
      <c r="Z97" s="109">
        <f>SUM('10:14'!Z97)</f>
        <v>0</v>
      </c>
      <c r="AA97" s="109">
        <f>SUM('10:14'!AA97)</f>
        <v>0</v>
      </c>
      <c r="AB97" s="305">
        <v>1.06</v>
      </c>
      <c r="AC97" s="327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79">
        <v>30600003</v>
      </c>
      <c r="B98" s="65" t="s">
        <v>162</v>
      </c>
      <c r="C98" s="222" t="s">
        <v>89</v>
      </c>
      <c r="D98" s="17">
        <v>5.03</v>
      </c>
      <c r="E98" s="17"/>
      <c r="F98" s="6"/>
      <c r="G98" s="109">
        <f>SUM('10:14'!G98)</f>
        <v>0</v>
      </c>
      <c r="H98" s="109">
        <f>SUM('10:14'!H98)</f>
        <v>0</v>
      </c>
      <c r="I98" s="109">
        <f>SUM('10:14'!I98)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SUM('10:14'!N98)</f>
        <v>0</v>
      </c>
      <c r="O98" s="109">
        <f>SUM('10:14'!O98)</f>
        <v>0</v>
      </c>
      <c r="P98" s="109">
        <f>SUM('10:14'!P98)</f>
        <v>0</v>
      </c>
      <c r="Q98" s="109">
        <f>SUM('10:14'!Q98)</f>
        <v>0</v>
      </c>
      <c r="R98" s="109">
        <f>SUM('10:14'!R98)</f>
        <v>0</v>
      </c>
      <c r="S98" s="109">
        <f>SUM('10:14'!S98)</f>
        <v>0</v>
      </c>
      <c r="T98" s="109">
        <f>SUM('10:14'!T98)</f>
        <v>0</v>
      </c>
      <c r="U98" s="109">
        <f>SUM('10:14'!U98)</f>
        <v>0</v>
      </c>
      <c r="V98" s="245">
        <f>SUM(X98:AA98)</f>
        <v>0</v>
      </c>
      <c r="W98" s="33" t="str">
        <f>IF(ISERROR(V98/G98),"",V98/G98)</f>
        <v/>
      </c>
      <c r="X98" s="109">
        <f>SUM('10:14'!X98)</f>
        <v>0</v>
      </c>
      <c r="Y98" s="109">
        <f>SUM('10:14'!Y98)</f>
        <v>0</v>
      </c>
      <c r="Z98" s="109">
        <f>SUM('10:14'!Z98)</f>
        <v>0</v>
      </c>
      <c r="AA98" s="109">
        <f>SUM('10:14'!AA98)</f>
        <v>0</v>
      </c>
      <c r="AB98" s="305">
        <v>1.06</v>
      </c>
      <c r="AC98" s="327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79">
        <v>30400030</v>
      </c>
      <c r="B99" s="260" t="s">
        <v>510</v>
      </c>
      <c r="C99" s="16" t="s">
        <v>53</v>
      </c>
      <c r="D99" s="17">
        <v>5.03</v>
      </c>
      <c r="E99" s="17"/>
      <c r="F99" s="6"/>
      <c r="G99" s="109">
        <f>SUM('10:14'!G99)</f>
        <v>0</v>
      </c>
      <c r="H99" s="109">
        <f>SUM('10:14'!H99)</f>
        <v>0</v>
      </c>
      <c r="I99" s="109">
        <f>SUM('10:14'!I99)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ref="M99:M114" si="34">IF(ISERROR(I99-K99),"",I99-K99)</f>
        <v>0</v>
      </c>
      <c r="N99" s="109">
        <f>SUM('10:14'!N99)</f>
        <v>0</v>
      </c>
      <c r="O99" s="109">
        <f>SUM('10:14'!O99)</f>
        <v>0</v>
      </c>
      <c r="P99" s="109">
        <f>SUM('10:14'!P99)</f>
        <v>0</v>
      </c>
      <c r="Q99" s="109">
        <f>SUM('10:14'!Q99)</f>
        <v>0</v>
      </c>
      <c r="R99" s="109">
        <f>SUM('10:14'!R99)</f>
        <v>0</v>
      </c>
      <c r="S99" s="109">
        <f>SUM('10:14'!S99)</f>
        <v>0</v>
      </c>
      <c r="T99" s="109">
        <f>SUM('10:14'!T99)</f>
        <v>0</v>
      </c>
      <c r="U99" s="109">
        <f>SUM('10:14'!U99)</f>
        <v>0</v>
      </c>
      <c r="V99" s="244">
        <f t="shared" ref="V99:V106" si="35">SUM(X99:AA99)</f>
        <v>0</v>
      </c>
      <c r="W99" s="33" t="str">
        <f t="shared" ref="W99:W106" si="36">IF(ISERROR(V99/G99),"",V99/G99)</f>
        <v/>
      </c>
      <c r="X99" s="109">
        <f>SUM('10:14'!X99)</f>
        <v>0</v>
      </c>
      <c r="Y99" s="109">
        <f>SUM('10:14'!Y99)</f>
        <v>0</v>
      </c>
      <c r="Z99" s="109">
        <f>SUM('10:14'!Z99)</f>
        <v>0</v>
      </c>
      <c r="AA99" s="109">
        <f>SUM('10:14'!AA99)</f>
        <v>0</v>
      </c>
      <c r="AB99" s="305">
        <v>1.04</v>
      </c>
      <c r="AC99" s="327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79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SUM('10:14'!G100)</f>
        <v>0</v>
      </c>
      <c r="H100" s="109">
        <f>SUM('10:14'!H100)</f>
        <v>0</v>
      </c>
      <c r="I100" s="109">
        <f>SUM('10:14'!I100)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34"/>
        <v/>
      </c>
      <c r="N100" s="109">
        <f>SUM('10:14'!N100)</f>
        <v>0</v>
      </c>
      <c r="O100" s="109">
        <f>SUM('10:14'!O100)</f>
        <v>0</v>
      </c>
      <c r="P100" s="109">
        <f>SUM('10:14'!P100)</f>
        <v>0</v>
      </c>
      <c r="Q100" s="109">
        <f>SUM('10:14'!Q100)</f>
        <v>0</v>
      </c>
      <c r="R100" s="109">
        <f>SUM('10:14'!R100)</f>
        <v>0</v>
      </c>
      <c r="S100" s="109">
        <f>SUM('10:14'!S100)</f>
        <v>0</v>
      </c>
      <c r="T100" s="109">
        <f>SUM('10:14'!T100)</f>
        <v>0</v>
      </c>
      <c r="U100" s="109">
        <f>SUM('10:14'!U100)</f>
        <v>0</v>
      </c>
      <c r="V100" s="244">
        <f t="shared" si="35"/>
        <v>0</v>
      </c>
      <c r="W100" s="33" t="str">
        <f t="shared" si="36"/>
        <v/>
      </c>
      <c r="X100" s="109">
        <f>SUM('10:14'!X100)</f>
        <v>0</v>
      </c>
      <c r="Y100" s="109">
        <f>SUM('10:14'!Y100)</f>
        <v>0</v>
      </c>
      <c r="Z100" s="109">
        <f>SUM('10:14'!Z100)</f>
        <v>0</v>
      </c>
      <c r="AA100" s="109">
        <f>SUM('10:14'!AA100)</f>
        <v>0</v>
      </c>
      <c r="AB100" s="305">
        <v>1.04</v>
      </c>
      <c r="AC100" s="327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79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SUM('10:14'!G101)</f>
        <v>0</v>
      </c>
      <c r="H101" s="109">
        <f>SUM('10:14'!H101)</f>
        <v>0</v>
      </c>
      <c r="I101" s="109">
        <f>SUM('10:14'!I101)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34"/>
        <v/>
      </c>
      <c r="N101" s="109">
        <f>SUM('10:14'!N101)</f>
        <v>0</v>
      </c>
      <c r="O101" s="109">
        <f>SUM('10:14'!O101)</f>
        <v>0</v>
      </c>
      <c r="P101" s="109">
        <f>SUM('10:14'!P101)</f>
        <v>0</v>
      </c>
      <c r="Q101" s="109">
        <f>SUM('10:14'!Q101)</f>
        <v>0</v>
      </c>
      <c r="R101" s="109">
        <f>SUM('10:14'!R101)</f>
        <v>0</v>
      </c>
      <c r="S101" s="109">
        <f>SUM('10:14'!S101)</f>
        <v>0</v>
      </c>
      <c r="T101" s="109">
        <f>SUM('10:14'!T101)</f>
        <v>0</v>
      </c>
      <c r="U101" s="109">
        <f>SUM('10:14'!U101)</f>
        <v>0</v>
      </c>
      <c r="V101" s="244">
        <f t="shared" si="35"/>
        <v>0</v>
      </c>
      <c r="W101" s="33" t="str">
        <f t="shared" si="36"/>
        <v/>
      </c>
      <c r="X101" s="109">
        <f>SUM('10:14'!X101)</f>
        <v>0</v>
      </c>
      <c r="Y101" s="109">
        <f>SUM('10:14'!Y101)</f>
        <v>0</v>
      </c>
      <c r="Z101" s="109">
        <f>SUM('10:14'!Z101)</f>
        <v>0</v>
      </c>
      <c r="AA101" s="109">
        <f>SUM('10:14'!AA101)</f>
        <v>0</v>
      </c>
      <c r="AB101" s="305">
        <v>1.04</v>
      </c>
      <c r="AC101" s="327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79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SUM('10:14'!G102)</f>
        <v>0</v>
      </c>
      <c r="H102" s="109">
        <f>SUM('10:14'!H102)</f>
        <v>0</v>
      </c>
      <c r="I102" s="109">
        <f>SUM('10:14'!I102)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34"/>
        <v/>
      </c>
      <c r="N102" s="109">
        <f>SUM('10:14'!N102)</f>
        <v>0</v>
      </c>
      <c r="O102" s="109">
        <f>SUM('10:14'!O102)</f>
        <v>0</v>
      </c>
      <c r="P102" s="109">
        <f>SUM('10:14'!P102)</f>
        <v>0</v>
      </c>
      <c r="Q102" s="109">
        <f>SUM('10:14'!Q102)</f>
        <v>0</v>
      </c>
      <c r="R102" s="109">
        <f>SUM('10:14'!R102)</f>
        <v>0</v>
      </c>
      <c r="S102" s="109">
        <f>SUM('10:14'!S102)</f>
        <v>0</v>
      </c>
      <c r="T102" s="109">
        <f>SUM('10:14'!T102)</f>
        <v>0</v>
      </c>
      <c r="U102" s="109">
        <f>SUM('10:14'!U102)</f>
        <v>0</v>
      </c>
      <c r="V102" s="244">
        <f t="shared" si="35"/>
        <v>0</v>
      </c>
      <c r="W102" s="33" t="str">
        <f t="shared" si="36"/>
        <v/>
      </c>
      <c r="X102" s="109">
        <f>SUM('10:14'!X102)</f>
        <v>0</v>
      </c>
      <c r="Y102" s="109">
        <f>SUM('10:14'!Y102)</f>
        <v>0</v>
      </c>
      <c r="Z102" s="109">
        <f>SUM('10:14'!Z102)</f>
        <v>0</v>
      </c>
      <c r="AA102" s="109">
        <f>SUM('10:14'!AA102)</f>
        <v>0</v>
      </c>
      <c r="AB102" s="305">
        <v>1.04</v>
      </c>
      <c r="AC102" s="327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79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SUM('10:14'!G103)</f>
        <v>0</v>
      </c>
      <c r="H103" s="109">
        <f>SUM('10:14'!H103)</f>
        <v>0</v>
      </c>
      <c r="I103" s="109">
        <f>SUM('10:14'!I103)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34"/>
        <v>0</v>
      </c>
      <c r="N103" s="109">
        <f>SUM('10:14'!N103)</f>
        <v>0</v>
      </c>
      <c r="O103" s="109">
        <f>SUM('10:14'!O103)</f>
        <v>0</v>
      </c>
      <c r="P103" s="109">
        <f>SUM('10:14'!P103)</f>
        <v>0</v>
      </c>
      <c r="Q103" s="109">
        <f>SUM('10:14'!Q103)</f>
        <v>0</v>
      </c>
      <c r="R103" s="109">
        <f>SUM('10:14'!R103)</f>
        <v>0</v>
      </c>
      <c r="S103" s="109">
        <f>SUM('10:14'!S103)</f>
        <v>0</v>
      </c>
      <c r="T103" s="109">
        <f>SUM('10:14'!T103)</f>
        <v>0</v>
      </c>
      <c r="U103" s="109">
        <f>SUM('10:14'!U103)</f>
        <v>0</v>
      </c>
      <c r="V103" s="244">
        <f t="shared" si="35"/>
        <v>0</v>
      </c>
      <c r="W103" s="33" t="str">
        <f t="shared" si="36"/>
        <v/>
      </c>
      <c r="X103" s="109">
        <f>SUM('10:14'!X103)</f>
        <v>0</v>
      </c>
      <c r="Y103" s="109">
        <f>SUM('10:14'!Y103)</f>
        <v>0</v>
      </c>
      <c r="Z103" s="109">
        <f>SUM('10:14'!Z103)</f>
        <v>0</v>
      </c>
      <c r="AA103" s="109">
        <f>SUM('10:14'!AA103)</f>
        <v>0</v>
      </c>
      <c r="AB103" s="305">
        <v>1.29</v>
      </c>
      <c r="AC103" s="327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79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SUM('10:14'!G104)</f>
        <v>0</v>
      </c>
      <c r="H104" s="109">
        <f>SUM('10:14'!H104)</f>
        <v>0</v>
      </c>
      <c r="I104" s="109">
        <f>SUM('10:14'!I104)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34"/>
        <v>0</v>
      </c>
      <c r="N104" s="109">
        <f>SUM('10:14'!N104)</f>
        <v>0</v>
      </c>
      <c r="O104" s="109">
        <f>SUM('10:14'!O104)</f>
        <v>0</v>
      </c>
      <c r="P104" s="109">
        <f>SUM('10:14'!P104)</f>
        <v>0</v>
      </c>
      <c r="Q104" s="109">
        <f>SUM('10:14'!Q104)</f>
        <v>0</v>
      </c>
      <c r="R104" s="109">
        <f>SUM('10:14'!R104)</f>
        <v>0</v>
      </c>
      <c r="S104" s="109">
        <f>SUM('10:14'!S104)</f>
        <v>0</v>
      </c>
      <c r="T104" s="109">
        <f>SUM('10:14'!T104)</f>
        <v>0</v>
      </c>
      <c r="U104" s="109">
        <f>SUM('10:14'!U104)</f>
        <v>0</v>
      </c>
      <c r="V104" s="244">
        <f t="shared" si="35"/>
        <v>0</v>
      </c>
      <c r="W104" s="33" t="str">
        <f t="shared" si="36"/>
        <v/>
      </c>
      <c r="X104" s="109">
        <f>SUM('10:14'!X104)</f>
        <v>0</v>
      </c>
      <c r="Y104" s="109">
        <f>SUM('10:14'!Y104)</f>
        <v>0</v>
      </c>
      <c r="Z104" s="109">
        <f>SUM('10:14'!Z104)</f>
        <v>0</v>
      </c>
      <c r="AA104" s="109">
        <f>SUM('10:14'!AA104)</f>
        <v>0</v>
      </c>
      <c r="AB104" s="305">
        <v>1.29</v>
      </c>
      <c r="AC104" s="327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79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SUM('10:14'!G105)</f>
        <v>0</v>
      </c>
      <c r="H105" s="109">
        <f>SUM('10:14'!H105)</f>
        <v>0</v>
      </c>
      <c r="I105" s="109">
        <f>SUM('10:14'!I105)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34"/>
        <v>0</v>
      </c>
      <c r="N105" s="109">
        <f>SUM('10:14'!N105)</f>
        <v>0</v>
      </c>
      <c r="O105" s="109">
        <f>SUM('10:14'!O105)</f>
        <v>0</v>
      </c>
      <c r="P105" s="109">
        <f>SUM('10:14'!P105)</f>
        <v>0</v>
      </c>
      <c r="Q105" s="109">
        <f>SUM('10:14'!Q105)</f>
        <v>0</v>
      </c>
      <c r="R105" s="109">
        <f>SUM('10:14'!R105)</f>
        <v>0</v>
      </c>
      <c r="S105" s="109">
        <f>SUM('10:14'!S105)</f>
        <v>0</v>
      </c>
      <c r="T105" s="109">
        <f>SUM('10:14'!T105)</f>
        <v>0</v>
      </c>
      <c r="U105" s="109">
        <f>SUM('10:14'!U105)</f>
        <v>0</v>
      </c>
      <c r="V105" s="244">
        <f t="shared" si="35"/>
        <v>0</v>
      </c>
      <c r="W105" s="33" t="str">
        <f t="shared" si="36"/>
        <v/>
      </c>
      <c r="X105" s="109">
        <f>SUM('10:14'!X105)</f>
        <v>0</v>
      </c>
      <c r="Y105" s="109">
        <f>SUM('10:14'!Y105)</f>
        <v>0</v>
      </c>
      <c r="Z105" s="109">
        <f>SUM('10:14'!Z105)</f>
        <v>0</v>
      </c>
      <c r="AA105" s="109">
        <f>SUM('10:14'!AA105)</f>
        <v>0</v>
      </c>
      <c r="AB105" s="305">
        <v>1.29</v>
      </c>
      <c r="AC105" s="327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79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SUM('10:14'!G106)</f>
        <v>0</v>
      </c>
      <c r="H106" s="109">
        <f>SUM('10:14'!H106)</f>
        <v>0</v>
      </c>
      <c r="I106" s="109">
        <f>SUM('10:14'!I106)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34"/>
        <v>0</v>
      </c>
      <c r="N106" s="109">
        <f>SUM('10:14'!N106)</f>
        <v>0</v>
      </c>
      <c r="O106" s="109">
        <f>SUM('10:14'!O106)</f>
        <v>0</v>
      </c>
      <c r="P106" s="109">
        <f>SUM('10:14'!P106)</f>
        <v>0</v>
      </c>
      <c r="Q106" s="109">
        <f>SUM('10:14'!Q106)</f>
        <v>0</v>
      </c>
      <c r="R106" s="109">
        <f>SUM('10:14'!R106)</f>
        <v>0</v>
      </c>
      <c r="S106" s="109">
        <f>SUM('10:14'!S106)</f>
        <v>0</v>
      </c>
      <c r="T106" s="109">
        <f>SUM('10:14'!T106)</f>
        <v>0</v>
      </c>
      <c r="U106" s="109">
        <f>SUM('10:14'!U106)</f>
        <v>0</v>
      </c>
      <c r="V106" s="244">
        <f t="shared" si="35"/>
        <v>0</v>
      </c>
      <c r="W106" s="33" t="str">
        <f t="shared" si="36"/>
        <v/>
      </c>
      <c r="X106" s="109">
        <f>SUM('10:14'!X106)</f>
        <v>0</v>
      </c>
      <c r="Y106" s="109">
        <f>SUM('10:14'!Y106)</f>
        <v>0</v>
      </c>
      <c r="Z106" s="109">
        <f>SUM('10:14'!Z106)</f>
        <v>0</v>
      </c>
      <c r="AA106" s="109">
        <f>SUM('10:14'!AA106)</f>
        <v>0</v>
      </c>
      <c r="AB106" s="305">
        <v>1.29</v>
      </c>
      <c r="AC106" s="327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78">
        <v>30400026</v>
      </c>
      <c r="B107" s="213" t="s">
        <v>461</v>
      </c>
      <c r="C107" s="209" t="s">
        <v>395</v>
      </c>
      <c r="D107" s="17">
        <v>5</v>
      </c>
      <c r="E107" s="17"/>
      <c r="F107" s="6"/>
      <c r="G107" s="109">
        <f>SUM('10:14'!G107)</f>
        <v>0</v>
      </c>
      <c r="H107" s="109">
        <f>SUM('10:14'!H107)</f>
        <v>0</v>
      </c>
      <c r="I107" s="109">
        <f>SUM('10:14'!I107)</f>
        <v>0</v>
      </c>
      <c r="J107" s="31"/>
      <c r="K107" s="35">
        <f t="array" ref="K107">IF(ISERROR(G107/L107),"",G107/L107)</f>
        <v>0</v>
      </c>
      <c r="L107" s="98">
        <v>5</v>
      </c>
      <c r="M107" s="36">
        <f t="shared" si="34"/>
        <v>0</v>
      </c>
      <c r="N107" s="109">
        <f>SUM('10:14'!N107)</f>
        <v>0</v>
      </c>
      <c r="O107" s="109">
        <f>SUM('10:14'!O107)</f>
        <v>0</v>
      </c>
      <c r="P107" s="109">
        <f>SUM('10:14'!P107)</f>
        <v>0</v>
      </c>
      <c r="Q107" s="109">
        <f>SUM('10:14'!Q107)</f>
        <v>0</v>
      </c>
      <c r="R107" s="109">
        <f>SUM('10:14'!R107)</f>
        <v>0</v>
      </c>
      <c r="S107" s="109">
        <f>SUM('10:14'!S107)</f>
        <v>0</v>
      </c>
      <c r="T107" s="109">
        <f>SUM('10:14'!T107)</f>
        <v>0</v>
      </c>
      <c r="U107" s="109">
        <f>SUM('10:14'!U107)</f>
        <v>0</v>
      </c>
      <c r="V107" s="244"/>
      <c r="W107" s="33"/>
      <c r="X107" s="109">
        <f>SUM('10:14'!X107)</f>
        <v>0</v>
      </c>
      <c r="Y107" s="109">
        <f>SUM('10:14'!Y107)</f>
        <v>0</v>
      </c>
      <c r="Z107" s="109">
        <f>SUM('10:14'!Z107)</f>
        <v>0</v>
      </c>
      <c r="AA107" s="109">
        <f>SUM('10:14'!AA107)</f>
        <v>0</v>
      </c>
      <c r="AB107" s="305">
        <v>2.0699999999999998</v>
      </c>
      <c r="AC107" s="327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78">
        <v>30400028</v>
      </c>
      <c r="B108" s="213" t="s">
        <v>461</v>
      </c>
      <c r="C108" s="209" t="s">
        <v>402</v>
      </c>
      <c r="D108" s="17">
        <v>5</v>
      </c>
      <c r="E108" s="17"/>
      <c r="F108" s="6"/>
      <c r="G108" s="109">
        <f>SUM('10:14'!G108)</f>
        <v>0</v>
      </c>
      <c r="H108" s="109">
        <f>SUM('10:14'!H108)</f>
        <v>0</v>
      </c>
      <c r="I108" s="109">
        <f>SUM('10:14'!I108)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34"/>
        <v>0</v>
      </c>
      <c r="N108" s="109">
        <f>SUM('10:14'!N108)</f>
        <v>0</v>
      </c>
      <c r="O108" s="109">
        <f>SUM('10:14'!O108)</f>
        <v>0</v>
      </c>
      <c r="P108" s="109">
        <f>SUM('10:14'!P108)</f>
        <v>0</v>
      </c>
      <c r="Q108" s="109">
        <f>SUM('10:14'!Q108)</f>
        <v>0</v>
      </c>
      <c r="R108" s="109">
        <f>SUM('10:14'!R108)</f>
        <v>0</v>
      </c>
      <c r="S108" s="109">
        <f>SUM('10:14'!S108)</f>
        <v>0</v>
      </c>
      <c r="T108" s="109">
        <f>SUM('10:14'!T108)</f>
        <v>0</v>
      </c>
      <c r="U108" s="109">
        <f>SUM('10:14'!U108)</f>
        <v>0</v>
      </c>
      <c r="V108" s="244"/>
      <c r="W108" s="33"/>
      <c r="X108" s="109">
        <f>SUM('10:14'!X108)</f>
        <v>0</v>
      </c>
      <c r="Y108" s="109">
        <f>SUM('10:14'!Y108)</f>
        <v>0</v>
      </c>
      <c r="Z108" s="109">
        <f>SUM('10:14'!Z108)</f>
        <v>0</v>
      </c>
      <c r="AA108" s="109">
        <f>SUM('10:14'!AA108)</f>
        <v>0</v>
      </c>
      <c r="AB108" s="305">
        <v>2.0699999999999998</v>
      </c>
      <c r="AC108" s="327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78">
        <v>30400027</v>
      </c>
      <c r="B109" s="213" t="s">
        <v>462</v>
      </c>
      <c r="C109" s="209" t="s">
        <v>405</v>
      </c>
      <c r="D109" s="17">
        <v>5</v>
      </c>
      <c r="E109" s="17"/>
      <c r="F109" s="6"/>
      <c r="G109" s="109">
        <f>SUM('10:14'!G109)</f>
        <v>0</v>
      </c>
      <c r="H109" s="109">
        <f>SUM('10:14'!H109)</f>
        <v>0</v>
      </c>
      <c r="I109" s="109">
        <f>SUM('10:14'!I109)</f>
        <v>0</v>
      </c>
      <c r="J109" s="31"/>
      <c r="K109" s="35">
        <f t="array" ref="K109">IF(ISERROR(G109/L109),"",G109/L109)</f>
        <v>0</v>
      </c>
      <c r="L109" s="98">
        <v>5</v>
      </c>
      <c r="M109" s="36">
        <f t="shared" si="34"/>
        <v>0</v>
      </c>
      <c r="N109" s="109">
        <f>SUM('10:14'!N109)</f>
        <v>0</v>
      </c>
      <c r="O109" s="109">
        <f>SUM('10:14'!O109)</f>
        <v>0</v>
      </c>
      <c r="P109" s="109">
        <f>SUM('10:14'!P109)</f>
        <v>0</v>
      </c>
      <c r="Q109" s="109">
        <f>SUM('10:14'!Q109)</f>
        <v>0</v>
      </c>
      <c r="R109" s="109">
        <f>SUM('10:14'!R109)</f>
        <v>0</v>
      </c>
      <c r="S109" s="109">
        <f>SUM('10:14'!S109)</f>
        <v>0</v>
      </c>
      <c r="T109" s="109">
        <f>SUM('10:14'!T109)</f>
        <v>0</v>
      </c>
      <c r="U109" s="109">
        <f>SUM('10:14'!U109)</f>
        <v>0</v>
      </c>
      <c r="V109" s="244"/>
      <c r="W109" s="33"/>
      <c r="X109" s="109">
        <f>SUM('10:14'!X109)</f>
        <v>0</v>
      </c>
      <c r="Y109" s="109">
        <f>SUM('10:14'!Y109)</f>
        <v>0</v>
      </c>
      <c r="Z109" s="109">
        <f>SUM('10:14'!Z109)</f>
        <v>0</v>
      </c>
      <c r="AA109" s="109">
        <f>SUM('10:14'!AA109)</f>
        <v>0</v>
      </c>
      <c r="AB109" s="305">
        <v>2.0699999999999998</v>
      </c>
      <c r="AC109" s="327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78"/>
      <c r="B110" s="213" t="s">
        <v>512</v>
      </c>
      <c r="C110" s="209" t="s">
        <v>372</v>
      </c>
      <c r="D110" s="17">
        <v>5</v>
      </c>
      <c r="E110" s="17"/>
      <c r="F110" s="6"/>
      <c r="G110" s="109">
        <f>SUM('10:14'!G110)</f>
        <v>0</v>
      </c>
      <c r="H110" s="109">
        <f>SUM('10:14'!H110)</f>
        <v>0</v>
      </c>
      <c r="I110" s="109">
        <f>SUM('10:14'!I110)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34"/>
        <v>0</v>
      </c>
      <c r="N110" s="109">
        <f>SUM('10:14'!N110)</f>
        <v>0</v>
      </c>
      <c r="O110" s="109">
        <f>SUM('10:14'!O110)</f>
        <v>0</v>
      </c>
      <c r="P110" s="109">
        <f>SUM('10:14'!P110)</f>
        <v>0</v>
      </c>
      <c r="Q110" s="109">
        <f>SUM('10:14'!Q110)</f>
        <v>0</v>
      </c>
      <c r="R110" s="109">
        <f>SUM('10:14'!R110)</f>
        <v>0</v>
      </c>
      <c r="S110" s="109">
        <f>SUM('10:14'!S110)</f>
        <v>0</v>
      </c>
      <c r="T110" s="109">
        <f>SUM('10:14'!T110)</f>
        <v>0</v>
      </c>
      <c r="U110" s="109">
        <f>SUM('10:14'!U110)</f>
        <v>0</v>
      </c>
      <c r="V110" s="244"/>
      <c r="W110" s="33"/>
      <c r="X110" s="109">
        <f>SUM('10:14'!X110)</f>
        <v>0</v>
      </c>
      <c r="Y110" s="109">
        <f>SUM('10:14'!Y110)</f>
        <v>0</v>
      </c>
      <c r="Z110" s="109">
        <f>SUM('10:14'!Z110)</f>
        <v>0</v>
      </c>
      <c r="AA110" s="109">
        <f>SUM('10:14'!AA110)</f>
        <v>0</v>
      </c>
      <c r="AB110" s="305">
        <v>2.0699999999999998</v>
      </c>
      <c r="AC110" s="327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78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109">
        <f>SUM('10:14'!G111)</f>
        <v>0</v>
      </c>
      <c r="H111" s="109">
        <f>SUM('10:14'!H111)</f>
        <v>0</v>
      </c>
      <c r="I111" s="109">
        <f>SUM('10:14'!I111)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34"/>
        <v>0</v>
      </c>
      <c r="N111" s="109">
        <f>SUM('10:14'!N111)</f>
        <v>0</v>
      </c>
      <c r="O111" s="109">
        <f>SUM('10:14'!O111)</f>
        <v>0</v>
      </c>
      <c r="P111" s="109">
        <f>SUM('10:14'!P111)</f>
        <v>0</v>
      </c>
      <c r="Q111" s="109">
        <f>SUM('10:14'!Q111)</f>
        <v>0</v>
      </c>
      <c r="R111" s="109">
        <f>SUM('10:14'!R111)</f>
        <v>0</v>
      </c>
      <c r="S111" s="109">
        <f>SUM('10:14'!S111)</f>
        <v>0</v>
      </c>
      <c r="T111" s="109">
        <f>SUM('10:14'!T111)</f>
        <v>0</v>
      </c>
      <c r="U111" s="109">
        <f>SUM('10:14'!U111)</f>
        <v>0</v>
      </c>
      <c r="V111" s="244"/>
      <c r="W111" s="33"/>
      <c r="X111" s="109">
        <f>SUM('10:14'!X111)</f>
        <v>0</v>
      </c>
      <c r="Y111" s="109">
        <f>SUM('10:14'!Y111)</f>
        <v>0</v>
      </c>
      <c r="Z111" s="109">
        <f>SUM('10:14'!Z111)</f>
        <v>0</v>
      </c>
      <c r="AA111" s="109">
        <f>SUM('10:14'!AA111)</f>
        <v>0</v>
      </c>
      <c r="AB111" s="305">
        <v>2.0699999999999998</v>
      </c>
      <c r="AC111" s="327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78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109">
        <f>SUM('10:14'!G112)</f>
        <v>0</v>
      </c>
      <c r="H112" s="109">
        <f>SUM('10:14'!H112)</f>
        <v>0</v>
      </c>
      <c r="I112" s="109">
        <f>SUM('10:14'!I112)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34"/>
        <v>0</v>
      </c>
      <c r="N112" s="109">
        <f>SUM('10:14'!N112)</f>
        <v>0</v>
      </c>
      <c r="O112" s="109">
        <f>SUM('10:14'!O112)</f>
        <v>0</v>
      </c>
      <c r="P112" s="109">
        <f>SUM('10:14'!P112)</f>
        <v>0</v>
      </c>
      <c r="Q112" s="109">
        <f>SUM('10:14'!Q112)</f>
        <v>0</v>
      </c>
      <c r="R112" s="109">
        <f>SUM('10:14'!R112)</f>
        <v>0</v>
      </c>
      <c r="S112" s="109">
        <f>SUM('10:14'!S112)</f>
        <v>0</v>
      </c>
      <c r="T112" s="109">
        <f>SUM('10:14'!T112)</f>
        <v>0</v>
      </c>
      <c r="U112" s="109">
        <f>SUM('10:14'!U112)</f>
        <v>0</v>
      </c>
      <c r="V112" s="244"/>
      <c r="W112" s="33"/>
      <c r="X112" s="109">
        <f>SUM('10:14'!X112)</f>
        <v>0</v>
      </c>
      <c r="Y112" s="109">
        <f>SUM('10:14'!Y112)</f>
        <v>0</v>
      </c>
      <c r="Z112" s="109">
        <f>SUM('10:14'!Z112)</f>
        <v>0</v>
      </c>
      <c r="AA112" s="109">
        <f>SUM('10:14'!AA112)</f>
        <v>0</v>
      </c>
      <c r="AB112" s="305">
        <v>2.0699999999999998</v>
      </c>
      <c r="AC112" s="327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78">
        <v>30400001</v>
      </c>
      <c r="B113" s="65" t="s">
        <v>950</v>
      </c>
      <c r="C113" s="16" t="s">
        <v>61</v>
      </c>
      <c r="D113" s="17">
        <v>5.0599999999999996</v>
      </c>
      <c r="E113" s="17"/>
      <c r="F113" s="6"/>
      <c r="G113" s="109">
        <f>SUM('10:14'!G113)</f>
        <v>0</v>
      </c>
      <c r="H113" s="109">
        <f>SUM('10:14'!H113)</f>
        <v>0</v>
      </c>
      <c r="I113" s="109">
        <f>SUM('10:14'!I113)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34"/>
        <v>0</v>
      </c>
      <c r="N113" s="109">
        <f>SUM('10:14'!N113)</f>
        <v>0</v>
      </c>
      <c r="O113" s="109">
        <f>SUM('10:14'!O113)</f>
        <v>0</v>
      </c>
      <c r="P113" s="109">
        <f>SUM('10:14'!P113)</f>
        <v>0</v>
      </c>
      <c r="Q113" s="109">
        <f>SUM('10:14'!Q113)</f>
        <v>0</v>
      </c>
      <c r="R113" s="109">
        <f>SUM('10:14'!R113)</f>
        <v>0</v>
      </c>
      <c r="S113" s="109">
        <f>SUM('10:14'!S113)</f>
        <v>0</v>
      </c>
      <c r="T113" s="109">
        <f>SUM('10:14'!T113)</f>
        <v>0</v>
      </c>
      <c r="U113" s="109">
        <f>SUM('10:14'!U113)</f>
        <v>0</v>
      </c>
      <c r="V113" s="244">
        <f t="shared" ref="V113:V114" si="37">SUM(X113:AA113)</f>
        <v>0</v>
      </c>
      <c r="W113" s="33" t="str">
        <f t="shared" ref="W113:W114" si="38">IF(ISERROR(V113/G113),"",V113/G113)</f>
        <v/>
      </c>
      <c r="X113" s="109">
        <f>SUM('10:14'!X113)</f>
        <v>0</v>
      </c>
      <c r="Y113" s="109">
        <f>SUM('10:14'!Y113)</f>
        <v>0</v>
      </c>
      <c r="Z113" s="109">
        <f>SUM('10:14'!Z113)</f>
        <v>0</v>
      </c>
      <c r="AA113" s="109">
        <f>SUM('10:14'!AA113)</f>
        <v>0</v>
      </c>
      <c r="AB113" s="305">
        <v>0.67</v>
      </c>
      <c r="AC113" s="327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78">
        <v>30400002</v>
      </c>
      <c r="B114" s="65" t="s">
        <v>950</v>
      </c>
      <c r="C114" s="16" t="s">
        <v>72</v>
      </c>
      <c r="D114" s="17">
        <v>5.0599999999999996</v>
      </c>
      <c r="E114" s="17"/>
      <c r="F114" s="6"/>
      <c r="G114" s="109">
        <f>SUM('10:14'!G114)</f>
        <v>0</v>
      </c>
      <c r="H114" s="109">
        <f>SUM('10:14'!H114)</f>
        <v>0</v>
      </c>
      <c r="I114" s="109">
        <f>SUM('10:14'!I114)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34"/>
        <v>0</v>
      </c>
      <c r="N114" s="109">
        <f>SUM('10:14'!N114)</f>
        <v>0</v>
      </c>
      <c r="O114" s="109">
        <f>SUM('10:14'!O114)</f>
        <v>0</v>
      </c>
      <c r="P114" s="109">
        <f>SUM('10:14'!P114)</f>
        <v>0</v>
      </c>
      <c r="Q114" s="109">
        <f>SUM('10:14'!Q114)</f>
        <v>0</v>
      </c>
      <c r="R114" s="109">
        <f>SUM('10:14'!R114)</f>
        <v>0</v>
      </c>
      <c r="S114" s="109">
        <f>SUM('10:14'!S114)</f>
        <v>0</v>
      </c>
      <c r="T114" s="109">
        <f>SUM('10:14'!T114)</f>
        <v>0</v>
      </c>
      <c r="U114" s="109">
        <f>SUM('10:14'!U114)</f>
        <v>0</v>
      </c>
      <c r="V114" s="244">
        <f t="shared" si="37"/>
        <v>0</v>
      </c>
      <c r="W114" s="33" t="str">
        <f t="shared" si="38"/>
        <v/>
      </c>
      <c r="X114" s="109">
        <f>SUM('10:14'!X114)</f>
        <v>0</v>
      </c>
      <c r="Y114" s="109">
        <f>SUM('10:14'!Y114)</f>
        <v>0</v>
      </c>
      <c r="Z114" s="109">
        <f>SUM('10:14'!Z114)</f>
        <v>0</v>
      </c>
      <c r="AA114" s="109">
        <f>SUM('10:14'!AA114)</f>
        <v>0</v>
      </c>
      <c r="AB114" s="305">
        <v>0.67</v>
      </c>
      <c r="AC114" s="327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78">
        <v>30400004</v>
      </c>
      <c r="B115" s="260" t="s">
        <v>463</v>
      </c>
      <c r="C115" s="209" t="s">
        <v>73</v>
      </c>
      <c r="D115" s="17"/>
      <c r="E115" s="17"/>
      <c r="F115" s="6"/>
      <c r="G115" s="109">
        <f>SUM('10:14'!G115)</f>
        <v>0</v>
      </c>
      <c r="H115" s="109">
        <f>SUM('10:14'!H115)</f>
        <v>0</v>
      </c>
      <c r="I115" s="109">
        <f>SUM('10:14'!I115)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305">
        <v>1.73</v>
      </c>
      <c r="AC115" s="327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78">
        <v>30400003</v>
      </c>
      <c r="B116" s="260" t="s">
        <v>463</v>
      </c>
      <c r="C116" s="209" t="s">
        <v>60</v>
      </c>
      <c r="D116" s="17"/>
      <c r="E116" s="17"/>
      <c r="F116" s="6"/>
      <c r="G116" s="109">
        <f>SUM('10:14'!G116)</f>
        <v>0</v>
      </c>
      <c r="H116" s="109">
        <f>SUM('10:14'!H116)</f>
        <v>0</v>
      </c>
      <c r="I116" s="109">
        <f>SUM('10:14'!I116)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305">
        <v>1.73</v>
      </c>
      <c r="AC116" s="327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78">
        <v>30400005</v>
      </c>
      <c r="B117" s="260" t="s">
        <v>463</v>
      </c>
      <c r="C117" s="209" t="s">
        <v>425</v>
      </c>
      <c r="D117" s="17"/>
      <c r="E117" s="17"/>
      <c r="F117" s="6"/>
      <c r="G117" s="109">
        <f>SUM('10:14'!G117)</f>
        <v>0</v>
      </c>
      <c r="H117" s="109">
        <f>SUM('10:14'!H117)</f>
        <v>0</v>
      </c>
      <c r="I117" s="109">
        <f>SUM('10:14'!I117)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305">
        <v>1.73</v>
      </c>
      <c r="AC117" s="327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78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109">
        <f>SUM('10:14'!G118)</f>
        <v>0</v>
      </c>
      <c r="H118" s="109">
        <f>SUM('10:14'!H118)</f>
        <v>0</v>
      </c>
      <c r="I118" s="109">
        <f>SUM('10:14'!I118)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98">
        <v>9</v>
      </c>
      <c r="M118" s="36">
        <f t="shared" ref="M118:M120" si="39">IF(ISERROR(I118-K118),"",I118-K118)</f>
        <v>0</v>
      </c>
      <c r="N118" s="109">
        <f>SUM('10:14'!N118)</f>
        <v>0</v>
      </c>
      <c r="O118" s="109">
        <f>SUM('10:14'!O118)</f>
        <v>0</v>
      </c>
      <c r="P118" s="109">
        <f>SUM('10:14'!P118)</f>
        <v>0</v>
      </c>
      <c r="Q118" s="109">
        <f>SUM('10:14'!Q118)</f>
        <v>0</v>
      </c>
      <c r="R118" s="109">
        <f>SUM('10:14'!R118)</f>
        <v>0</v>
      </c>
      <c r="S118" s="109">
        <f>SUM('10:14'!S118)</f>
        <v>0</v>
      </c>
      <c r="T118" s="109">
        <f>SUM('10:14'!T118)</f>
        <v>0</v>
      </c>
      <c r="U118" s="109">
        <f>SUM('10:14'!U118)</f>
        <v>0</v>
      </c>
      <c r="V118" s="244">
        <f t="shared" ref="V118:V120" si="40">SUM(X118:AA118)</f>
        <v>0</v>
      </c>
      <c r="W118" s="33" t="str">
        <f t="shared" ref="W118" si="41">IF(ISERROR(V118/G118),"",V118/G118)</f>
        <v/>
      </c>
      <c r="X118" s="109">
        <f>SUM('10:14'!X118)</f>
        <v>0</v>
      </c>
      <c r="Y118" s="109">
        <f>SUM('10:14'!Y118)</f>
        <v>0</v>
      </c>
      <c r="Z118" s="109">
        <f>SUM('10:14'!Z118)</f>
        <v>0</v>
      </c>
      <c r="AA118" s="109">
        <f>SUM('10:14'!AA118)</f>
        <v>0</v>
      </c>
      <c r="AB118" s="305">
        <v>1.22</v>
      </c>
      <c r="AC118" s="327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78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109">
        <f>SUM('10:14'!G119)</f>
        <v>0</v>
      </c>
      <c r="H119" s="109">
        <f>SUM('10:14'!H119)</f>
        <v>0</v>
      </c>
      <c r="I119" s="109">
        <f>SUM('10:14'!I119)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98">
        <v>9</v>
      </c>
      <c r="M119" s="36">
        <f t="shared" si="39"/>
        <v>0</v>
      </c>
      <c r="N119" s="109">
        <f>SUM('10:14'!N119)</f>
        <v>0</v>
      </c>
      <c r="O119" s="109">
        <f>SUM('10:14'!O119)</f>
        <v>0</v>
      </c>
      <c r="P119" s="109">
        <f>SUM('10:14'!P119)</f>
        <v>0</v>
      </c>
      <c r="Q119" s="109">
        <f>SUM('10:14'!Q119)</f>
        <v>0</v>
      </c>
      <c r="R119" s="109">
        <f>SUM('10:14'!R119)</f>
        <v>0</v>
      </c>
      <c r="S119" s="109">
        <f>SUM('10:14'!S119)</f>
        <v>0</v>
      </c>
      <c r="T119" s="109">
        <f>SUM('10:14'!T119)</f>
        <v>0</v>
      </c>
      <c r="U119" s="109">
        <f>SUM('10:14'!U119)</f>
        <v>0</v>
      </c>
      <c r="V119" s="244">
        <f t="shared" si="40"/>
        <v>0</v>
      </c>
      <c r="W119" s="33" t="str">
        <f>IF(ISERROR(V119/G119),"",V119/G119)</f>
        <v/>
      </c>
      <c r="X119" s="109">
        <f>SUM('10:14'!X119)</f>
        <v>0</v>
      </c>
      <c r="Y119" s="109">
        <f>SUM('10:14'!Y119)</f>
        <v>0</v>
      </c>
      <c r="Z119" s="109">
        <f>SUM('10:14'!Z119)</f>
        <v>0</v>
      </c>
      <c r="AA119" s="109">
        <f>SUM('10:14'!AA119)</f>
        <v>0</v>
      </c>
      <c r="AB119" s="305">
        <v>1.22</v>
      </c>
      <c r="AC119" s="327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78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109">
        <f>SUM('10:14'!G120)</f>
        <v>0</v>
      </c>
      <c r="H120" s="109">
        <f>SUM('10:14'!H120)</f>
        <v>0</v>
      </c>
      <c r="I120" s="109">
        <f>SUM('10:14'!I120)</f>
        <v>0</v>
      </c>
      <c r="J120" s="31" t="str">
        <f t="array" ref="J120">IF(ISERROR(G120/I120),"",G120/I120)</f>
        <v/>
      </c>
      <c r="K120" s="298">
        <f t="array" ref="K120">IF(ISERROR(G120/L120),"",G120/L120)</f>
        <v>0</v>
      </c>
      <c r="L120" s="98">
        <v>9</v>
      </c>
      <c r="M120" s="36">
        <f t="shared" si="39"/>
        <v>0</v>
      </c>
      <c r="N120" s="109">
        <f>SUM('10:14'!N120)</f>
        <v>0</v>
      </c>
      <c r="O120" s="109">
        <f>SUM('10:14'!O120)</f>
        <v>0</v>
      </c>
      <c r="P120" s="109">
        <f>SUM('10:14'!P120)</f>
        <v>0</v>
      </c>
      <c r="Q120" s="109">
        <f>SUM('10:14'!Q120)</f>
        <v>0</v>
      </c>
      <c r="R120" s="109">
        <f>SUM('10:14'!R120)</f>
        <v>0</v>
      </c>
      <c r="S120" s="109">
        <f>SUM('10:14'!S120)</f>
        <v>0</v>
      </c>
      <c r="T120" s="109">
        <f>SUM('10:14'!T120)</f>
        <v>0</v>
      </c>
      <c r="U120" s="109">
        <f>SUM('10:14'!U120)</f>
        <v>0</v>
      </c>
      <c r="V120" s="244">
        <f t="shared" si="40"/>
        <v>0</v>
      </c>
      <c r="W120" s="33" t="str">
        <f>IF(ISERROR(V120/G120),"",V120/G120)</f>
        <v/>
      </c>
      <c r="X120" s="109">
        <f>SUM('10:14'!X120)</f>
        <v>0</v>
      </c>
      <c r="Y120" s="109">
        <f>SUM('10:14'!Y120)</f>
        <v>0</v>
      </c>
      <c r="Z120" s="109">
        <f>SUM('10:14'!Z120)</f>
        <v>0</v>
      </c>
      <c r="AA120" s="109">
        <f>SUM('10:14'!AA120)</f>
        <v>0</v>
      </c>
      <c r="AB120" s="305">
        <v>1.22</v>
      </c>
      <c r="AC120" s="327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32" t="s">
        <v>92</v>
      </c>
      <c r="B121" s="633"/>
      <c r="C121" s="295" t="s">
        <v>71</v>
      </c>
      <c r="D121" s="20"/>
      <c r="E121" s="20"/>
      <c r="F121" s="32"/>
      <c r="G121" s="118">
        <f>SUM(G87:G120)</f>
        <v>98</v>
      </c>
      <c r="H121" s="30">
        <f>SUM(H87:H120)</f>
        <v>492.94</v>
      </c>
      <c r="I121" s="30">
        <f>SUM(I87:I120)</f>
        <v>11</v>
      </c>
      <c r="J121" s="31">
        <f t="array" ref="J121">IF(ISERROR(G121/I121),"",G121/I121)</f>
        <v>8.9090909090909083</v>
      </c>
      <c r="K121" s="30">
        <f>SUM(K87:K120)</f>
        <v>10.53763440860215</v>
      </c>
      <c r="L121" s="114"/>
      <c r="M121" s="105">
        <f t="shared" ref="M121:V121" si="42">SUM(M87:M120)</f>
        <v>0.46236559139784994</v>
      </c>
      <c r="N121" s="30">
        <f t="shared" si="42"/>
        <v>0</v>
      </c>
      <c r="O121" s="107">
        <f t="shared" si="42"/>
        <v>0</v>
      </c>
      <c r="P121" s="107">
        <f t="shared" si="42"/>
        <v>0</v>
      </c>
      <c r="Q121" s="107">
        <f t="shared" si="42"/>
        <v>0</v>
      </c>
      <c r="R121" s="107">
        <f t="shared" si="42"/>
        <v>0</v>
      </c>
      <c r="S121" s="108">
        <f t="shared" si="42"/>
        <v>0</v>
      </c>
      <c r="T121" s="107">
        <f t="shared" si="42"/>
        <v>0</v>
      </c>
      <c r="U121" s="107">
        <f t="shared" si="42"/>
        <v>0</v>
      </c>
      <c r="V121" s="244">
        <f t="shared" si="42"/>
        <v>0</v>
      </c>
      <c r="W121" s="33">
        <f t="shared" ref="W121:W149" si="43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305"/>
      <c r="AC121" s="328">
        <f>SUM(AC87:AC120)</f>
        <v>108.78000000000002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78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109">
        <f>SUM('10:14'!G122)</f>
        <v>90</v>
      </c>
      <c r="H122" s="109">
        <f>SUM('10:14'!H122)</f>
        <v>452.70000000000005</v>
      </c>
      <c r="I122" s="109">
        <f>SUM('10:14'!I122)</f>
        <v>4</v>
      </c>
      <c r="J122" s="31">
        <f t="array" ref="J122">IF(ISERROR(G122/I122),"",G122/I122)</f>
        <v>22.5</v>
      </c>
      <c r="K122" s="35">
        <f t="array" ref="K122">IF(ISERROR(G122/L122),"",G122/L122)</f>
        <v>3.6</v>
      </c>
      <c r="L122" s="98">
        <v>25</v>
      </c>
      <c r="M122" s="36">
        <f t="shared" ref="M122:M136" si="44">IF(ISERROR(I122-K122),"",I122-K122)</f>
        <v>0.39999999999999991</v>
      </c>
      <c r="N122" s="109">
        <f>SUM('10:14'!N122)</f>
        <v>0</v>
      </c>
      <c r="O122" s="109">
        <f>SUM('10:14'!O122)</f>
        <v>0</v>
      </c>
      <c r="P122" s="109">
        <f>SUM('10:14'!P122)</f>
        <v>0</v>
      </c>
      <c r="Q122" s="109">
        <f>SUM('10:14'!Q122)</f>
        <v>0</v>
      </c>
      <c r="R122" s="109">
        <f>SUM('10:14'!R122)</f>
        <v>0</v>
      </c>
      <c r="S122" s="109">
        <f>SUM('10:14'!S122)</f>
        <v>0</v>
      </c>
      <c r="T122" s="109">
        <f>SUM('10:14'!T122)</f>
        <v>0</v>
      </c>
      <c r="U122" s="109">
        <f>SUM('10:14'!U122)</f>
        <v>0</v>
      </c>
      <c r="V122" s="244">
        <f t="shared" ref="V122:V136" si="45">SUM(X122:AA122)</f>
        <v>0</v>
      </c>
      <c r="W122" s="33">
        <f t="shared" si="43"/>
        <v>0</v>
      </c>
      <c r="X122" s="109">
        <f>SUM('10:14'!X122)</f>
        <v>0</v>
      </c>
      <c r="Y122" s="109">
        <f>SUM('10:14'!Y122)</f>
        <v>0</v>
      </c>
      <c r="Z122" s="109">
        <f>SUM('10:14'!Z122)</f>
        <v>0</v>
      </c>
      <c r="AA122" s="109">
        <f>SUM('10:14'!AA122)</f>
        <v>0</v>
      </c>
      <c r="AB122" s="305">
        <v>0.41</v>
      </c>
      <c r="AC122" s="327">
        <f t="shared" si="29"/>
        <v>36.9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78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109">
        <f>SUM('10:14'!G123)</f>
        <v>0</v>
      </c>
      <c r="H123" s="109">
        <f>SUM('10:14'!H123)</f>
        <v>0</v>
      </c>
      <c r="I123" s="109">
        <f>SUM('10:14'!I123)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44"/>
        <v>0</v>
      </c>
      <c r="N123" s="109">
        <f>SUM('10:14'!N123)</f>
        <v>0</v>
      </c>
      <c r="O123" s="109">
        <f>SUM('10:14'!O123)</f>
        <v>0</v>
      </c>
      <c r="P123" s="109">
        <f>SUM('10:14'!P123)</f>
        <v>0</v>
      </c>
      <c r="Q123" s="109">
        <f>SUM('10:14'!Q123)</f>
        <v>0</v>
      </c>
      <c r="R123" s="109">
        <f>SUM('10:14'!R123)</f>
        <v>0</v>
      </c>
      <c r="S123" s="109">
        <f>SUM('10:14'!S123)</f>
        <v>0</v>
      </c>
      <c r="T123" s="109">
        <f>SUM('10:14'!T123)</f>
        <v>0</v>
      </c>
      <c r="U123" s="109">
        <f>SUM('10:14'!U123)</f>
        <v>0</v>
      </c>
      <c r="V123" s="244">
        <f t="shared" si="45"/>
        <v>0</v>
      </c>
      <c r="W123" s="33" t="str">
        <f t="shared" si="43"/>
        <v/>
      </c>
      <c r="X123" s="109">
        <f>SUM('10:14'!X123)</f>
        <v>0</v>
      </c>
      <c r="Y123" s="109">
        <f>SUM('10:14'!Y123)</f>
        <v>0</v>
      </c>
      <c r="Z123" s="109">
        <f>SUM('10:14'!Z123)</f>
        <v>0</v>
      </c>
      <c r="AA123" s="109">
        <f>SUM('10:14'!AA123)</f>
        <v>0</v>
      </c>
      <c r="AB123" s="305">
        <v>0.41</v>
      </c>
      <c r="AC123" s="327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78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SUM('10:14'!G124)</f>
        <v>0</v>
      </c>
      <c r="H124" s="109">
        <f>SUM('10:14'!H124)</f>
        <v>0</v>
      </c>
      <c r="I124" s="109">
        <f>SUM('10:14'!I124)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44"/>
        <v>0</v>
      </c>
      <c r="N124" s="109">
        <f>SUM('10:14'!N124)</f>
        <v>0</v>
      </c>
      <c r="O124" s="109">
        <f>SUM('10:14'!O124)</f>
        <v>0</v>
      </c>
      <c r="P124" s="109">
        <f>SUM('10:14'!P124)</f>
        <v>0</v>
      </c>
      <c r="Q124" s="109">
        <f>SUM('10:14'!Q124)</f>
        <v>0</v>
      </c>
      <c r="R124" s="109">
        <f>SUM('10:14'!R124)</f>
        <v>0</v>
      </c>
      <c r="S124" s="109">
        <f>SUM('10:14'!S124)</f>
        <v>0</v>
      </c>
      <c r="T124" s="109">
        <f>SUM('10:14'!T124)</f>
        <v>0</v>
      </c>
      <c r="U124" s="109">
        <f>SUM('10:14'!U124)</f>
        <v>0</v>
      </c>
      <c r="V124" s="244">
        <f t="shared" si="45"/>
        <v>0</v>
      </c>
      <c r="W124" s="33" t="str">
        <f t="shared" si="43"/>
        <v/>
      </c>
      <c r="X124" s="109">
        <f>SUM('10:14'!X124)</f>
        <v>0</v>
      </c>
      <c r="Y124" s="109">
        <f>SUM('10:14'!Y124)</f>
        <v>0</v>
      </c>
      <c r="Z124" s="109">
        <f>SUM('10:14'!Z124)</f>
        <v>0</v>
      </c>
      <c r="AA124" s="109">
        <f>SUM('10:14'!AA124)</f>
        <v>0</v>
      </c>
      <c r="AB124" s="305">
        <v>0.52</v>
      </c>
      <c r="AC124" s="327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78"/>
      <c r="B125" s="212" t="s">
        <v>514</v>
      </c>
      <c r="C125" s="16" t="s">
        <v>82</v>
      </c>
      <c r="D125" s="17">
        <v>5.03</v>
      </c>
      <c r="E125" s="17"/>
      <c r="F125" s="6"/>
      <c r="G125" s="109">
        <f>SUM('10:14'!G125)</f>
        <v>0</v>
      </c>
      <c r="H125" s="109">
        <f>SUM('10:14'!H125)</f>
        <v>0</v>
      </c>
      <c r="I125" s="109">
        <f>SUM('10:14'!I125)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44"/>
        <v>0</v>
      </c>
      <c r="N125" s="109">
        <f>SUM('10:14'!N125)</f>
        <v>0</v>
      </c>
      <c r="O125" s="109">
        <f>SUM('10:14'!O125)</f>
        <v>0</v>
      </c>
      <c r="P125" s="109">
        <f>SUM('10:14'!P125)</f>
        <v>0</v>
      </c>
      <c r="Q125" s="109">
        <f>SUM('10:14'!Q125)</f>
        <v>0</v>
      </c>
      <c r="R125" s="109">
        <f>SUM('10:14'!R125)</f>
        <v>0</v>
      </c>
      <c r="S125" s="109">
        <f>SUM('10:14'!S125)</f>
        <v>0</v>
      </c>
      <c r="T125" s="109">
        <f>SUM('10:14'!T125)</f>
        <v>0</v>
      </c>
      <c r="U125" s="109">
        <f>SUM('10:14'!U125)</f>
        <v>0</v>
      </c>
      <c r="V125" s="244">
        <f t="shared" si="45"/>
        <v>0</v>
      </c>
      <c r="W125" s="33" t="str">
        <f t="shared" si="43"/>
        <v/>
      </c>
      <c r="X125" s="109">
        <f>SUM('10:14'!X125)</f>
        <v>0</v>
      </c>
      <c r="Y125" s="109">
        <f>SUM('10:14'!Y125)</f>
        <v>0</v>
      </c>
      <c r="Z125" s="109">
        <f>SUM('10:14'!Z125)</f>
        <v>0</v>
      </c>
      <c r="AA125" s="109">
        <f>SUM('10:14'!AA125)</f>
        <v>0</v>
      </c>
      <c r="AB125" s="305">
        <v>0.59</v>
      </c>
      <c r="AC125" s="327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357">
        <v>30100054</v>
      </c>
      <c r="B126" s="63" t="s">
        <v>95</v>
      </c>
      <c r="C126" s="299" t="s">
        <v>72</v>
      </c>
      <c r="D126" s="17">
        <v>5.03</v>
      </c>
      <c r="E126" s="17"/>
      <c r="F126" s="6"/>
      <c r="G126" s="109">
        <f>SUM('10:14'!G126)</f>
        <v>0</v>
      </c>
      <c r="H126" s="109">
        <f>SUM('10:14'!H126)</f>
        <v>0</v>
      </c>
      <c r="I126" s="109">
        <f>SUM('10:14'!I126)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44"/>
        <v>0</v>
      </c>
      <c r="N126" s="109">
        <f>SUM('10:14'!N126)</f>
        <v>0</v>
      </c>
      <c r="O126" s="109">
        <f>SUM('10:14'!O126)</f>
        <v>0</v>
      </c>
      <c r="P126" s="109">
        <f>SUM('10:14'!P126)</f>
        <v>0</v>
      </c>
      <c r="Q126" s="109">
        <f>SUM('10:14'!Q126)</f>
        <v>0</v>
      </c>
      <c r="R126" s="109">
        <f>SUM('10:14'!R126)</f>
        <v>0</v>
      </c>
      <c r="S126" s="109">
        <f>SUM('10:14'!S126)</f>
        <v>0</v>
      </c>
      <c r="T126" s="109">
        <f>SUM('10:14'!T126)</f>
        <v>0</v>
      </c>
      <c r="U126" s="109">
        <f>SUM('10:14'!U126)</f>
        <v>0</v>
      </c>
      <c r="V126" s="244">
        <f t="shared" si="45"/>
        <v>0</v>
      </c>
      <c r="W126" s="33" t="str">
        <f t="shared" si="43"/>
        <v/>
      </c>
      <c r="X126" s="109">
        <f>SUM('10:14'!X126)</f>
        <v>0</v>
      </c>
      <c r="Y126" s="109">
        <f>SUM('10:14'!Y126)</f>
        <v>0</v>
      </c>
      <c r="Z126" s="109">
        <f>SUM('10:14'!Z126)</f>
        <v>0</v>
      </c>
      <c r="AA126" s="109">
        <f>SUM('10:14'!AA126)</f>
        <v>0</v>
      </c>
      <c r="AB126" s="305">
        <v>0.59</v>
      </c>
      <c r="AC126" s="327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357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109">
        <f>SUM('10:14'!G127)</f>
        <v>0</v>
      </c>
      <c r="H127" s="109">
        <f>SUM('10:14'!H127)</f>
        <v>0</v>
      </c>
      <c r="I127" s="109">
        <f>SUM('10:14'!I127)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44"/>
        <v>0</v>
      </c>
      <c r="N127" s="109">
        <f>SUM('10:14'!N127)</f>
        <v>0</v>
      </c>
      <c r="O127" s="109">
        <f>SUM('10:14'!O127)</f>
        <v>0</v>
      </c>
      <c r="P127" s="109">
        <f>SUM('10:14'!P127)</f>
        <v>0</v>
      </c>
      <c r="Q127" s="109">
        <f>SUM('10:14'!Q127)</f>
        <v>0</v>
      </c>
      <c r="R127" s="109">
        <f>SUM('10:14'!R127)</f>
        <v>0</v>
      </c>
      <c r="S127" s="109">
        <f>SUM('10:14'!S127)</f>
        <v>0</v>
      </c>
      <c r="T127" s="109">
        <f>SUM('10:14'!T127)</f>
        <v>0</v>
      </c>
      <c r="U127" s="109">
        <f>SUM('10:14'!U127)</f>
        <v>0</v>
      </c>
      <c r="V127" s="244">
        <f t="shared" si="45"/>
        <v>0</v>
      </c>
      <c r="W127" s="33" t="str">
        <f t="shared" si="43"/>
        <v/>
      </c>
      <c r="X127" s="109">
        <f>SUM('10:14'!X127)</f>
        <v>0</v>
      </c>
      <c r="Y127" s="109">
        <f>SUM('10:14'!Y127)</f>
        <v>0</v>
      </c>
      <c r="Z127" s="109">
        <f>SUM('10:14'!Z127)</f>
        <v>0</v>
      </c>
      <c r="AA127" s="109">
        <f>SUM('10:14'!AA127)</f>
        <v>0</v>
      </c>
      <c r="AB127" s="305">
        <v>0.59</v>
      </c>
      <c r="AC127" s="327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78"/>
      <c r="B128" s="63" t="s">
        <v>95</v>
      </c>
      <c r="C128" s="16" t="s">
        <v>60</v>
      </c>
      <c r="D128" s="17">
        <v>5.03</v>
      </c>
      <c r="E128" s="17"/>
      <c r="F128" s="6"/>
      <c r="G128" s="109">
        <f>SUM('10:14'!G128)</f>
        <v>0</v>
      </c>
      <c r="H128" s="109">
        <f>SUM('10:14'!H128)</f>
        <v>0</v>
      </c>
      <c r="I128" s="109">
        <f>SUM('10:14'!I128)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44"/>
        <v>0</v>
      </c>
      <c r="N128" s="109">
        <f>SUM('10:14'!N128)</f>
        <v>0</v>
      </c>
      <c r="O128" s="109">
        <f>SUM('10:14'!O128)</f>
        <v>0</v>
      </c>
      <c r="P128" s="109">
        <f>SUM('10:14'!P128)</f>
        <v>0</v>
      </c>
      <c r="Q128" s="109">
        <f>SUM('10:14'!Q128)</f>
        <v>0</v>
      </c>
      <c r="R128" s="109">
        <f>SUM('10:14'!R128)</f>
        <v>0</v>
      </c>
      <c r="S128" s="109">
        <f>SUM('10:14'!S128)</f>
        <v>0</v>
      </c>
      <c r="T128" s="109">
        <f>SUM('10:14'!T128)</f>
        <v>0</v>
      </c>
      <c r="U128" s="109">
        <f>SUM('10:14'!U128)</f>
        <v>0</v>
      </c>
      <c r="V128" s="244">
        <f t="shared" si="45"/>
        <v>0</v>
      </c>
      <c r="W128" s="33" t="str">
        <f t="shared" si="43"/>
        <v/>
      </c>
      <c r="X128" s="109">
        <f>SUM('10:14'!X128)</f>
        <v>0</v>
      </c>
      <c r="Y128" s="109">
        <f>SUM('10:14'!Y128)</f>
        <v>0</v>
      </c>
      <c r="Z128" s="109">
        <f>SUM('10:14'!Z128)</f>
        <v>0</v>
      </c>
      <c r="AA128" s="109">
        <f>SUM('10:14'!AA128)</f>
        <v>0</v>
      </c>
      <c r="AB128" s="305">
        <v>0.59</v>
      </c>
      <c r="AC128" s="327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78"/>
      <c r="B129" s="63" t="s">
        <v>95</v>
      </c>
      <c r="C129" s="299" t="s">
        <v>96</v>
      </c>
      <c r="D129" s="17">
        <v>5.03</v>
      </c>
      <c r="E129" s="17"/>
      <c r="F129" s="6"/>
      <c r="G129" s="109">
        <f>SUM('10:14'!G129)</f>
        <v>0</v>
      </c>
      <c r="H129" s="109">
        <f>SUM('10:14'!H129)</f>
        <v>0</v>
      </c>
      <c r="I129" s="109">
        <f>SUM('10:14'!I129)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44"/>
        <v>0</v>
      </c>
      <c r="N129" s="109">
        <f>SUM('10:14'!N129)</f>
        <v>0</v>
      </c>
      <c r="O129" s="109">
        <f>SUM('10:14'!O129)</f>
        <v>0</v>
      </c>
      <c r="P129" s="109">
        <f>SUM('10:14'!P129)</f>
        <v>0</v>
      </c>
      <c r="Q129" s="109">
        <f>SUM('10:14'!Q129)</f>
        <v>0</v>
      </c>
      <c r="R129" s="109">
        <f>SUM('10:14'!R129)</f>
        <v>0</v>
      </c>
      <c r="S129" s="109">
        <f>SUM('10:14'!S129)</f>
        <v>0</v>
      </c>
      <c r="T129" s="109">
        <f>SUM('10:14'!T129)</f>
        <v>0</v>
      </c>
      <c r="U129" s="109">
        <f>SUM('10:14'!U129)</f>
        <v>0</v>
      </c>
      <c r="V129" s="244">
        <f t="shared" si="45"/>
        <v>0</v>
      </c>
      <c r="W129" s="33" t="str">
        <f t="shared" si="43"/>
        <v/>
      </c>
      <c r="X129" s="109">
        <f>SUM('10:14'!X129)</f>
        <v>0</v>
      </c>
      <c r="Y129" s="109">
        <f>SUM('10:14'!Y129)</f>
        <v>0</v>
      </c>
      <c r="Z129" s="109">
        <f>SUM('10:14'!Z129)</f>
        <v>0</v>
      </c>
      <c r="AA129" s="109">
        <f>SUM('10:14'!AA129)</f>
        <v>0</v>
      </c>
      <c r="AB129" s="305">
        <v>0.59</v>
      </c>
      <c r="AC129" s="327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78">
        <v>30101067</v>
      </c>
      <c r="B130" s="212" t="s">
        <v>229</v>
      </c>
      <c r="C130" s="299" t="s">
        <v>82</v>
      </c>
      <c r="D130" s="17">
        <v>5.03</v>
      </c>
      <c r="E130" s="17"/>
      <c r="F130" s="6"/>
      <c r="G130" s="109">
        <f>SUM('10:14'!G130)</f>
        <v>0</v>
      </c>
      <c r="H130" s="109">
        <f>SUM('10:14'!H130)</f>
        <v>0</v>
      </c>
      <c r="I130" s="109">
        <f>SUM('10:14'!I130)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44"/>
        <v/>
      </c>
      <c r="N130" s="109">
        <f>SUM('10:14'!N130)</f>
        <v>0</v>
      </c>
      <c r="O130" s="109">
        <f>SUM('10:14'!O130)</f>
        <v>0</v>
      </c>
      <c r="P130" s="109">
        <f>SUM('10:14'!P130)</f>
        <v>0</v>
      </c>
      <c r="Q130" s="109">
        <f>SUM('10:14'!Q130)</f>
        <v>0</v>
      </c>
      <c r="R130" s="109">
        <f>SUM('10:14'!R130)</f>
        <v>0</v>
      </c>
      <c r="S130" s="109">
        <f>SUM('10:14'!S130)</f>
        <v>0</v>
      </c>
      <c r="T130" s="109">
        <f>SUM('10:14'!T130)</f>
        <v>0</v>
      </c>
      <c r="U130" s="109">
        <f>SUM('10:14'!U130)</f>
        <v>0</v>
      </c>
      <c r="V130" s="244">
        <f t="shared" si="45"/>
        <v>0</v>
      </c>
      <c r="W130" s="33" t="str">
        <f t="shared" si="43"/>
        <v/>
      </c>
      <c r="X130" s="109">
        <f>SUM('10:14'!X130)</f>
        <v>0</v>
      </c>
      <c r="Y130" s="109">
        <f>SUM('10:14'!Y130)</f>
        <v>0</v>
      </c>
      <c r="Z130" s="109">
        <f>SUM('10:14'!Z130)</f>
        <v>0</v>
      </c>
      <c r="AA130" s="109">
        <f>SUM('10:14'!AA130)</f>
        <v>0</v>
      </c>
      <c r="AB130" s="305"/>
      <c r="AC130" s="327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78">
        <v>30101068</v>
      </c>
      <c r="B131" s="63" t="s">
        <v>97</v>
      </c>
      <c r="C131" s="299" t="s">
        <v>72</v>
      </c>
      <c r="D131" s="17">
        <v>5.03</v>
      </c>
      <c r="E131" s="17"/>
      <c r="F131" s="6"/>
      <c r="G131" s="109">
        <f>SUM('10:14'!G131)</f>
        <v>0</v>
      </c>
      <c r="H131" s="109">
        <f>SUM('10:14'!H131)</f>
        <v>0</v>
      </c>
      <c r="I131" s="109">
        <f>SUM('10:14'!I131)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44"/>
        <v/>
      </c>
      <c r="N131" s="109">
        <f>SUM('10:14'!N131)</f>
        <v>0</v>
      </c>
      <c r="O131" s="109">
        <f>SUM('10:14'!O131)</f>
        <v>0</v>
      </c>
      <c r="P131" s="109">
        <f>SUM('10:14'!P131)</f>
        <v>0</v>
      </c>
      <c r="Q131" s="109">
        <f>SUM('10:14'!Q131)</f>
        <v>0</v>
      </c>
      <c r="R131" s="109">
        <f>SUM('10:14'!R131)</f>
        <v>0</v>
      </c>
      <c r="S131" s="109">
        <f>SUM('10:14'!S131)</f>
        <v>0</v>
      </c>
      <c r="T131" s="109">
        <f>SUM('10:14'!T131)</f>
        <v>0</v>
      </c>
      <c r="U131" s="109">
        <f>SUM('10:14'!U131)</f>
        <v>0</v>
      </c>
      <c r="V131" s="244">
        <f t="shared" si="45"/>
        <v>0</v>
      </c>
      <c r="W131" s="33" t="str">
        <f t="shared" si="43"/>
        <v/>
      </c>
      <c r="X131" s="109">
        <f>SUM('10:14'!X131)</f>
        <v>0</v>
      </c>
      <c r="Y131" s="109">
        <f>SUM('10:14'!Y131)</f>
        <v>0</v>
      </c>
      <c r="Z131" s="109">
        <f>SUM('10:14'!Z131)</f>
        <v>0</v>
      </c>
      <c r="AA131" s="109">
        <f>SUM('10:14'!AA131)</f>
        <v>0</v>
      </c>
      <c r="AB131" s="305"/>
      <c r="AC131" s="327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78">
        <v>30101069</v>
      </c>
      <c r="B132" s="63" t="s">
        <v>97</v>
      </c>
      <c r="C132" s="299" t="s">
        <v>60</v>
      </c>
      <c r="D132" s="17">
        <v>5.03</v>
      </c>
      <c r="E132" s="17"/>
      <c r="F132" s="6"/>
      <c r="G132" s="109">
        <f>SUM('10:14'!G132)</f>
        <v>0</v>
      </c>
      <c r="H132" s="109">
        <f>SUM('10:14'!H132)</f>
        <v>0</v>
      </c>
      <c r="I132" s="109">
        <f>SUM('10:14'!I132)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44"/>
        <v/>
      </c>
      <c r="N132" s="109">
        <f>SUM('10:14'!N132)</f>
        <v>0</v>
      </c>
      <c r="O132" s="109">
        <f>SUM('10:14'!O132)</f>
        <v>0</v>
      </c>
      <c r="P132" s="109">
        <f>SUM('10:14'!P132)</f>
        <v>0</v>
      </c>
      <c r="Q132" s="109">
        <f>SUM('10:14'!Q132)</f>
        <v>0</v>
      </c>
      <c r="R132" s="109">
        <f>SUM('10:14'!R132)</f>
        <v>0</v>
      </c>
      <c r="S132" s="109">
        <f>SUM('10:14'!S132)</f>
        <v>0</v>
      </c>
      <c r="T132" s="109">
        <f>SUM('10:14'!T132)</f>
        <v>0</v>
      </c>
      <c r="U132" s="109">
        <f>SUM('10:14'!U132)</f>
        <v>0</v>
      </c>
      <c r="V132" s="244">
        <f t="shared" si="45"/>
        <v>0</v>
      </c>
      <c r="W132" s="33" t="str">
        <f t="shared" si="43"/>
        <v/>
      </c>
      <c r="X132" s="109">
        <f>SUM('10:14'!X132)</f>
        <v>0</v>
      </c>
      <c r="Y132" s="109">
        <f>SUM('10:14'!Y132)</f>
        <v>0</v>
      </c>
      <c r="Z132" s="109">
        <f>SUM('10:14'!Z132)</f>
        <v>0</v>
      </c>
      <c r="AA132" s="109">
        <f>SUM('10:14'!AA132)</f>
        <v>0</v>
      </c>
      <c r="AB132" s="305"/>
      <c r="AC132" s="327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78">
        <v>30101070</v>
      </c>
      <c r="B133" s="63" t="s">
        <v>97</v>
      </c>
      <c r="C133" s="299" t="s">
        <v>96</v>
      </c>
      <c r="D133" s="17">
        <v>5.03</v>
      </c>
      <c r="E133" s="17"/>
      <c r="F133" s="6"/>
      <c r="G133" s="109">
        <f>SUM('10:14'!G133)</f>
        <v>0</v>
      </c>
      <c r="H133" s="109">
        <f>SUM('10:14'!H133)</f>
        <v>0</v>
      </c>
      <c r="I133" s="109">
        <f>SUM('10:14'!I133)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44"/>
        <v/>
      </c>
      <c r="N133" s="109">
        <f>SUM('10:14'!N133)</f>
        <v>0</v>
      </c>
      <c r="O133" s="109">
        <f>SUM('10:14'!O133)</f>
        <v>0</v>
      </c>
      <c r="P133" s="109">
        <f>SUM('10:14'!P133)</f>
        <v>0</v>
      </c>
      <c r="Q133" s="109">
        <f>SUM('10:14'!Q133)</f>
        <v>0</v>
      </c>
      <c r="R133" s="109">
        <f>SUM('10:14'!R133)</f>
        <v>0</v>
      </c>
      <c r="S133" s="109">
        <f>SUM('10:14'!S133)</f>
        <v>0</v>
      </c>
      <c r="T133" s="109">
        <f>SUM('10:14'!T133)</f>
        <v>0</v>
      </c>
      <c r="U133" s="109">
        <f>SUM('10:14'!U133)</f>
        <v>0</v>
      </c>
      <c r="V133" s="244">
        <f t="shared" si="45"/>
        <v>0</v>
      </c>
      <c r="W133" s="33" t="str">
        <f t="shared" si="43"/>
        <v/>
      </c>
      <c r="X133" s="109">
        <f>SUM('10:14'!X133)</f>
        <v>0</v>
      </c>
      <c r="Y133" s="109">
        <f>SUM('10:14'!Y133)</f>
        <v>0</v>
      </c>
      <c r="Z133" s="109">
        <f>SUM('10:14'!Z133)</f>
        <v>0</v>
      </c>
      <c r="AA133" s="109">
        <f>SUM('10:14'!AA133)</f>
        <v>0</v>
      </c>
      <c r="AB133" s="305"/>
      <c r="AC133" s="327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78">
        <v>30101071</v>
      </c>
      <c r="B134" s="63" t="s">
        <v>97</v>
      </c>
      <c r="C134" s="299" t="s">
        <v>73</v>
      </c>
      <c r="D134" s="17">
        <v>5.03</v>
      </c>
      <c r="E134" s="17"/>
      <c r="F134" s="6"/>
      <c r="G134" s="109">
        <f>SUM('10:14'!G134)</f>
        <v>0</v>
      </c>
      <c r="H134" s="109">
        <f>SUM('10:14'!H134)</f>
        <v>0</v>
      </c>
      <c r="I134" s="109">
        <f>SUM('10:14'!I134)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44"/>
        <v/>
      </c>
      <c r="N134" s="109">
        <f>SUM('10:14'!N134)</f>
        <v>0</v>
      </c>
      <c r="O134" s="109">
        <f>SUM('10:14'!O134)</f>
        <v>0</v>
      </c>
      <c r="P134" s="109">
        <f>SUM('10:14'!P134)</f>
        <v>0</v>
      </c>
      <c r="Q134" s="109">
        <f>SUM('10:14'!Q134)</f>
        <v>0</v>
      </c>
      <c r="R134" s="109">
        <f>SUM('10:14'!R134)</f>
        <v>0</v>
      </c>
      <c r="S134" s="109">
        <f>SUM('10:14'!S134)</f>
        <v>0</v>
      </c>
      <c r="T134" s="109">
        <f>SUM('10:14'!T134)</f>
        <v>0</v>
      </c>
      <c r="U134" s="109">
        <f>SUM('10:14'!U134)</f>
        <v>0</v>
      </c>
      <c r="V134" s="244">
        <f t="shared" si="45"/>
        <v>0</v>
      </c>
      <c r="W134" s="33" t="str">
        <f t="shared" si="43"/>
        <v/>
      </c>
      <c r="X134" s="109">
        <f>SUM('10:14'!X134)</f>
        <v>0</v>
      </c>
      <c r="Y134" s="109">
        <f>SUM('10:14'!Y134)</f>
        <v>0</v>
      </c>
      <c r="Z134" s="109">
        <f>SUM('10:14'!Z134)</f>
        <v>0</v>
      </c>
      <c r="AA134" s="109">
        <f>SUM('10:14'!AA134)</f>
        <v>0</v>
      </c>
      <c r="AB134" s="305"/>
      <c r="AC134" s="327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7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109">
        <f>SUM('10:14'!G135)</f>
        <v>683</v>
      </c>
      <c r="H135" s="109">
        <f>SUM('10:14'!H135)</f>
        <v>3455.9799999999996</v>
      </c>
      <c r="I135" s="109">
        <f>SUM('10:14'!I135)</f>
        <v>24</v>
      </c>
      <c r="J135" s="31">
        <f t="array" ref="J135">IF(ISERROR(G135/I135),"",G135/I135)</f>
        <v>28.458333333333332</v>
      </c>
      <c r="K135" s="35">
        <f t="array" ref="K135">IF(ISERROR(G135/L135),"",G135/L135)</f>
        <v>27.32</v>
      </c>
      <c r="L135" s="98">
        <v>25</v>
      </c>
      <c r="M135" s="36">
        <f t="shared" si="44"/>
        <v>-3.3200000000000003</v>
      </c>
      <c r="N135" s="109">
        <f>SUM('10:14'!N135)</f>
        <v>0</v>
      </c>
      <c r="O135" s="109">
        <f>SUM('10:14'!O135)</f>
        <v>0</v>
      </c>
      <c r="P135" s="109">
        <f>SUM('10:14'!P135)</f>
        <v>0</v>
      </c>
      <c r="Q135" s="109">
        <f>SUM('10:14'!Q135)</f>
        <v>0</v>
      </c>
      <c r="R135" s="109">
        <f>SUM('10:14'!R135)</f>
        <v>0</v>
      </c>
      <c r="S135" s="109">
        <f>SUM('10:14'!S135)</f>
        <v>0</v>
      </c>
      <c r="T135" s="109">
        <f>SUM('10:14'!T135)</f>
        <v>0</v>
      </c>
      <c r="U135" s="109">
        <f>SUM('10:14'!U135)</f>
        <v>0</v>
      </c>
      <c r="V135" s="244">
        <f t="shared" si="45"/>
        <v>0</v>
      </c>
      <c r="W135" s="33">
        <f t="shared" si="43"/>
        <v>0</v>
      </c>
      <c r="X135" s="109">
        <f>SUM('10:14'!X135)</f>
        <v>0</v>
      </c>
      <c r="Y135" s="109">
        <f>SUM('10:14'!Y135)</f>
        <v>0</v>
      </c>
      <c r="Z135" s="109">
        <f>SUM('10:14'!Z135)</f>
        <v>0</v>
      </c>
      <c r="AA135" s="109">
        <f>SUM('10:14'!AA135)</f>
        <v>0</v>
      </c>
      <c r="AB135" s="305">
        <v>0.43</v>
      </c>
      <c r="AC135" s="327">
        <f t="shared" si="29"/>
        <v>293.69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7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109">
        <f>SUM('10:14'!G136)</f>
        <v>0</v>
      </c>
      <c r="H136" s="109">
        <f>SUM('10:14'!H136)</f>
        <v>0</v>
      </c>
      <c r="I136" s="109">
        <f>SUM('10:14'!I136)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44"/>
        <v>0</v>
      </c>
      <c r="N136" s="109">
        <f>SUM('10:14'!N136)</f>
        <v>0</v>
      </c>
      <c r="O136" s="109">
        <f>SUM('10:14'!O136)</f>
        <v>0</v>
      </c>
      <c r="P136" s="109">
        <f>SUM('10:14'!P136)</f>
        <v>0</v>
      </c>
      <c r="Q136" s="109">
        <f>SUM('10:14'!Q136)</f>
        <v>0</v>
      </c>
      <c r="R136" s="109">
        <f>SUM('10:14'!R136)</f>
        <v>0</v>
      </c>
      <c r="S136" s="109">
        <f>SUM('10:14'!S136)</f>
        <v>0</v>
      </c>
      <c r="T136" s="109">
        <f>SUM('10:14'!T136)</f>
        <v>0</v>
      </c>
      <c r="U136" s="109">
        <f>SUM('10:14'!U136)</f>
        <v>0</v>
      </c>
      <c r="V136" s="244">
        <f t="shared" si="45"/>
        <v>0</v>
      </c>
      <c r="W136" s="33" t="str">
        <f t="shared" si="43"/>
        <v/>
      </c>
      <c r="X136" s="109">
        <f>SUM('10:14'!X136)</f>
        <v>0</v>
      </c>
      <c r="Y136" s="109">
        <f>SUM('10:14'!Y136)</f>
        <v>0</v>
      </c>
      <c r="Z136" s="109">
        <f>SUM('10:14'!Z136)</f>
        <v>0</v>
      </c>
      <c r="AA136" s="109">
        <f>SUM('10:14'!AA136)</f>
        <v>0</v>
      </c>
      <c r="AB136" s="305">
        <v>0.43</v>
      </c>
      <c r="AC136" s="327">
        <f t="shared" ref="AC136:AC159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32" t="s">
        <v>99</v>
      </c>
      <c r="B137" s="633"/>
      <c r="C137" s="295" t="s">
        <v>71</v>
      </c>
      <c r="D137" s="20"/>
      <c r="E137" s="20"/>
      <c r="F137" s="32"/>
      <c r="G137" s="118">
        <f>SUM(G122:G136)</f>
        <v>773</v>
      </c>
      <c r="H137" s="30">
        <f>SUM(H122:H136)</f>
        <v>3908.6799999999994</v>
      </c>
      <c r="I137" s="30">
        <f>SUM(I122:I136)</f>
        <v>28</v>
      </c>
      <c r="J137" s="31">
        <f t="array" ref="J137">IF(ISERROR(G137/I137),"",G137/I137)</f>
        <v>27.607142857142858</v>
      </c>
      <c r="K137" s="30">
        <f>SUM(K122:K136)</f>
        <v>30.92</v>
      </c>
      <c r="L137" s="114"/>
      <c r="M137" s="105">
        <f>SUM(M122:M136)</f>
        <v>-2.9200000000000004</v>
      </c>
      <c r="N137" s="30">
        <f>SUM(N122:N136)</f>
        <v>0</v>
      </c>
      <c r="O137" s="109">
        <f>SUM('10:14'!O137)</f>
        <v>0</v>
      </c>
      <c r="P137" s="109">
        <f>SUM('10:14'!P137)</f>
        <v>0</v>
      </c>
      <c r="Q137" s="109">
        <f>SUM('10:14'!Q137)</f>
        <v>0</v>
      </c>
      <c r="R137" s="109">
        <f>SUM('10:14'!R137)</f>
        <v>0</v>
      </c>
      <c r="S137" s="109">
        <f>SUM('10:14'!S137)</f>
        <v>0</v>
      </c>
      <c r="T137" s="109">
        <f>SUM('10:14'!T137)</f>
        <v>0</v>
      </c>
      <c r="U137" s="109">
        <f>SUM('10:14'!U137)</f>
        <v>0</v>
      </c>
      <c r="V137" s="246">
        <f t="shared" ref="V137" si="47">SUM(V122:V136)</f>
        <v>0</v>
      </c>
      <c r="W137" s="33">
        <f t="shared" si="43"/>
        <v>0</v>
      </c>
      <c r="X137" s="109">
        <f>SUM('10:14'!X137)</f>
        <v>0</v>
      </c>
      <c r="Y137" s="109">
        <f>SUM('10:14'!Y137)</f>
        <v>0</v>
      </c>
      <c r="Z137" s="109">
        <f>SUM('10:14'!Z137)</f>
        <v>0</v>
      </c>
      <c r="AA137" s="109">
        <f>SUM('10:14'!AA137)</f>
        <v>0</v>
      </c>
      <c r="AB137" s="305"/>
      <c r="AC137" s="328">
        <f>SUM(AC122:AC136)</f>
        <v>330.59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58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109">
        <f>SUM('10:14'!G138)</f>
        <v>169</v>
      </c>
      <c r="H138" s="109">
        <f>SUM('10:14'!H138)</f>
        <v>851.7600000000001</v>
      </c>
      <c r="I138" s="109">
        <f>SUM('10:14'!I138)</f>
        <v>9</v>
      </c>
      <c r="J138" s="31">
        <f t="array" ref="J138">IF(ISERROR(G138/I138),"",G138/I138)</f>
        <v>18.777777777777779</v>
      </c>
      <c r="K138" s="35">
        <f t="array" ref="K138">IF(ISERROR(G138/L138),"",G138/L138)</f>
        <v>7.6818181818181817</v>
      </c>
      <c r="L138" s="98">
        <v>22</v>
      </c>
      <c r="M138" s="36">
        <f t="shared" ref="M138:M144" si="48">IF(ISERROR(I138-K138),"",I138-K138)</f>
        <v>1.3181818181818183</v>
      </c>
      <c r="N138" s="109">
        <f>SUM('10:14'!N138)</f>
        <v>0</v>
      </c>
      <c r="O138" s="109">
        <f>SUM('10:14'!O138)</f>
        <v>0</v>
      </c>
      <c r="P138" s="109">
        <f>SUM('10:14'!P138)</f>
        <v>0</v>
      </c>
      <c r="Q138" s="109">
        <f>SUM('10:14'!Q138)</f>
        <v>0</v>
      </c>
      <c r="R138" s="109">
        <f>SUM('10:14'!R138)</f>
        <v>0</v>
      </c>
      <c r="S138" s="109">
        <f>SUM('10:14'!S138)</f>
        <v>0</v>
      </c>
      <c r="T138" s="109">
        <f>SUM('10:14'!T138)</f>
        <v>0</v>
      </c>
      <c r="U138" s="109">
        <f>SUM('10:14'!U138)</f>
        <v>0</v>
      </c>
      <c r="V138" s="244">
        <f t="shared" ref="V138:V144" si="49">SUM(X138:AA138)</f>
        <v>0</v>
      </c>
      <c r="W138" s="33">
        <f t="shared" si="43"/>
        <v>0</v>
      </c>
      <c r="X138" s="109">
        <f>SUM('10:14'!X138)</f>
        <v>0</v>
      </c>
      <c r="Y138" s="109">
        <f>SUM('10:14'!Y138)</f>
        <v>0</v>
      </c>
      <c r="Z138" s="109">
        <f>SUM('10:14'!Z138)</f>
        <v>0</v>
      </c>
      <c r="AA138" s="109">
        <f>SUM('10:14'!AA138)</f>
        <v>0</v>
      </c>
      <c r="AB138" s="305">
        <v>0.48</v>
      </c>
      <c r="AC138" s="327">
        <f t="shared" si="46"/>
        <v>81.11999999999999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7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109">
        <f>SUM('10:14'!G139)</f>
        <v>0</v>
      </c>
      <c r="H139" s="109">
        <f>SUM('10:14'!H139)</f>
        <v>0</v>
      </c>
      <c r="I139" s="109">
        <f>SUM('10:14'!I139)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48"/>
        <v>0</v>
      </c>
      <c r="N139" s="109">
        <f>SUM('10:14'!N139)</f>
        <v>0</v>
      </c>
      <c r="O139" s="109">
        <f>SUM('10:14'!O139)</f>
        <v>0</v>
      </c>
      <c r="P139" s="109">
        <f>SUM('10:14'!P139)</f>
        <v>0</v>
      </c>
      <c r="Q139" s="109">
        <f>SUM('10:14'!Q139)</f>
        <v>0</v>
      </c>
      <c r="R139" s="109">
        <f>SUM('10:14'!R139)</f>
        <v>0</v>
      </c>
      <c r="S139" s="109">
        <f>SUM('10:14'!S139)</f>
        <v>0</v>
      </c>
      <c r="T139" s="109">
        <f>SUM('10:14'!T139)</f>
        <v>0</v>
      </c>
      <c r="U139" s="109">
        <f>SUM('10:14'!U139)</f>
        <v>0</v>
      </c>
      <c r="V139" s="244">
        <f t="shared" si="49"/>
        <v>0</v>
      </c>
      <c r="W139" s="33" t="str">
        <f t="shared" si="43"/>
        <v/>
      </c>
      <c r="X139" s="109">
        <f>SUM('10:14'!X139)</f>
        <v>0</v>
      </c>
      <c r="Y139" s="109">
        <f>SUM('10:14'!Y139)</f>
        <v>0</v>
      </c>
      <c r="Z139" s="109">
        <f>SUM('10:14'!Z139)</f>
        <v>0</v>
      </c>
      <c r="AA139" s="109">
        <f>SUM('10:14'!AA139)</f>
        <v>0</v>
      </c>
      <c r="AB139" s="305">
        <v>0.48</v>
      </c>
      <c r="AC139" s="327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7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109">
        <f>SUM('10:14'!G140)</f>
        <v>0</v>
      </c>
      <c r="H140" s="109">
        <f>SUM('10:14'!H140)</f>
        <v>0</v>
      </c>
      <c r="I140" s="109">
        <f>SUM('10:14'!I140)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98">
        <v>22</v>
      </c>
      <c r="M140" s="36">
        <f t="shared" si="48"/>
        <v>0</v>
      </c>
      <c r="N140" s="109">
        <f>SUM('10:14'!N140)</f>
        <v>0</v>
      </c>
      <c r="O140" s="109">
        <f>SUM('10:14'!O140)</f>
        <v>0</v>
      </c>
      <c r="P140" s="109">
        <f>SUM('10:14'!P140)</f>
        <v>0</v>
      </c>
      <c r="Q140" s="109">
        <f>SUM('10:14'!Q140)</f>
        <v>0</v>
      </c>
      <c r="R140" s="109">
        <f>SUM('10:14'!R140)</f>
        <v>0</v>
      </c>
      <c r="S140" s="109">
        <f>SUM('10:14'!S140)</f>
        <v>0</v>
      </c>
      <c r="T140" s="109">
        <f>SUM('10:14'!T140)</f>
        <v>0</v>
      </c>
      <c r="U140" s="109">
        <f>SUM('10:14'!U140)</f>
        <v>0</v>
      </c>
      <c r="V140" s="244">
        <f t="shared" si="49"/>
        <v>0</v>
      </c>
      <c r="W140" s="33" t="str">
        <f t="shared" si="43"/>
        <v/>
      </c>
      <c r="X140" s="109">
        <f>SUM('10:14'!X140)</f>
        <v>0</v>
      </c>
      <c r="Y140" s="109">
        <f>SUM('10:14'!Y140)</f>
        <v>0</v>
      </c>
      <c r="Z140" s="109">
        <f>SUM('10:14'!Z140)</f>
        <v>0</v>
      </c>
      <c r="AA140" s="109">
        <f>SUM('10:14'!AA140)</f>
        <v>0</v>
      </c>
      <c r="AB140" s="305">
        <v>0.48</v>
      </c>
      <c r="AC140" s="327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74"/>
      <c r="B141" s="218" t="s">
        <v>517</v>
      </c>
      <c r="C141" s="16" t="s">
        <v>66</v>
      </c>
      <c r="D141" s="17">
        <v>5.04</v>
      </c>
      <c r="E141" s="17"/>
      <c r="F141" s="6"/>
      <c r="G141" s="109">
        <f>SUM('10:14'!G141)</f>
        <v>0</v>
      </c>
      <c r="H141" s="109">
        <f>SUM('10:14'!H141)</f>
        <v>0</v>
      </c>
      <c r="I141" s="109">
        <f>SUM('10:14'!I141)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48"/>
        <v>0</v>
      </c>
      <c r="N141" s="109">
        <f>SUM('10:14'!N141)</f>
        <v>0</v>
      </c>
      <c r="O141" s="109">
        <f>SUM('10:14'!O141)</f>
        <v>0</v>
      </c>
      <c r="P141" s="109">
        <f>SUM('10:14'!P141)</f>
        <v>0</v>
      </c>
      <c r="Q141" s="109">
        <f>SUM('10:14'!Q141)</f>
        <v>0</v>
      </c>
      <c r="R141" s="109">
        <f>SUM('10:14'!R141)</f>
        <v>0</v>
      </c>
      <c r="S141" s="109">
        <f>SUM('10:14'!S141)</f>
        <v>0</v>
      </c>
      <c r="T141" s="109">
        <f>SUM('10:14'!T141)</f>
        <v>0</v>
      </c>
      <c r="U141" s="109">
        <f>SUM('10:14'!U141)</f>
        <v>0</v>
      </c>
      <c r="V141" s="244">
        <f t="shared" si="49"/>
        <v>0</v>
      </c>
      <c r="W141" s="33" t="str">
        <f t="shared" si="43"/>
        <v/>
      </c>
      <c r="X141" s="109">
        <f>SUM('10:14'!X141)</f>
        <v>0</v>
      </c>
      <c r="Y141" s="109">
        <f>SUM('10:14'!Y141)</f>
        <v>0</v>
      </c>
      <c r="Z141" s="109">
        <f>SUM('10:14'!Z141)</f>
        <v>0</v>
      </c>
      <c r="AA141" s="109">
        <f>SUM('10:14'!AA141)</f>
        <v>0</v>
      </c>
      <c r="AB141" s="305">
        <v>0.48</v>
      </c>
      <c r="AC141" s="327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74"/>
      <c r="B142" s="62" t="s">
        <v>100</v>
      </c>
      <c r="C142" s="16" t="s">
        <v>101</v>
      </c>
      <c r="D142" s="17">
        <v>5.04</v>
      </c>
      <c r="E142" s="17"/>
      <c r="F142" s="6"/>
      <c r="G142" s="109">
        <f>SUM('10:14'!G142)</f>
        <v>0</v>
      </c>
      <c r="H142" s="109">
        <f>SUM('10:14'!H142)</f>
        <v>0</v>
      </c>
      <c r="I142" s="109">
        <f>SUM('10:14'!I142)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48"/>
        <v>0</v>
      </c>
      <c r="N142" s="109">
        <f>SUM('10:14'!N142)</f>
        <v>0</v>
      </c>
      <c r="O142" s="109">
        <f>SUM('10:14'!O142)</f>
        <v>0</v>
      </c>
      <c r="P142" s="109">
        <f>SUM('10:14'!P142)</f>
        <v>0</v>
      </c>
      <c r="Q142" s="109">
        <f>SUM('10:14'!Q142)</f>
        <v>0</v>
      </c>
      <c r="R142" s="109">
        <f>SUM('10:14'!R142)</f>
        <v>0</v>
      </c>
      <c r="S142" s="109">
        <f>SUM('10:14'!S142)</f>
        <v>0</v>
      </c>
      <c r="T142" s="109">
        <f>SUM('10:14'!T142)</f>
        <v>0</v>
      </c>
      <c r="U142" s="109">
        <f>SUM('10:14'!U142)</f>
        <v>0</v>
      </c>
      <c r="V142" s="244">
        <f t="shared" si="49"/>
        <v>0</v>
      </c>
      <c r="W142" s="33" t="str">
        <f t="shared" si="43"/>
        <v/>
      </c>
      <c r="X142" s="109">
        <f>SUM('10:14'!X142)</f>
        <v>0</v>
      </c>
      <c r="Y142" s="109">
        <f>SUM('10:14'!Y142)</f>
        <v>0</v>
      </c>
      <c r="Z142" s="109">
        <f>SUM('10:14'!Z142)</f>
        <v>0</v>
      </c>
      <c r="AA142" s="109">
        <f>SUM('10:14'!AA142)</f>
        <v>0</v>
      </c>
      <c r="AB142" s="305">
        <v>0.48</v>
      </c>
      <c r="AC142" s="327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74">
        <v>30400019</v>
      </c>
      <c r="B143" s="218" t="s">
        <v>443</v>
      </c>
      <c r="C143" s="209" t="s">
        <v>445</v>
      </c>
      <c r="D143" s="17">
        <v>5.04</v>
      </c>
      <c r="E143" s="17"/>
      <c r="F143" s="6"/>
      <c r="G143" s="109">
        <f>SUM('10:14'!G143)</f>
        <v>67</v>
      </c>
      <c r="H143" s="109">
        <f>SUM('10:14'!H143)</f>
        <v>337.68</v>
      </c>
      <c r="I143" s="109"/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323">
        <v>0.56000000000000005</v>
      </c>
      <c r="AC143" s="327">
        <f t="shared" si="46"/>
        <v>37.520000000000003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74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109">
        <f>SUM('10:14'!G144)</f>
        <v>0</v>
      </c>
      <c r="H144" s="109">
        <f>SUM('10:14'!H144)</f>
        <v>0</v>
      </c>
      <c r="I144" s="109">
        <f>SUM('10:14'!I144)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si="48"/>
        <v>0</v>
      </c>
      <c r="N144" s="109">
        <f>SUM('10:14'!N144)</f>
        <v>0</v>
      </c>
      <c r="O144" s="109">
        <f>SUM('10:14'!O144)</f>
        <v>0</v>
      </c>
      <c r="P144" s="109">
        <f>SUM('10:14'!P144)</f>
        <v>0</v>
      </c>
      <c r="Q144" s="109">
        <f>SUM('10:14'!Q144)</f>
        <v>0</v>
      </c>
      <c r="R144" s="109">
        <f>SUM('10:14'!R144)</f>
        <v>0</v>
      </c>
      <c r="S144" s="109">
        <f>SUM('10:14'!S144)</f>
        <v>0</v>
      </c>
      <c r="T144" s="109">
        <f>SUM('10:14'!T144)</f>
        <v>0</v>
      </c>
      <c r="U144" s="109">
        <f>SUM('10:14'!U144)</f>
        <v>0</v>
      </c>
      <c r="V144" s="244">
        <f t="shared" si="49"/>
        <v>0</v>
      </c>
      <c r="W144" s="33" t="str">
        <f t="shared" si="43"/>
        <v/>
      </c>
      <c r="X144" s="109">
        <f>SUM('10:14'!X144)</f>
        <v>0</v>
      </c>
      <c r="Y144" s="109">
        <f>SUM('10:14'!Y144)</f>
        <v>0</v>
      </c>
      <c r="Z144" s="109">
        <f>SUM('10:14'!Z144)</f>
        <v>0</v>
      </c>
      <c r="AA144" s="109">
        <f>SUM('10:14'!AA144)</f>
        <v>0</v>
      </c>
      <c r="AB144" s="305">
        <v>0.48</v>
      </c>
      <c r="AC144" s="327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5.75">
      <c r="A145" s="632" t="s">
        <v>102</v>
      </c>
      <c r="B145" s="633"/>
      <c r="C145" s="295" t="s">
        <v>71</v>
      </c>
      <c r="D145" s="20"/>
      <c r="E145" s="20"/>
      <c r="F145" s="32"/>
      <c r="G145" s="118">
        <f>SUM(G138:G144)</f>
        <v>236</v>
      </c>
      <c r="H145" s="118">
        <f>SUM(H138:H144)</f>
        <v>1189.44</v>
      </c>
      <c r="I145" s="118">
        <f>SUM(I138:I144)</f>
        <v>9</v>
      </c>
      <c r="J145" s="31">
        <f t="array" ref="J145">IF(ISERROR(G145/I145),"",G145/I145)</f>
        <v>26.222222222222221</v>
      </c>
      <c r="K145" s="30">
        <f>SUM(K138:K144)</f>
        <v>7.6818181818181817</v>
      </c>
      <c r="L145" s="114"/>
      <c r="M145" s="105">
        <f>SUM(M138:M144)</f>
        <v>1.3181818181818183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43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305"/>
      <c r="AC145" s="328">
        <f>SUM(AC138:AC144)</f>
        <v>118.63999999999999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5.75">
      <c r="A146" s="357">
        <v>30700013</v>
      </c>
      <c r="B146" s="64" t="s">
        <v>494</v>
      </c>
      <c r="C146" s="294"/>
      <c r="D146" s="17">
        <v>3.65</v>
      </c>
      <c r="E146" s="17"/>
      <c r="F146" s="53"/>
      <c r="G146" s="109">
        <f>SUM('10:14'!G146)</f>
        <v>0</v>
      </c>
      <c r="H146" s="109">
        <f>SUM('10:14'!H146)</f>
        <v>0</v>
      </c>
      <c r="I146" s="109">
        <f>SUM('10:14'!I146)</f>
        <v>0</v>
      </c>
      <c r="J146" s="31" t="str">
        <f t="array" ref="J146">IF(ISERROR(G146/I146),"",G146/I146)</f>
        <v/>
      </c>
      <c r="K146" s="298">
        <f t="array" ref="K146">IF(ISERROR(G146/L146),"",G146/L146)</f>
        <v>0</v>
      </c>
      <c r="L146" s="98">
        <v>5</v>
      </c>
      <c r="M146" s="36">
        <f t="shared" ref="M146:M149" si="50">IF(ISERROR(I146-K146),"",I146-K146)</f>
        <v>0</v>
      </c>
      <c r="N146" s="109">
        <f>SUM('10:14'!N146)</f>
        <v>0</v>
      </c>
      <c r="O146" s="109">
        <f>SUM('10:14'!O146)</f>
        <v>0</v>
      </c>
      <c r="P146" s="109">
        <f>SUM('10:14'!P146)</f>
        <v>0</v>
      </c>
      <c r="Q146" s="109">
        <f>SUM('10:14'!Q146)</f>
        <v>0</v>
      </c>
      <c r="R146" s="109">
        <f>SUM('10:14'!R146)</f>
        <v>0</v>
      </c>
      <c r="S146" s="109">
        <f>SUM('10:14'!S146)</f>
        <v>0</v>
      </c>
      <c r="T146" s="109">
        <f>SUM('10:14'!T146)</f>
        <v>0</v>
      </c>
      <c r="U146" s="109">
        <f>SUM('10:14'!U146)</f>
        <v>0</v>
      </c>
      <c r="V146" s="244">
        <f t="shared" ref="V146:V149" si="51">SUM(X146:AA146)</f>
        <v>0</v>
      </c>
      <c r="W146" s="33" t="str">
        <f t="shared" si="43"/>
        <v/>
      </c>
      <c r="X146" s="109">
        <f>SUM('10:14'!X146)</f>
        <v>0</v>
      </c>
      <c r="Y146" s="109">
        <f>SUM('10:14'!Y146)</f>
        <v>0</v>
      </c>
      <c r="Z146" s="109">
        <f>SUM('10:14'!Z146)</f>
        <v>0</v>
      </c>
      <c r="AA146" s="109">
        <f>SUM('10:14'!AA146)</f>
        <v>0</v>
      </c>
      <c r="AB146" s="305">
        <v>2.0699999999999998</v>
      </c>
      <c r="AC146" s="327">
        <f t="shared" si="4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357">
        <v>30700014</v>
      </c>
      <c r="B147" s="64" t="s">
        <v>0</v>
      </c>
      <c r="C147" s="294"/>
      <c r="D147" s="17">
        <v>6.58</v>
      </c>
      <c r="E147" s="17"/>
      <c r="F147" s="6"/>
      <c r="G147" s="109">
        <f>SUM('10:14'!G147)</f>
        <v>0</v>
      </c>
      <c r="H147" s="109">
        <f>SUM('10:14'!H147)</f>
        <v>0</v>
      </c>
      <c r="I147" s="109">
        <f>SUM('10:14'!I147)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50"/>
        <v>0</v>
      </c>
      <c r="N147" s="109">
        <f>SUM('10:14'!N147)</f>
        <v>0</v>
      </c>
      <c r="O147" s="109">
        <f>SUM('10:14'!O147)</f>
        <v>0</v>
      </c>
      <c r="P147" s="109">
        <f>SUM('10:14'!P147)</f>
        <v>0</v>
      </c>
      <c r="Q147" s="109">
        <f>SUM('10:14'!Q147)</f>
        <v>0</v>
      </c>
      <c r="R147" s="109">
        <f>SUM('10:14'!R147)</f>
        <v>0</v>
      </c>
      <c r="S147" s="109">
        <f>SUM('10:14'!S147)</f>
        <v>0</v>
      </c>
      <c r="T147" s="109">
        <f>SUM('10:14'!T147)</f>
        <v>0</v>
      </c>
      <c r="U147" s="109">
        <f>SUM('10:14'!U147)</f>
        <v>0</v>
      </c>
      <c r="V147" s="244">
        <f t="shared" si="51"/>
        <v>0</v>
      </c>
      <c r="W147" s="33" t="str">
        <f t="shared" si="43"/>
        <v/>
      </c>
      <c r="X147" s="109">
        <f>SUM('10:14'!X147)</f>
        <v>0</v>
      </c>
      <c r="Y147" s="109">
        <f>SUM('10:14'!Y147)</f>
        <v>0</v>
      </c>
      <c r="Z147" s="109">
        <f>SUM('10:14'!Z147)</f>
        <v>0</v>
      </c>
      <c r="AA147" s="109">
        <f>SUM('10:14'!AA147)</f>
        <v>0</v>
      </c>
      <c r="AB147" s="305">
        <v>2.0699999999999998</v>
      </c>
      <c r="AC147" s="327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294"/>
      <c r="D148" s="17">
        <v>7.8</v>
      </c>
      <c r="E148" s="17"/>
      <c r="F148" s="6"/>
      <c r="G148" s="109">
        <f>SUM('10:14'!G148)</f>
        <v>0</v>
      </c>
      <c r="H148" s="109">
        <f>SUM('10:14'!H148)</f>
        <v>0</v>
      </c>
      <c r="I148" s="109">
        <f>SUM('10:14'!I148)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50"/>
        <v>0</v>
      </c>
      <c r="N148" s="109">
        <f>SUM('10:14'!N148)</f>
        <v>0</v>
      </c>
      <c r="O148" s="109">
        <f>SUM('10:14'!O148)</f>
        <v>0</v>
      </c>
      <c r="P148" s="109">
        <f>SUM('10:14'!P148)</f>
        <v>0</v>
      </c>
      <c r="Q148" s="109">
        <f>SUM('10:14'!Q148)</f>
        <v>0</v>
      </c>
      <c r="R148" s="109">
        <f>SUM('10:14'!R148)</f>
        <v>0</v>
      </c>
      <c r="S148" s="109">
        <f>SUM('10:14'!S148)</f>
        <v>0</v>
      </c>
      <c r="T148" s="109">
        <f>SUM('10:14'!T148)</f>
        <v>0</v>
      </c>
      <c r="U148" s="109">
        <f>SUM('10:14'!U148)</f>
        <v>0</v>
      </c>
      <c r="V148" s="244">
        <f t="shared" si="51"/>
        <v>0</v>
      </c>
      <c r="W148" s="33" t="str">
        <f t="shared" si="43"/>
        <v/>
      </c>
      <c r="X148" s="109">
        <f>SUM('10:14'!X148)</f>
        <v>0</v>
      </c>
      <c r="Y148" s="109">
        <f>SUM('10:14'!Y148)</f>
        <v>0</v>
      </c>
      <c r="Z148" s="109">
        <f>SUM('10:14'!Z148)</f>
        <v>0</v>
      </c>
      <c r="AA148" s="109">
        <f>SUM('10:14'!AA148)</f>
        <v>0</v>
      </c>
      <c r="AB148" s="305">
        <v>2.25</v>
      </c>
      <c r="AC148" s="327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357">
        <v>30700017</v>
      </c>
      <c r="B149" s="64" t="s">
        <v>2</v>
      </c>
      <c r="C149" s="294"/>
      <c r="D149" s="17">
        <v>4.4000000000000004</v>
      </c>
      <c r="E149" s="17"/>
      <c r="F149" s="6"/>
      <c r="G149" s="109">
        <f>SUM('10:14'!G149)</f>
        <v>0</v>
      </c>
      <c r="H149" s="109">
        <f>SUM('10:14'!H149)</f>
        <v>0</v>
      </c>
      <c r="I149" s="109">
        <f>SUM('10:14'!I149)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50"/>
        <v>0</v>
      </c>
      <c r="N149" s="109">
        <f>SUM('10:14'!N149)</f>
        <v>0</v>
      </c>
      <c r="O149" s="109">
        <f>SUM('10:14'!O149)</f>
        <v>0</v>
      </c>
      <c r="P149" s="109">
        <f>SUM('10:14'!P149)</f>
        <v>0</v>
      </c>
      <c r="Q149" s="109">
        <f>SUM('10:14'!Q149)</f>
        <v>0</v>
      </c>
      <c r="R149" s="109">
        <f>SUM('10:14'!R149)</f>
        <v>0</v>
      </c>
      <c r="S149" s="109">
        <f>SUM('10:14'!S149)</f>
        <v>0</v>
      </c>
      <c r="T149" s="109">
        <f>SUM('10:14'!T149)</f>
        <v>0</v>
      </c>
      <c r="U149" s="109">
        <f>SUM('10:14'!U149)</f>
        <v>0</v>
      </c>
      <c r="V149" s="244">
        <f t="shared" si="51"/>
        <v>0</v>
      </c>
      <c r="W149" s="33" t="str">
        <f t="shared" si="43"/>
        <v/>
      </c>
      <c r="X149" s="109">
        <f>SUM('10:14'!X149)</f>
        <v>0</v>
      </c>
      <c r="Y149" s="109">
        <f>SUM('10:14'!Y149)</f>
        <v>0</v>
      </c>
      <c r="Z149" s="109">
        <f>SUM('10:14'!Z149)</f>
        <v>0</v>
      </c>
      <c r="AA149" s="109">
        <f>SUM('10:14'!AA149)</f>
        <v>0</v>
      </c>
      <c r="AB149" s="305">
        <v>1.79</v>
      </c>
      <c r="AC149" s="327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357">
        <v>30700001</v>
      </c>
      <c r="B150" s="217" t="s">
        <v>359</v>
      </c>
      <c r="C150" s="210"/>
      <c r="D150" s="17"/>
      <c r="E150" s="17"/>
      <c r="F150" s="6"/>
      <c r="G150" s="109">
        <f>SUM('10:14'!G150)</f>
        <v>0</v>
      </c>
      <c r="H150" s="109">
        <f>SUM('10:14'!H150)</f>
        <v>0</v>
      </c>
      <c r="I150" s="109">
        <f>SUM('10:14'!I150)</f>
        <v>0</v>
      </c>
      <c r="J150" s="31"/>
      <c r="K150" s="35"/>
      <c r="L150" s="98">
        <v>6</v>
      </c>
      <c r="M150" s="36"/>
      <c r="N150" s="109">
        <f>SUM('10:14'!N150)</f>
        <v>0</v>
      </c>
      <c r="O150" s="109">
        <f>SUM('10:14'!O150)</f>
        <v>0</v>
      </c>
      <c r="P150" s="109">
        <f>SUM('10:14'!P150)</f>
        <v>0</v>
      </c>
      <c r="Q150" s="109">
        <f>SUM('10:14'!Q150)</f>
        <v>0</v>
      </c>
      <c r="R150" s="109">
        <f>SUM('10:14'!R150)</f>
        <v>0</v>
      </c>
      <c r="S150" s="109">
        <f>SUM('10:14'!S150)</f>
        <v>0</v>
      </c>
      <c r="T150" s="109">
        <f>SUM('10:14'!T150)</f>
        <v>0</v>
      </c>
      <c r="U150" s="109">
        <f>SUM('10:14'!U150)</f>
        <v>0</v>
      </c>
      <c r="V150" s="244"/>
      <c r="W150" s="33"/>
      <c r="X150" s="109">
        <f>SUM('10:14'!X150)</f>
        <v>0</v>
      </c>
      <c r="Y150" s="109">
        <f>SUM('10:14'!Y150)</f>
        <v>0</v>
      </c>
      <c r="Z150" s="109">
        <f>SUM('10:14'!Z150)</f>
        <v>0</v>
      </c>
      <c r="AA150" s="109">
        <f>SUM('10:14'!AA150)</f>
        <v>0</v>
      </c>
      <c r="AB150" s="305">
        <v>1.92</v>
      </c>
      <c r="AC150" s="327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7.25">
      <c r="A151" s="380"/>
      <c r="B151" s="339" t="s">
        <v>239</v>
      </c>
      <c r="C151" s="294" t="s">
        <v>53</v>
      </c>
      <c r="D151" s="17">
        <v>6.04</v>
      </c>
      <c r="E151" s="17"/>
      <c r="F151" s="6"/>
      <c r="G151" s="109">
        <f>SUM('10:14'!G151)</f>
        <v>0</v>
      </c>
      <c r="H151" s="109">
        <f>SUM('10:14'!H151)</f>
        <v>0</v>
      </c>
      <c r="I151" s="109">
        <f>SUM('10:14'!I151)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ref="M151:M152" si="52">IF(ISERROR(I151-K151),"",I151-K151)</f>
        <v>0</v>
      </c>
      <c r="N151" s="109">
        <f>SUM('10:14'!N151)</f>
        <v>0</v>
      </c>
      <c r="O151" s="109">
        <f>SUM('10:14'!O151)</f>
        <v>0</v>
      </c>
      <c r="P151" s="109">
        <f>SUM('10:14'!P151)</f>
        <v>0</v>
      </c>
      <c r="Q151" s="109">
        <f>SUM('10:14'!Q151)</f>
        <v>0</v>
      </c>
      <c r="R151" s="109">
        <f>SUM('10:14'!R151)</f>
        <v>0</v>
      </c>
      <c r="S151" s="109">
        <f>SUM('10:14'!S151)</f>
        <v>0</v>
      </c>
      <c r="T151" s="109">
        <f>SUM('10:14'!T151)</f>
        <v>0</v>
      </c>
      <c r="U151" s="109">
        <f>SUM('10:14'!U151)</f>
        <v>0</v>
      </c>
      <c r="V151" s="244">
        <f t="shared" ref="V151:V152" si="53">SUM(X151:AA151)</f>
        <v>0</v>
      </c>
      <c r="W151" s="33" t="str">
        <f t="shared" ref="W151:W152" si="54">IF(ISERROR(V151/G151),"",V151/G151)</f>
        <v/>
      </c>
      <c r="X151" s="109">
        <f>SUM('10:14'!X151)</f>
        <v>0</v>
      </c>
      <c r="Y151" s="109">
        <f>SUM('10:14'!Y151)</f>
        <v>0</v>
      </c>
      <c r="Z151" s="109">
        <f>SUM('10:14'!Z151)</f>
        <v>0</v>
      </c>
      <c r="AA151" s="109">
        <f>SUM('10:14'!AA151)</f>
        <v>0</v>
      </c>
      <c r="AB151" s="305">
        <v>1.73</v>
      </c>
      <c r="AC151" s="327">
        <f t="shared" si="4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7.25">
      <c r="A152" s="380">
        <v>30700019</v>
      </c>
      <c r="B152" s="66" t="s">
        <v>104</v>
      </c>
      <c r="C152" s="294" t="s">
        <v>60</v>
      </c>
      <c r="D152" s="17">
        <v>6.04</v>
      </c>
      <c r="E152" s="17"/>
      <c r="F152" s="6"/>
      <c r="G152" s="109">
        <f>SUM('10:14'!G152)</f>
        <v>0</v>
      </c>
      <c r="H152" s="109">
        <f>SUM('10:14'!H152)</f>
        <v>0</v>
      </c>
      <c r="I152" s="109">
        <f>SUM('10:14'!I152)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52"/>
        <v>0</v>
      </c>
      <c r="N152" s="109">
        <f>SUM('10:14'!N152)</f>
        <v>0</v>
      </c>
      <c r="O152" s="109">
        <f>SUM('10:14'!O152)</f>
        <v>0</v>
      </c>
      <c r="P152" s="109">
        <f>SUM('10:14'!P152)</f>
        <v>0</v>
      </c>
      <c r="Q152" s="109">
        <f>SUM('10:14'!Q152)</f>
        <v>0</v>
      </c>
      <c r="R152" s="109">
        <f>SUM('10:14'!R152)</f>
        <v>0</v>
      </c>
      <c r="S152" s="109">
        <f>SUM('10:14'!S152)</f>
        <v>0</v>
      </c>
      <c r="T152" s="109">
        <f>SUM('10:14'!T152)</f>
        <v>0</v>
      </c>
      <c r="U152" s="109">
        <f>SUM('10:14'!U152)</f>
        <v>0</v>
      </c>
      <c r="V152" s="244">
        <f t="shared" si="53"/>
        <v>0</v>
      </c>
      <c r="W152" s="33" t="str">
        <f t="shared" si="54"/>
        <v/>
      </c>
      <c r="X152" s="109">
        <f>SUM('10:14'!X152)</f>
        <v>0</v>
      </c>
      <c r="Y152" s="109">
        <f>SUM('10:14'!Y152)</f>
        <v>0</v>
      </c>
      <c r="Z152" s="109">
        <f>SUM('10:14'!Z152)</f>
        <v>0</v>
      </c>
      <c r="AA152" s="109">
        <f>SUM('10:14'!AA152)</f>
        <v>0</v>
      </c>
      <c r="AB152" s="305">
        <v>1.73</v>
      </c>
      <c r="AC152" s="327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363">
        <v>30601015</v>
      </c>
      <c r="B153" s="339" t="s">
        <v>447</v>
      </c>
      <c r="C153" s="338" t="s">
        <v>53</v>
      </c>
      <c r="D153" s="17">
        <v>6</v>
      </c>
      <c r="E153" s="17"/>
      <c r="F153" s="6"/>
      <c r="G153" s="109">
        <f>SUM('10:14'!G153)</f>
        <v>0</v>
      </c>
      <c r="H153" s="109">
        <f>SUM('10:14'!H153)</f>
        <v>0</v>
      </c>
      <c r="I153" s="109"/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305">
        <v>1.73</v>
      </c>
      <c r="AC153" s="327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5.75">
      <c r="A154" s="363">
        <v>30101016</v>
      </c>
      <c r="B154" s="339" t="s">
        <v>446</v>
      </c>
      <c r="C154" s="344" t="s">
        <v>449</v>
      </c>
      <c r="D154" s="17">
        <v>6</v>
      </c>
      <c r="E154" s="17"/>
      <c r="F154" s="6"/>
      <c r="G154" s="109">
        <f>SUM('10:14'!G154)</f>
        <v>0</v>
      </c>
      <c r="H154" s="109">
        <f>SUM('10:14'!H154)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305">
        <v>1.73</v>
      </c>
      <c r="AC154" s="327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57">
        <v>30700018</v>
      </c>
      <c r="B155" s="61" t="s">
        <v>159</v>
      </c>
      <c r="C155" s="16"/>
      <c r="D155" s="17">
        <v>7.3</v>
      </c>
      <c r="E155" s="17"/>
      <c r="F155" s="6"/>
      <c r="G155" s="109">
        <f>SUM('10:14'!G155)</f>
        <v>0</v>
      </c>
      <c r="H155" s="109">
        <f>SUM('10:14'!H155)</f>
        <v>0</v>
      </c>
      <c r="I155" s="109">
        <f>SUM('10:14'!I155)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ref="M155:M156" si="55">IF(ISERROR(I155-K155),"",I155-K155)</f>
        <v/>
      </c>
      <c r="N155" s="109">
        <f>SUM('10:14'!N155)</f>
        <v>0</v>
      </c>
      <c r="O155" s="109">
        <f>SUM('10:14'!O155)</f>
        <v>0</v>
      </c>
      <c r="P155" s="109">
        <f>SUM('10:14'!P155)</f>
        <v>0</v>
      </c>
      <c r="Q155" s="109">
        <f>SUM('10:14'!Q155)</f>
        <v>0</v>
      </c>
      <c r="R155" s="109">
        <f>SUM('10:14'!R155)</f>
        <v>0</v>
      </c>
      <c r="S155" s="109">
        <f>SUM('10:14'!S155)</f>
        <v>0</v>
      </c>
      <c r="T155" s="109">
        <f>SUM('10:14'!T155)</f>
        <v>0</v>
      </c>
      <c r="U155" s="109">
        <f>SUM('10:14'!U155)</f>
        <v>0</v>
      </c>
      <c r="V155" s="244">
        <f t="shared" ref="V155:V156" si="56">SUM(X155:AA155)</f>
        <v>0</v>
      </c>
      <c r="W155" s="33" t="str">
        <f t="shared" ref="W155:W156" si="57">IF(ISERROR(V155/G155),"",V155/G155)</f>
        <v/>
      </c>
      <c r="X155" s="109">
        <f>SUM('10:14'!X155)</f>
        <v>0</v>
      </c>
      <c r="Y155" s="109">
        <f>SUM('10:14'!Y155)</f>
        <v>0</v>
      </c>
      <c r="Z155" s="109">
        <f>SUM('10:14'!Z155)</f>
        <v>0</v>
      </c>
      <c r="AA155" s="109">
        <f>SUM('10:14'!AA155)</f>
        <v>0</v>
      </c>
      <c r="AB155" s="305"/>
      <c r="AC155" s="327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57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109">
        <f>SUM('10:14'!G156)</f>
        <v>0</v>
      </c>
      <c r="H156" s="109">
        <f>SUM('10:14'!H156)</f>
        <v>0</v>
      </c>
      <c r="I156" s="109">
        <f>SUM('10:14'!I156)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55"/>
        <v>0</v>
      </c>
      <c r="N156" s="109">
        <f>SUM('10:14'!N156)</f>
        <v>0</v>
      </c>
      <c r="O156" s="109">
        <f>SUM('10:14'!O156)</f>
        <v>0</v>
      </c>
      <c r="P156" s="109">
        <f>SUM('10:14'!P156)</f>
        <v>0</v>
      </c>
      <c r="Q156" s="109">
        <f>SUM('10:14'!Q156)</f>
        <v>0</v>
      </c>
      <c r="R156" s="109">
        <f>SUM('10:14'!R156)</f>
        <v>0</v>
      </c>
      <c r="S156" s="109">
        <f>SUM('10:14'!S156)</f>
        <v>0</v>
      </c>
      <c r="T156" s="109">
        <f>SUM('10:14'!T156)</f>
        <v>0</v>
      </c>
      <c r="U156" s="109">
        <f>SUM('10:14'!U156)</f>
        <v>0</v>
      </c>
      <c r="V156" s="244">
        <f t="shared" si="56"/>
        <v>0</v>
      </c>
      <c r="W156" s="33" t="str">
        <f t="shared" si="57"/>
        <v/>
      </c>
      <c r="X156" s="109">
        <f>SUM('10:14'!X156)</f>
        <v>0</v>
      </c>
      <c r="Y156" s="109">
        <f>SUM('10:14'!Y156)</f>
        <v>0</v>
      </c>
      <c r="Z156" s="109">
        <f>SUM('10:14'!Z156)</f>
        <v>0</v>
      </c>
      <c r="AA156" s="109">
        <f>SUM('10:14'!AA156)</f>
        <v>0</v>
      </c>
      <c r="AB156" s="305">
        <v>1.27</v>
      </c>
      <c r="AC156" s="327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57">
        <v>30700015</v>
      </c>
      <c r="B157" s="296" t="s">
        <v>159</v>
      </c>
      <c r="C157" s="16"/>
      <c r="D157" s="17">
        <v>4.5</v>
      </c>
      <c r="E157" s="17"/>
      <c r="F157" s="6"/>
      <c r="G157" s="109">
        <f>SUM('10:14'!G157)</f>
        <v>0</v>
      </c>
      <c r="H157" s="109">
        <f>SUM('10:14'!H157)</f>
        <v>0</v>
      </c>
      <c r="I157" s="109">
        <f>SUM('10:14'!I157)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SUM('10:14'!N157)</f>
        <v>0</v>
      </c>
      <c r="O157" s="109">
        <f>SUM('10:14'!O157)</f>
        <v>0</v>
      </c>
      <c r="P157" s="109">
        <f>SUM('10:14'!P157)</f>
        <v>0</v>
      </c>
      <c r="Q157" s="109">
        <f>SUM('10:14'!Q157)</f>
        <v>0</v>
      </c>
      <c r="R157" s="109">
        <f>SUM('10:14'!R157)</f>
        <v>0</v>
      </c>
      <c r="S157" s="109">
        <f>SUM('10:14'!S157)</f>
        <v>0</v>
      </c>
      <c r="T157" s="109">
        <f>SUM('10:14'!T157)</f>
        <v>0</v>
      </c>
      <c r="U157" s="109">
        <f>SUM('10:14'!U157)</f>
        <v>0</v>
      </c>
      <c r="V157" s="244"/>
      <c r="W157" s="33"/>
      <c r="X157" s="109">
        <f>SUM('10:14'!X157)</f>
        <v>0</v>
      </c>
      <c r="Y157" s="109">
        <f>SUM('10:14'!Y157)</f>
        <v>0</v>
      </c>
      <c r="Z157" s="109">
        <f>SUM('10:14'!Z157)</f>
        <v>0</v>
      </c>
      <c r="AA157" s="109">
        <f>SUM('10:14'!AA157)</f>
        <v>0</v>
      </c>
      <c r="AB157" s="305"/>
      <c r="AC157" s="327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357">
        <v>30700012</v>
      </c>
      <c r="B158" s="296" t="s">
        <v>160</v>
      </c>
      <c r="C158" s="16"/>
      <c r="D158" s="17">
        <v>4.5</v>
      </c>
      <c r="E158" s="17"/>
      <c r="F158" s="6"/>
      <c r="G158" s="109">
        <f>SUM('10:14'!G158)</f>
        <v>0</v>
      </c>
      <c r="H158" s="109">
        <f>SUM('10:14'!H158)</f>
        <v>0</v>
      </c>
      <c r="I158" s="109">
        <f>SUM('10:14'!I158)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SUM('10:14'!N158)</f>
        <v>0</v>
      </c>
      <c r="O158" s="109">
        <f>SUM('10:14'!O158)</f>
        <v>0</v>
      </c>
      <c r="P158" s="109">
        <f>SUM('10:14'!P158)</f>
        <v>0</v>
      </c>
      <c r="Q158" s="109">
        <f>SUM('10:14'!Q158)</f>
        <v>0</v>
      </c>
      <c r="R158" s="109">
        <f>SUM('10:14'!R158)</f>
        <v>0</v>
      </c>
      <c r="S158" s="109">
        <f>SUM('10:14'!S158)</f>
        <v>0</v>
      </c>
      <c r="T158" s="109">
        <f>SUM('10:14'!T158)</f>
        <v>0</v>
      </c>
      <c r="U158" s="109">
        <f>SUM('10:14'!U158)</f>
        <v>0</v>
      </c>
      <c r="V158" s="244"/>
      <c r="W158" s="33"/>
      <c r="X158" s="109">
        <f>SUM('10:14'!X158)</f>
        <v>0</v>
      </c>
      <c r="Y158" s="109">
        <f>SUM('10:14'!Y158)</f>
        <v>0</v>
      </c>
      <c r="Z158" s="109">
        <f>SUM('10:14'!Z158)</f>
        <v>0</v>
      </c>
      <c r="AA158" s="109">
        <f>SUM('10:14'!AA158)</f>
        <v>0</v>
      </c>
      <c r="AB158" s="305"/>
      <c r="AC158" s="327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7.25">
      <c r="A159" s="381">
        <v>30101063</v>
      </c>
      <c r="B159" s="309" t="s">
        <v>440</v>
      </c>
      <c r="C159" s="16"/>
      <c r="D159" s="17">
        <v>5.03</v>
      </c>
      <c r="E159" s="17"/>
      <c r="F159" s="6"/>
      <c r="G159" s="109">
        <f>SUM('10:14'!G159)</f>
        <v>0</v>
      </c>
      <c r="H159" s="109">
        <f>SUM('10:14'!H159)</f>
        <v>0</v>
      </c>
      <c r="I159" s="109"/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305"/>
      <c r="AC159" s="327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632" t="s">
        <v>106</v>
      </c>
      <c r="B160" s="633"/>
      <c r="C160" s="295" t="s">
        <v>71</v>
      </c>
      <c r="D160" s="20"/>
      <c r="E160" s="20"/>
      <c r="F160" s="32"/>
      <c r="G160" s="110">
        <f>SUM(G146:G158)</f>
        <v>0</v>
      </c>
      <c r="H160" s="30">
        <f>SUM(H146:H158)</f>
        <v>0</v>
      </c>
      <c r="I160" s="30">
        <f>SUM(I146:I158)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58">SUM(M146:M156)</f>
        <v>0</v>
      </c>
      <c r="N160" s="20">
        <f t="shared" si="58"/>
        <v>0</v>
      </c>
      <c r="O160" s="107">
        <f t="shared" si="58"/>
        <v>0</v>
      </c>
      <c r="P160" s="107">
        <f t="shared" si="58"/>
        <v>0</v>
      </c>
      <c r="Q160" s="107">
        <f t="shared" si="58"/>
        <v>0</v>
      </c>
      <c r="R160" s="107">
        <f t="shared" si="58"/>
        <v>0</v>
      </c>
      <c r="S160" s="108">
        <f t="shared" si="58"/>
        <v>0</v>
      </c>
      <c r="T160" s="107">
        <f t="shared" si="58"/>
        <v>0</v>
      </c>
      <c r="U160" s="107">
        <f t="shared" si="58"/>
        <v>0</v>
      </c>
      <c r="V160" s="244">
        <f t="shared" si="58"/>
        <v>0</v>
      </c>
      <c r="W160" s="33" t="str">
        <f t="shared" ref="W160" si="59">IF(ISERROR(V160/G160),"",V160/G160)</f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305"/>
      <c r="AC160" s="107">
        <f>SUM(AC146:AC158)</f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643" t="s">
        <v>108</v>
      </c>
      <c r="B161" s="644"/>
      <c r="C161" s="644"/>
      <c r="D161" s="644"/>
      <c r="E161" s="644"/>
      <c r="F161" s="645"/>
      <c r="G161" s="219">
        <f>SUM(G28,G86,G121,G137,G145,G160)</f>
        <v>6530</v>
      </c>
      <c r="H161" s="219">
        <f>SUM(H28,H86,H121,H137,H145,H160)</f>
        <v>29494.05</v>
      </c>
      <c r="I161" s="219">
        <f>SUM(I28,I86,I121,I137,I145,I160)</f>
        <v>146.5</v>
      </c>
      <c r="J161" s="52">
        <f t="array" ref="J161">IF(ISERROR(G161/I161),"",G161/I161)</f>
        <v>44.573378839590447</v>
      </c>
      <c r="K161" s="219">
        <f>SUM(K28,K86,K121,K137,K145,K160)</f>
        <v>172.34371388468162</v>
      </c>
      <c r="L161" s="52">
        <f>IF(ISERROR(G161/K161),"",G161/K161)</f>
        <v>37.889400505604428</v>
      </c>
      <c r="M161" s="219">
        <f t="shared" ref="M161:AA161" si="60">SUM(M28,M86,M121,M137,M145,M160)</f>
        <v>-34.68371388468163</v>
      </c>
      <c r="N161" s="219">
        <f t="shared" si="60"/>
        <v>0</v>
      </c>
      <c r="O161" s="219">
        <f t="shared" si="60"/>
        <v>0</v>
      </c>
      <c r="P161" s="219">
        <f t="shared" si="60"/>
        <v>0</v>
      </c>
      <c r="Q161" s="219">
        <f t="shared" si="60"/>
        <v>0</v>
      </c>
      <c r="R161" s="219">
        <f t="shared" si="60"/>
        <v>0</v>
      </c>
      <c r="S161" s="219">
        <f t="shared" si="60"/>
        <v>0</v>
      </c>
      <c r="T161" s="219">
        <f t="shared" si="60"/>
        <v>0</v>
      </c>
      <c r="U161" s="219">
        <f t="shared" si="60"/>
        <v>0</v>
      </c>
      <c r="V161" s="219">
        <f t="shared" si="60"/>
        <v>0</v>
      </c>
      <c r="W161" s="219">
        <f t="shared" si="60"/>
        <v>0</v>
      </c>
      <c r="X161" s="219">
        <f t="shared" si="60"/>
        <v>0</v>
      </c>
      <c r="Y161" s="219">
        <f t="shared" si="60"/>
        <v>0</v>
      </c>
      <c r="Z161" s="219">
        <f t="shared" si="60"/>
        <v>0</v>
      </c>
      <c r="AA161" s="219">
        <f t="shared" si="60"/>
        <v>0</v>
      </c>
      <c r="AB161" s="305"/>
      <c r="AC161" s="329">
        <f>SUM(AC28,AC86,AC121,AC137,AC145,AC160)</f>
        <v>1937.8600000000001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hidden="1" customHeight="1">
      <c r="A162" s="697" t="s">
        <v>109</v>
      </c>
      <c r="B162" s="297" t="s">
        <v>110</v>
      </c>
      <c r="C162" s="646" t="s">
        <v>111</v>
      </c>
      <c r="D162" s="646"/>
      <c r="E162" s="625" t="s">
        <v>112</v>
      </c>
      <c r="F162" s="625"/>
      <c r="G162" s="636" t="s">
        <v>113</v>
      </c>
      <c r="H162" s="636"/>
      <c r="I162" s="625" t="s">
        <v>114</v>
      </c>
      <c r="J162" s="625"/>
      <c r="K162" s="625" t="s">
        <v>36</v>
      </c>
      <c r="L162" s="625"/>
      <c r="M162" s="625" t="s">
        <v>115</v>
      </c>
      <c r="N162" s="625"/>
      <c r="O162" s="625" t="s">
        <v>116</v>
      </c>
      <c r="P162" s="636" t="s">
        <v>117</v>
      </c>
      <c r="Q162" s="636"/>
      <c r="R162" s="636" t="s">
        <v>36</v>
      </c>
      <c r="S162" s="636"/>
      <c r="T162" s="636" t="s">
        <v>118</v>
      </c>
      <c r="U162" s="636"/>
      <c r="V162" s="636" t="s">
        <v>119</v>
      </c>
      <c r="W162" s="636"/>
      <c r="X162" s="636" t="s">
        <v>36</v>
      </c>
      <c r="Y162" s="636"/>
      <c r="Z162" s="636" t="s">
        <v>118</v>
      </c>
      <c r="AA162" s="636"/>
      <c r="AE162" s="14"/>
      <c r="AF162" s="14"/>
      <c r="AG162" s="3"/>
      <c r="AH162" s="301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hidden="1" customHeight="1">
      <c r="A163" s="698"/>
      <c r="B163" s="297" t="s">
        <v>120</v>
      </c>
      <c r="C163" s="647">
        <f>SUM('10:14'!C163)</f>
        <v>5</v>
      </c>
      <c r="D163" s="648"/>
      <c r="E163" s="649">
        <f>D163*11</f>
        <v>0</v>
      </c>
      <c r="F163" s="649"/>
      <c r="G163" s="647">
        <f>SUM('10:14'!G163)</f>
        <v>5</v>
      </c>
      <c r="H163" s="648"/>
      <c r="I163" s="625">
        <f>G163*11</f>
        <v>55</v>
      </c>
      <c r="J163" s="625"/>
      <c r="K163" s="625">
        <f>E163-I163</f>
        <v>-55</v>
      </c>
      <c r="L163" s="625"/>
      <c r="M163" s="650" t="str">
        <f>IF(ISERROR(K163/E163),"",K163/E163)</f>
        <v/>
      </c>
      <c r="N163" s="650"/>
      <c r="O163" s="625"/>
      <c r="P163" s="636" t="s">
        <v>70</v>
      </c>
      <c r="Q163" s="636"/>
      <c r="R163" s="651">
        <f>SUM(O28:U28)</f>
        <v>0</v>
      </c>
      <c r="S163" s="651"/>
      <c r="T163" s="652" t="str">
        <f t="array" ref="T163">IF(ISERROR(R163/R170),"",R163/R170)</f>
        <v/>
      </c>
      <c r="U163" s="652"/>
      <c r="V163" s="636" t="s">
        <v>41</v>
      </c>
      <c r="W163" s="636"/>
      <c r="X163" s="651">
        <f>SUM(P27,P85,P120,P136,P144,P158)</f>
        <v>0</v>
      </c>
      <c r="Y163" s="651"/>
      <c r="Z163" s="652" t="str">
        <f t="array" ref="Z163">IF(ISERROR(X163/X170),"",X163/X170)</f>
        <v/>
      </c>
      <c r="AA163" s="652"/>
      <c r="AE163" s="14"/>
      <c r="AF163" s="14"/>
      <c r="AG163" s="3"/>
      <c r="AH163" s="303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 ht="15.75" hidden="1">
      <c r="A164" s="698"/>
      <c r="B164" s="297" t="s">
        <v>121</v>
      </c>
      <c r="C164" s="647">
        <f>SUM('10:14'!C164)</f>
        <v>5</v>
      </c>
      <c r="D164" s="648"/>
      <c r="E164" s="649">
        <f>D164*11</f>
        <v>0</v>
      </c>
      <c r="F164" s="649"/>
      <c r="G164" s="647">
        <f>SUM('10:14'!G164)</f>
        <v>5</v>
      </c>
      <c r="H164" s="648"/>
      <c r="I164" s="625">
        <f>G164*11</f>
        <v>55</v>
      </c>
      <c r="J164" s="625"/>
      <c r="K164" s="625">
        <f>E164-I164</f>
        <v>-55</v>
      </c>
      <c r="L164" s="625"/>
      <c r="M164" s="650" t="str">
        <f>IF(ISERROR(K164/E164),"",K164/E164)</f>
        <v/>
      </c>
      <c r="N164" s="650"/>
      <c r="O164" s="625"/>
      <c r="P164" s="636" t="s">
        <v>86</v>
      </c>
      <c r="Q164" s="636"/>
      <c r="R164" s="651">
        <f>SUM(O86:U86)</f>
        <v>0</v>
      </c>
      <c r="S164" s="651"/>
      <c r="T164" s="652" t="str">
        <f>IF(ISERROR(R164/R170),"",R164/R170)</f>
        <v/>
      </c>
      <c r="U164" s="652"/>
      <c r="V164" s="636" t="s">
        <v>42</v>
      </c>
      <c r="W164" s="636"/>
      <c r="X164" s="651">
        <f>SUM(P28,P86,P121,P137,P145,P160)</f>
        <v>0</v>
      </c>
      <c r="Y164" s="651"/>
      <c r="Z164" s="652" t="str">
        <f>IF(ISERROR(X164/X170),"",X164/X170)</f>
        <v/>
      </c>
      <c r="AA164" s="652"/>
      <c r="AE164" s="14"/>
      <c r="AF164" s="14"/>
      <c r="AG164" s="3"/>
      <c r="AH164" s="303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5.75" hidden="1">
      <c r="A165" s="698"/>
      <c r="B165" s="297" t="s">
        <v>122</v>
      </c>
      <c r="C165" s="647">
        <f>SUM('10:14'!C165)</f>
        <v>5</v>
      </c>
      <c r="D165" s="648"/>
      <c r="E165" s="649">
        <f>D165*11</f>
        <v>0</v>
      </c>
      <c r="F165" s="649"/>
      <c r="G165" s="647">
        <f>SUM('10:14'!G165)</f>
        <v>5</v>
      </c>
      <c r="H165" s="648"/>
      <c r="I165" s="625">
        <f>G165*8</f>
        <v>40</v>
      </c>
      <c r="J165" s="625"/>
      <c r="K165" s="625">
        <f>E165-I165</f>
        <v>-40</v>
      </c>
      <c r="L165" s="625"/>
      <c r="M165" s="650" t="str">
        <f>IF(ISERROR(K165/E165),"",K165/E165)</f>
        <v/>
      </c>
      <c r="N165" s="650"/>
      <c r="O165" s="625"/>
      <c r="P165" s="636" t="s">
        <v>92</v>
      </c>
      <c r="Q165" s="636"/>
      <c r="R165" s="651">
        <f>SUM(O121:U121)</f>
        <v>0</v>
      </c>
      <c r="S165" s="651"/>
      <c r="T165" s="652" t="str">
        <f>IF(ISERROR(R165/R170),"",R165/R170)</f>
        <v/>
      </c>
      <c r="U165" s="652"/>
      <c r="V165" s="636" t="s">
        <v>43</v>
      </c>
      <c r="W165" s="636"/>
      <c r="X165" s="651">
        <f>SUM(P29,P87,P122,P138,P146,P161)</f>
        <v>0</v>
      </c>
      <c r="Y165" s="651"/>
      <c r="Z165" s="652" t="str">
        <f>IF(ISERROR(X165/X170),"",X165/X170)</f>
        <v/>
      </c>
      <c r="AA165" s="652"/>
      <c r="AE165" s="14"/>
      <c r="AF165" s="14"/>
      <c r="AG165" s="303"/>
      <c r="AH165" s="303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698"/>
      <c r="B166" s="297" t="s">
        <v>47</v>
      </c>
      <c r="C166" s="647">
        <f>SUM('10:14'!C166)</f>
        <v>5</v>
      </c>
      <c r="D166" s="648"/>
      <c r="E166" s="649">
        <f>D166*11</f>
        <v>0</v>
      </c>
      <c r="F166" s="649"/>
      <c r="G166" s="647">
        <f>SUM('10:14'!G166)</f>
        <v>5</v>
      </c>
      <c r="H166" s="648"/>
      <c r="I166" s="625">
        <f>G166*11</f>
        <v>55</v>
      </c>
      <c r="J166" s="625"/>
      <c r="K166" s="625">
        <f>E166-I166</f>
        <v>-55</v>
      </c>
      <c r="L166" s="625"/>
      <c r="M166" s="650" t="str">
        <f>IF(ISERROR(K166/E166),"",K166/E166)</f>
        <v/>
      </c>
      <c r="N166" s="650"/>
      <c r="O166" s="625"/>
      <c r="P166" s="636" t="s">
        <v>99</v>
      </c>
      <c r="Q166" s="636"/>
      <c r="R166" s="651">
        <f>SUM(O137:U137)</f>
        <v>0</v>
      </c>
      <c r="S166" s="651"/>
      <c r="T166" s="652" t="str">
        <f>IF(ISERROR(R166/R170),"",R166/R170)</f>
        <v/>
      </c>
      <c r="U166" s="652"/>
      <c r="V166" s="636" t="s">
        <v>44</v>
      </c>
      <c r="W166" s="636"/>
      <c r="X166" s="651">
        <f>SUM(P31,P88,P123,P139,P147,P162)</f>
        <v>0</v>
      </c>
      <c r="Y166" s="651"/>
      <c r="Z166" s="652" t="str">
        <f>IF(ISERROR(X166/X170),"",X166/X170)</f>
        <v/>
      </c>
      <c r="AA166" s="652"/>
      <c r="AE166" s="14"/>
      <c r="AF166" s="14"/>
      <c r="AG166" s="303"/>
      <c r="AH166" s="303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99"/>
      <c r="B167" s="297" t="s">
        <v>123</v>
      </c>
      <c r="C167" s="654">
        <f>SUM(C163:D166)</f>
        <v>20</v>
      </c>
      <c r="D167" s="625"/>
      <c r="E167" s="625">
        <f>SUM(F163:F166)</f>
        <v>0</v>
      </c>
      <c r="F167" s="625"/>
      <c r="G167" s="654">
        <f>SUM(G163:H166)</f>
        <v>20</v>
      </c>
      <c r="H167" s="625"/>
      <c r="I167" s="625">
        <f>SUM(I163:J166)</f>
        <v>205</v>
      </c>
      <c r="J167" s="625"/>
      <c r="K167" s="625">
        <f>SUM(K163:L166)</f>
        <v>-205</v>
      </c>
      <c r="L167" s="625"/>
      <c r="M167" s="650" t="str">
        <f>IF(ISERROR(K167/E167),"",K167/E167)</f>
        <v/>
      </c>
      <c r="N167" s="650"/>
      <c r="O167" s="625"/>
      <c r="P167" s="636" t="s">
        <v>102</v>
      </c>
      <c r="Q167" s="636"/>
      <c r="R167" s="651">
        <f>SUM(O145:U145)</f>
        <v>0</v>
      </c>
      <c r="S167" s="651"/>
      <c r="T167" s="652" t="str">
        <f>IF(ISERROR(R167/R170),"",R167/R170)</f>
        <v/>
      </c>
      <c r="U167" s="652"/>
      <c r="V167" s="636" t="s">
        <v>45</v>
      </c>
      <c r="W167" s="636"/>
      <c r="X167" s="651">
        <f>SUM(P32,P89,P124,P140,P148,P163)</f>
        <v>0</v>
      </c>
      <c r="Y167" s="651"/>
      <c r="Z167" s="652" t="str">
        <f>IF(ISERROR(X167/X170),"",X167/X170)</f>
        <v/>
      </c>
      <c r="AA167" s="652"/>
      <c r="AE167" s="14"/>
      <c r="AF167" s="14"/>
      <c r="AG167" s="303"/>
      <c r="AH167" s="303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00"/>
      <c r="AV167" s="300"/>
      <c r="AW167" s="300"/>
      <c r="AX167" s="300"/>
      <c r="AY167" s="300"/>
      <c r="AZ167" s="300"/>
      <c r="BA167" s="300"/>
    </row>
    <row r="168" spans="1:106" ht="17.25" hidden="1">
      <c r="A168" s="382" t="s">
        <v>152</v>
      </c>
      <c r="B168" s="297">
        <f>G161</f>
        <v>6530</v>
      </c>
      <c r="C168" s="651" t="s">
        <v>155</v>
      </c>
      <c r="D168" s="651"/>
      <c r="E168" s="636">
        <f>H161</f>
        <v>29494.05</v>
      </c>
      <c r="F168" s="636"/>
      <c r="G168" s="636" t="s">
        <v>34</v>
      </c>
      <c r="H168" s="636"/>
      <c r="I168" s="653">
        <f>L161</f>
        <v>37.889400505604428</v>
      </c>
      <c r="J168" s="653"/>
      <c r="K168" s="625" t="s">
        <v>32</v>
      </c>
      <c r="L168" s="625"/>
      <c r="M168" s="653">
        <f>J161</f>
        <v>44.573378839590447</v>
      </c>
      <c r="N168" s="653"/>
      <c r="O168" s="625"/>
      <c r="P168" s="636" t="s">
        <v>106</v>
      </c>
      <c r="Q168" s="636"/>
      <c r="R168" s="651">
        <f>SUM(O160:U160)</f>
        <v>0</v>
      </c>
      <c r="S168" s="651"/>
      <c r="T168" s="652" t="str">
        <f>IF(ISERROR(R168/R170),"",R168/R170)</f>
        <v/>
      </c>
      <c r="U168" s="652"/>
      <c r="V168" s="636" t="s">
        <v>46</v>
      </c>
      <c r="W168" s="636"/>
      <c r="X168" s="651">
        <f>SUM(P33,P90,P125,P141,P149,P164)</f>
        <v>0</v>
      </c>
      <c r="Y168" s="651"/>
      <c r="Z168" s="652" t="str">
        <f>IF(ISERROR(X168/X170),"",X168/X170)</f>
        <v/>
      </c>
      <c r="AA168" s="652"/>
      <c r="AE168" s="14"/>
      <c r="AF168" s="14"/>
      <c r="AG168" s="303"/>
      <c r="AH168" s="303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00"/>
      <c r="AV168" s="300"/>
      <c r="AW168" s="300"/>
      <c r="AX168" s="300"/>
      <c r="AY168" s="300"/>
      <c r="AZ168" s="300"/>
      <c r="BA168" s="300"/>
    </row>
    <row r="169" spans="1:106" ht="17.25" hidden="1">
      <c r="A169" s="383" t="s">
        <v>153</v>
      </c>
      <c r="B169" s="297">
        <f>I161+C167</f>
        <v>166.5</v>
      </c>
      <c r="C169" s="636" t="s">
        <v>114</v>
      </c>
      <c r="D169" s="636"/>
      <c r="E169" s="646">
        <f>K161+I167</f>
        <v>377.34371388468162</v>
      </c>
      <c r="F169" s="646"/>
      <c r="G169" s="636" t="s">
        <v>150</v>
      </c>
      <c r="H169" s="636"/>
      <c r="I169" s="653">
        <f>B169-E169</f>
        <v>-210.84371388468162</v>
      </c>
      <c r="J169" s="653"/>
      <c r="K169" s="625" t="s">
        <v>151</v>
      </c>
      <c r="L169" s="625"/>
      <c r="M169" s="650">
        <f>IF(ISERROR(I169/B169),"",I169/B169)</f>
        <v>-1.2663286119200097</v>
      </c>
      <c r="N169" s="650"/>
      <c r="O169" s="625"/>
      <c r="P169" s="636" t="s">
        <v>107</v>
      </c>
      <c r="Q169" s="636"/>
      <c r="R169" s="651"/>
      <c r="S169" s="651"/>
      <c r="T169" s="652" t="str">
        <f>IF(ISERROR(R169/R170),"",R169/R170)</f>
        <v/>
      </c>
      <c r="U169" s="652"/>
      <c r="V169" s="636" t="s">
        <v>47</v>
      </c>
      <c r="W169" s="636"/>
      <c r="X169" s="651"/>
      <c r="Y169" s="651"/>
      <c r="Z169" s="652" t="str">
        <f>IF(ISERROR(X169/X170),"",X169/X170)</f>
        <v/>
      </c>
      <c r="AA169" s="652"/>
      <c r="AE169" s="14"/>
      <c r="AF169" s="14"/>
      <c r="AG169" s="303"/>
      <c r="AH169" s="303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00"/>
      <c r="AV169" s="300"/>
      <c r="AW169" s="300"/>
      <c r="AX169" s="300"/>
      <c r="AY169" s="300"/>
      <c r="AZ169" s="300"/>
      <c r="BA169" s="300"/>
    </row>
    <row r="170" spans="1:106" ht="15.75" hidden="1" customHeight="1">
      <c r="A170" s="383" t="s">
        <v>154</v>
      </c>
      <c r="B170" s="297">
        <f>N161</f>
        <v>0</v>
      </c>
      <c r="C170" s="636" t="s">
        <v>149</v>
      </c>
      <c r="D170" s="636"/>
      <c r="E170" s="652">
        <f>IF(ISERROR(B170/B169),"",B170/B169)</f>
        <v>0</v>
      </c>
      <c r="F170" s="652"/>
      <c r="G170" s="636" t="s">
        <v>158</v>
      </c>
      <c r="H170" s="636"/>
      <c r="I170" s="625">
        <f>V161</f>
        <v>0</v>
      </c>
      <c r="J170" s="625"/>
      <c r="K170" s="625" t="s">
        <v>156</v>
      </c>
      <c r="L170" s="625"/>
      <c r="M170" s="650">
        <f t="array" ref="M170">IF(ISERROR(I170/B168),"",I170/B168)</f>
        <v>0</v>
      </c>
      <c r="N170" s="650"/>
      <c r="O170" s="625"/>
      <c r="P170" s="636" t="s">
        <v>123</v>
      </c>
      <c r="Q170" s="636"/>
      <c r="R170" s="651">
        <f>SUM(R163:S169)</f>
        <v>0</v>
      </c>
      <c r="S170" s="651"/>
      <c r="T170" s="652">
        <f>SUM(T163:U169)</f>
        <v>0</v>
      </c>
      <c r="U170" s="652"/>
      <c r="V170" s="636" t="s">
        <v>123</v>
      </c>
      <c r="W170" s="636"/>
      <c r="X170" s="651">
        <f>SUM(X163:Y169)</f>
        <v>0</v>
      </c>
      <c r="Y170" s="651"/>
      <c r="Z170" s="652">
        <f>SUM(Z163:AA169)</f>
        <v>0</v>
      </c>
      <c r="AA170" s="652"/>
      <c r="AE170" s="14"/>
      <c r="AF170" s="14"/>
      <c r="AG170" s="303"/>
      <c r="AH170" s="303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00"/>
      <c r="AV170" s="300"/>
      <c r="AW170" s="300"/>
      <c r="AX170" s="300"/>
      <c r="AY170" s="300"/>
      <c r="AZ170" s="300"/>
      <c r="BA170" s="300"/>
    </row>
    <row r="171" spans="1:106" ht="15.75">
      <c r="A171" s="655" t="s">
        <v>128</v>
      </c>
      <c r="B171" s="655"/>
      <c r="C171" s="655"/>
      <c r="D171" s="655"/>
      <c r="E171" s="655"/>
      <c r="F171" s="655"/>
      <c r="G171" s="655"/>
      <c r="H171" s="655"/>
      <c r="I171" s="655"/>
      <c r="J171" s="656"/>
      <c r="K171" s="655"/>
      <c r="L171" s="655"/>
      <c r="M171" s="655"/>
      <c r="N171" s="655"/>
      <c r="O171" s="655"/>
      <c r="P171" s="655"/>
      <c r="Q171" s="655"/>
      <c r="R171" s="655"/>
      <c r="S171" s="655"/>
      <c r="T171" s="655"/>
      <c r="U171" s="655"/>
      <c r="V171" s="655"/>
      <c r="W171" s="655"/>
      <c r="X171" s="655"/>
      <c r="Y171" s="655"/>
      <c r="Z171" s="655"/>
      <c r="AA171" s="655"/>
      <c r="AB171" s="655"/>
      <c r="AC171" s="655"/>
      <c r="AD171" s="655"/>
      <c r="AE171" s="655"/>
      <c r="AF171" s="655"/>
      <c r="AG171" s="655"/>
      <c r="AH171" s="655"/>
      <c r="AI171" s="655"/>
      <c r="AJ171" s="655"/>
      <c r="AK171" s="655"/>
      <c r="AL171" s="655"/>
      <c r="AM171" s="655"/>
      <c r="AN171" s="655"/>
      <c r="AO171" s="655"/>
      <c r="AP171" s="655"/>
      <c r="AQ171" s="655"/>
      <c r="AR171" s="655"/>
      <c r="AS171" s="655"/>
      <c r="AT171" s="655"/>
      <c r="AU171" s="655"/>
      <c r="AV171" s="655"/>
      <c r="AW171" s="655"/>
      <c r="AX171" s="655"/>
      <c r="AY171" s="655"/>
      <c r="AZ171" s="655"/>
      <c r="BA171" s="655"/>
    </row>
    <row r="172" spans="1:106" ht="15.75">
      <c r="A172" s="691" t="s">
        <v>12</v>
      </c>
      <c r="B172" s="616" t="s">
        <v>25</v>
      </c>
      <c r="C172" s="616" t="s">
        <v>26</v>
      </c>
      <c r="D172" s="616" t="s">
        <v>27</v>
      </c>
      <c r="E172" s="619" t="s">
        <v>28</v>
      </c>
      <c r="F172" s="622" t="s">
        <v>29</v>
      </c>
      <c r="G172" s="625" t="s">
        <v>30</v>
      </c>
      <c r="H172" s="625"/>
      <c r="I172" s="616" t="s">
        <v>31</v>
      </c>
      <c r="J172" s="626" t="s">
        <v>32</v>
      </c>
      <c r="K172" s="637" t="s">
        <v>33</v>
      </c>
      <c r="L172" s="616" t="s">
        <v>34</v>
      </c>
      <c r="M172" s="640" t="s">
        <v>35</v>
      </c>
      <c r="N172" s="634" t="s">
        <v>36</v>
      </c>
      <c r="O172" s="625" t="s">
        <v>37</v>
      </c>
      <c r="P172" s="625"/>
      <c r="Q172" s="625"/>
      <c r="R172" s="625"/>
      <c r="S172" s="625"/>
      <c r="T172" s="625"/>
      <c r="U172" s="625"/>
      <c r="V172" s="642" t="s">
        <v>38</v>
      </c>
      <c r="W172" s="634" t="s">
        <v>39</v>
      </c>
      <c r="X172" s="625" t="s">
        <v>40</v>
      </c>
      <c r="Y172" s="625"/>
      <c r="Z172" s="625"/>
      <c r="AA172" s="625"/>
      <c r="AB172" s="694" t="s">
        <v>437</v>
      </c>
      <c r="AC172" s="696" t="s">
        <v>438</v>
      </c>
      <c r="AD172" s="21"/>
      <c r="AE172" s="21"/>
      <c r="AF172" s="21"/>
      <c r="AG172" s="21"/>
      <c r="AH172" s="21"/>
      <c r="AI172" s="659"/>
      <c r="AJ172" s="657"/>
      <c r="AK172" s="657"/>
      <c r="AL172" s="657"/>
      <c r="AM172" s="657"/>
      <c r="AN172" s="657"/>
      <c r="AO172" s="657"/>
      <c r="AP172" s="657"/>
      <c r="AQ172" s="657"/>
      <c r="AR172" s="657"/>
      <c r="AS172" s="657"/>
      <c r="AT172" s="657"/>
      <c r="AU172" s="657"/>
      <c r="AV172" s="657"/>
      <c r="AW172" s="657"/>
      <c r="AX172" s="657"/>
      <c r="AY172" s="657"/>
      <c r="AZ172" s="657"/>
      <c r="BA172" s="657"/>
    </row>
    <row r="173" spans="1:106" ht="15.75" customHeight="1">
      <c r="A173" s="692"/>
      <c r="B173" s="617"/>
      <c r="C173" s="617"/>
      <c r="D173" s="617"/>
      <c r="E173" s="620"/>
      <c r="F173" s="623"/>
      <c r="G173" s="625"/>
      <c r="H173" s="625"/>
      <c r="I173" s="617"/>
      <c r="J173" s="627"/>
      <c r="K173" s="638"/>
      <c r="L173" s="617"/>
      <c r="M173" s="641"/>
      <c r="N173" s="634"/>
      <c r="O173" s="625" t="s">
        <v>41</v>
      </c>
      <c r="P173" s="625" t="s">
        <v>42</v>
      </c>
      <c r="Q173" s="625" t="s">
        <v>43</v>
      </c>
      <c r="R173" s="635" t="s">
        <v>44</v>
      </c>
      <c r="S173" s="636" t="s">
        <v>45</v>
      </c>
      <c r="T173" s="625" t="s">
        <v>46</v>
      </c>
      <c r="U173" s="625" t="s">
        <v>47</v>
      </c>
      <c r="V173" s="642"/>
      <c r="W173" s="634"/>
      <c r="X173" s="625" t="s">
        <v>13</v>
      </c>
      <c r="Y173" s="625" t="s">
        <v>48</v>
      </c>
      <c r="Z173" s="625" t="s">
        <v>49</v>
      </c>
      <c r="AA173" s="625" t="s">
        <v>47</v>
      </c>
      <c r="AB173" s="695"/>
      <c r="AC173" s="696"/>
      <c r="AD173" s="21"/>
      <c r="AE173" s="21"/>
      <c r="AF173" s="21"/>
      <c r="AG173" s="21"/>
      <c r="AH173" s="21"/>
      <c r="AI173" s="659"/>
      <c r="AJ173" s="657"/>
      <c r="AK173" s="657"/>
      <c r="AL173" s="657"/>
      <c r="AM173" s="657"/>
      <c r="AN173" s="657"/>
      <c r="AO173" s="657"/>
      <c r="AP173" s="657"/>
      <c r="AQ173" s="657"/>
      <c r="AR173" s="657"/>
      <c r="AS173" s="658"/>
      <c r="AT173" s="658"/>
      <c r="AU173" s="658"/>
      <c r="AV173" s="658"/>
      <c r="AW173" s="658"/>
      <c r="AX173" s="658"/>
      <c r="AY173" s="658"/>
      <c r="AZ173" s="658"/>
      <c r="BA173" s="658"/>
    </row>
    <row r="174" spans="1:106" ht="15.75" customHeight="1">
      <c r="A174" s="693"/>
      <c r="B174" s="618"/>
      <c r="C174" s="618"/>
      <c r="D174" s="618"/>
      <c r="E174" s="621"/>
      <c r="F174" s="624"/>
      <c r="G174" s="294" t="s">
        <v>50</v>
      </c>
      <c r="H174" s="294" t="s">
        <v>51</v>
      </c>
      <c r="I174" s="618"/>
      <c r="J174" s="628"/>
      <c r="K174" s="639"/>
      <c r="L174" s="618"/>
      <c r="M174" s="641"/>
      <c r="N174" s="634"/>
      <c r="O174" s="625"/>
      <c r="P174" s="625"/>
      <c r="Q174" s="625"/>
      <c r="R174" s="635"/>
      <c r="S174" s="636"/>
      <c r="T174" s="625"/>
      <c r="U174" s="625"/>
      <c r="V174" s="642"/>
      <c r="W174" s="634"/>
      <c r="X174" s="625"/>
      <c r="Y174" s="625"/>
      <c r="Z174" s="625"/>
      <c r="AA174" s="625"/>
      <c r="AB174" s="695"/>
      <c r="AC174" s="696"/>
      <c r="AD174" s="21"/>
      <c r="AE174" s="21"/>
      <c r="AF174" s="21"/>
      <c r="AG174" s="21"/>
      <c r="AH174" s="21"/>
      <c r="AI174" s="659"/>
      <c r="AJ174" s="657"/>
      <c r="AK174" s="657"/>
      <c r="AL174" s="300"/>
      <c r="AM174" s="300"/>
      <c r="AN174" s="300"/>
      <c r="AO174" s="300"/>
      <c r="AP174" s="300"/>
      <c r="AQ174" s="300"/>
      <c r="AR174" s="300"/>
      <c r="AS174" s="21"/>
      <c r="AT174" s="21"/>
      <c r="AU174" s="21"/>
      <c r="AV174" s="301"/>
      <c r="AW174" s="300"/>
      <c r="AX174" s="300"/>
      <c r="AY174" s="300"/>
      <c r="AZ174" s="300"/>
      <c r="BA174" s="300"/>
    </row>
    <row r="175" spans="1:106" ht="15.75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SUM('10:14'!G175)</f>
        <v>45</v>
      </c>
      <c r="H175" s="111">
        <f t="shared" ref="H175:H180" si="61">D175*G175</f>
        <v>226.35000000000002</v>
      </c>
      <c r="I175" s="109">
        <f>SUM('10:14'!I175)</f>
        <v>1</v>
      </c>
      <c r="J175" s="31">
        <f t="array" ref="J175">IF(ISERROR(G175/I175),"",G175/I175)</f>
        <v>45</v>
      </c>
      <c r="K175" s="112">
        <f t="array" ref="K175">IF(ISERROR(G175/L175),"",G175/L175)</f>
        <v>2.8125</v>
      </c>
      <c r="L175" s="84">
        <v>16</v>
      </c>
      <c r="M175" s="113">
        <f t="shared" ref="M175:M186" si="62">IF(ISERROR(I175-K175),"",I175-K175)</f>
        <v>-1.8125</v>
      </c>
      <c r="N175" s="109">
        <f>SUM('10:14'!N175)</f>
        <v>0</v>
      </c>
      <c r="O175" s="109">
        <f>SUM('10:14'!O175)</f>
        <v>0</v>
      </c>
      <c r="P175" s="109">
        <f>SUM('10:14'!P175)</f>
        <v>0</v>
      </c>
      <c r="Q175" s="109">
        <f>SUM('10:14'!Q175)</f>
        <v>0</v>
      </c>
      <c r="R175" s="109">
        <f>SUM('10:14'!R175)</f>
        <v>0</v>
      </c>
      <c r="S175" s="109">
        <f>SUM('10:14'!S175)</f>
        <v>0</v>
      </c>
      <c r="T175" s="109">
        <f>SUM('10:14'!T175)</f>
        <v>0</v>
      </c>
      <c r="U175" s="109">
        <f>SUM('10:14'!U175)</f>
        <v>0</v>
      </c>
      <c r="V175" s="244">
        <f t="shared" ref="V175:V186" si="63">SUM(X175:AA175)</f>
        <v>0</v>
      </c>
      <c r="W175" s="33">
        <f t="shared" ref="W175:W186" si="64">IF(ISERROR(V175/G175),"",V175/G175)</f>
        <v>0</v>
      </c>
      <c r="X175" s="109">
        <f>SUM('10:14'!X175)</f>
        <v>0</v>
      </c>
      <c r="Y175" s="109">
        <f>SUM('10:14'!Y175)</f>
        <v>0</v>
      </c>
      <c r="Z175" s="109">
        <f>SUM('10:14'!Z175)</f>
        <v>0</v>
      </c>
      <c r="AA175" s="109">
        <f>SUM('10:14'!AA175)</f>
        <v>0</v>
      </c>
      <c r="AB175" s="304">
        <v>0.65</v>
      </c>
      <c r="AC175" s="327">
        <f>AB175*G175</f>
        <v>29.25</v>
      </c>
      <c r="AD175" s="303"/>
      <c r="AE175" s="54"/>
      <c r="AF175" s="54"/>
      <c r="AG175" s="54"/>
      <c r="AH175" s="54"/>
      <c r="AI175" s="57"/>
      <c r="AJ175" s="57"/>
      <c r="AK175" s="57"/>
      <c r="AL175" s="302"/>
      <c r="AM175" s="54"/>
      <c r="AN175" s="302"/>
      <c r="AO175" s="302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 ht="17.25">
      <c r="A176" s="374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SUM('10:14'!G176)</f>
        <v>0</v>
      </c>
      <c r="H176" s="111">
        <f t="shared" si="61"/>
        <v>0</v>
      </c>
      <c r="I176" s="109">
        <f>SUM('10:14'!I176)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62"/>
        <v>0</v>
      </c>
      <c r="N176" s="109">
        <f>SUM('10:14'!N176)</f>
        <v>0</v>
      </c>
      <c r="O176" s="109">
        <f>SUM('10:14'!O176)</f>
        <v>0</v>
      </c>
      <c r="P176" s="109">
        <f>SUM('10:14'!P176)</f>
        <v>0</v>
      </c>
      <c r="Q176" s="109">
        <f>SUM('10:14'!Q176)</f>
        <v>0</v>
      </c>
      <c r="R176" s="109">
        <f>SUM('10:14'!R176)</f>
        <v>0</v>
      </c>
      <c r="S176" s="109">
        <f>SUM('10:14'!S176)</f>
        <v>0</v>
      </c>
      <c r="T176" s="109">
        <f>SUM('10:14'!T176)</f>
        <v>0</v>
      </c>
      <c r="U176" s="109">
        <f>SUM('10:14'!U176)</f>
        <v>0</v>
      </c>
      <c r="V176" s="244">
        <f t="shared" si="63"/>
        <v>0</v>
      </c>
      <c r="W176" s="33" t="str">
        <f t="shared" si="64"/>
        <v/>
      </c>
      <c r="X176" s="109">
        <f>SUM('10:14'!X176)</f>
        <v>0</v>
      </c>
      <c r="Y176" s="109">
        <f>SUM('10:14'!Y176)</f>
        <v>0</v>
      </c>
      <c r="Z176" s="109">
        <f>SUM('10:14'!Z176)</f>
        <v>0</v>
      </c>
      <c r="AA176" s="109">
        <f>SUM('10:14'!AA176)</f>
        <v>0</v>
      </c>
      <c r="AB176" s="305">
        <v>0.48</v>
      </c>
      <c r="AC176" s="327">
        <f t="shared" ref="AC176:AC195" si="65">AB176*G176</f>
        <v>0</v>
      </c>
      <c r="AD176" s="303"/>
      <c r="AE176" s="54"/>
      <c r="AF176" s="54"/>
      <c r="AG176" s="54"/>
      <c r="AH176" s="54"/>
      <c r="AI176" s="57"/>
      <c r="AJ176" s="57"/>
      <c r="AK176" s="57"/>
      <c r="AL176" s="54"/>
      <c r="AM176" s="54"/>
      <c r="AN176" s="302"/>
      <c r="AO176" s="54"/>
      <c r="AP176" s="302"/>
      <c r="AQ176" s="54"/>
      <c r="AR176" s="54"/>
      <c r="AS176" s="302"/>
      <c r="AT176" s="302"/>
      <c r="AU176" s="302"/>
      <c r="AV176" s="302"/>
      <c r="AW176" s="55"/>
      <c r="AX176" s="54"/>
      <c r="AY176" s="54"/>
      <c r="AZ176" s="54"/>
      <c r="BA176" s="54"/>
    </row>
    <row r="177" spans="1:53" ht="17.25">
      <c r="A177" s="375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SUM('10:14'!G177)</f>
        <v>0</v>
      </c>
      <c r="H177" s="111">
        <f t="shared" si="61"/>
        <v>0</v>
      </c>
      <c r="I177" s="109">
        <f>SUM('10:14'!I177)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62"/>
        <v>0</v>
      </c>
      <c r="N177" s="109">
        <f>SUM('10:14'!N177)</f>
        <v>0</v>
      </c>
      <c r="O177" s="109">
        <f>SUM('10:14'!O177)</f>
        <v>0</v>
      </c>
      <c r="P177" s="109">
        <f>SUM('10:14'!P177)</f>
        <v>0</v>
      </c>
      <c r="Q177" s="109">
        <f>SUM('10:14'!Q177)</f>
        <v>0</v>
      </c>
      <c r="R177" s="109">
        <f>SUM('10:14'!R177)</f>
        <v>0</v>
      </c>
      <c r="S177" s="109">
        <f>SUM('10:14'!S177)</f>
        <v>0</v>
      </c>
      <c r="T177" s="109">
        <f>SUM('10:14'!T177)</f>
        <v>0</v>
      </c>
      <c r="U177" s="109">
        <f>SUM('10:14'!U177)</f>
        <v>0</v>
      </c>
      <c r="V177" s="244">
        <f t="shared" si="63"/>
        <v>0</v>
      </c>
      <c r="W177" s="33" t="str">
        <f t="shared" si="64"/>
        <v/>
      </c>
      <c r="X177" s="109">
        <f>SUM('10:14'!X177)</f>
        <v>0</v>
      </c>
      <c r="Y177" s="109">
        <f>SUM('10:14'!Y177)</f>
        <v>0</v>
      </c>
      <c r="Z177" s="109">
        <f>SUM('10:14'!Z177)</f>
        <v>0</v>
      </c>
      <c r="AA177" s="109">
        <f>SUM('10:14'!AA177)</f>
        <v>0</v>
      </c>
      <c r="AB177" s="305">
        <v>0.43</v>
      </c>
      <c r="AC177" s="327">
        <f t="shared" si="65"/>
        <v>0</v>
      </c>
      <c r="AD177" s="303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02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 ht="15.75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SUM('10:14'!G178)</f>
        <v>0</v>
      </c>
      <c r="H178" s="111">
        <f t="shared" si="61"/>
        <v>0</v>
      </c>
      <c r="I178" s="109">
        <f>SUM('10:14'!I178)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62"/>
        <v>0</v>
      </c>
      <c r="N178" s="109">
        <f>SUM('10:14'!N178)</f>
        <v>0</v>
      </c>
      <c r="O178" s="109">
        <f>SUM('10:14'!O178)</f>
        <v>0</v>
      </c>
      <c r="P178" s="109">
        <f>SUM('10:14'!P178)</f>
        <v>0</v>
      </c>
      <c r="Q178" s="109">
        <f>SUM('10:14'!Q178)</f>
        <v>0</v>
      </c>
      <c r="R178" s="109">
        <f>SUM('10:14'!R178)</f>
        <v>0</v>
      </c>
      <c r="S178" s="109">
        <f>SUM('10:14'!S178)</f>
        <v>0</v>
      </c>
      <c r="T178" s="109">
        <f>SUM('10:14'!T178)</f>
        <v>0</v>
      </c>
      <c r="U178" s="109">
        <f>SUM('10:14'!U178)</f>
        <v>0</v>
      </c>
      <c r="V178" s="244">
        <f t="shared" si="63"/>
        <v>0</v>
      </c>
      <c r="W178" s="33" t="str">
        <f t="shared" si="64"/>
        <v/>
      </c>
      <c r="X178" s="109">
        <f>SUM('10:14'!X178)</f>
        <v>0</v>
      </c>
      <c r="Y178" s="109">
        <f>SUM('10:14'!Y178)</f>
        <v>0</v>
      </c>
      <c r="Z178" s="109">
        <f>SUM('10:14'!Z178)</f>
        <v>0</v>
      </c>
      <c r="AA178" s="109">
        <f>SUM('10:14'!AA178)</f>
        <v>0</v>
      </c>
      <c r="AB178" s="305">
        <v>0.55000000000000004</v>
      </c>
      <c r="AC178" s="327">
        <f t="shared" si="65"/>
        <v>0</v>
      </c>
      <c r="AD178" s="303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 ht="15.75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SUM('10:14'!G179)</f>
        <v>0</v>
      </c>
      <c r="H179" s="111">
        <f t="shared" si="61"/>
        <v>0</v>
      </c>
      <c r="I179" s="109">
        <f>SUM('10:14'!I179)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98">
        <v>20</v>
      </c>
      <c r="M179" s="36">
        <f t="shared" si="62"/>
        <v>0</v>
      </c>
      <c r="N179" s="109">
        <f>SUM('10:14'!N179)</f>
        <v>0</v>
      </c>
      <c r="O179" s="109">
        <f>SUM('10:14'!O179)</f>
        <v>0</v>
      </c>
      <c r="P179" s="109">
        <f>SUM('10:14'!P179)</f>
        <v>0</v>
      </c>
      <c r="Q179" s="109">
        <f>SUM('10:14'!Q179)</f>
        <v>0</v>
      </c>
      <c r="R179" s="109">
        <f>SUM('10:14'!R179)</f>
        <v>0</v>
      </c>
      <c r="S179" s="109">
        <f>SUM('10:14'!S179)</f>
        <v>0</v>
      </c>
      <c r="T179" s="109">
        <f>SUM('10:14'!T179)</f>
        <v>0</v>
      </c>
      <c r="U179" s="109">
        <f>SUM('10:14'!U179)</f>
        <v>0</v>
      </c>
      <c r="V179" s="244">
        <f t="shared" si="63"/>
        <v>0</v>
      </c>
      <c r="W179" s="33" t="str">
        <f t="shared" si="64"/>
        <v/>
      </c>
      <c r="X179" s="109">
        <f>SUM('10:14'!X179)</f>
        <v>0</v>
      </c>
      <c r="Y179" s="109">
        <f>SUM('10:14'!Y179)</f>
        <v>0</v>
      </c>
      <c r="Z179" s="109">
        <f>SUM('10:14'!Z179)</f>
        <v>0</v>
      </c>
      <c r="AA179" s="109">
        <f>SUM('10:14'!AA179)</f>
        <v>0</v>
      </c>
      <c r="AB179" s="305">
        <v>0.52</v>
      </c>
      <c r="AC179" s="327">
        <f t="shared" si="65"/>
        <v>0</v>
      </c>
      <c r="AD179" s="303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 ht="15.75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SUM('10:14'!G180)</f>
        <v>0</v>
      </c>
      <c r="H180" s="111">
        <f t="shared" si="61"/>
        <v>0</v>
      </c>
      <c r="I180" s="109">
        <f>SUM('10:14'!I180)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62"/>
        <v>0</v>
      </c>
      <c r="N180" s="109">
        <f>SUM('10:14'!N180)</f>
        <v>0</v>
      </c>
      <c r="O180" s="109">
        <f>SUM('10:14'!O180)</f>
        <v>0</v>
      </c>
      <c r="P180" s="109">
        <f>SUM('10:14'!P180)</f>
        <v>0</v>
      </c>
      <c r="Q180" s="109">
        <f>SUM('10:14'!Q180)</f>
        <v>0</v>
      </c>
      <c r="R180" s="109">
        <f>SUM('10:14'!R180)</f>
        <v>0</v>
      </c>
      <c r="S180" s="109">
        <f>SUM('10:14'!S180)</f>
        <v>0</v>
      </c>
      <c r="T180" s="109">
        <f>SUM('10:14'!T180)</f>
        <v>0</v>
      </c>
      <c r="U180" s="109">
        <f>SUM('10:14'!U180)</f>
        <v>0</v>
      </c>
      <c r="V180" s="244">
        <f t="shared" si="63"/>
        <v>0</v>
      </c>
      <c r="W180" s="33" t="str">
        <f t="shared" si="64"/>
        <v/>
      </c>
      <c r="X180" s="109">
        <f>SUM('10:14'!X180)</f>
        <v>0</v>
      </c>
      <c r="Y180" s="109">
        <f>SUM('10:14'!Y180)</f>
        <v>0</v>
      </c>
      <c r="Z180" s="109">
        <f>SUM('10:14'!Z180)</f>
        <v>0</v>
      </c>
      <c r="AA180" s="109">
        <f>SUM('10:14'!AA180)</f>
        <v>0</v>
      </c>
      <c r="AB180" s="305">
        <v>0.55000000000000004</v>
      </c>
      <c r="AC180" s="327">
        <f t="shared" si="65"/>
        <v>0</v>
      </c>
      <c r="AD180" s="303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 ht="15.75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SUM('10:14'!G181)</f>
        <v>0</v>
      </c>
      <c r="H181" s="111">
        <f>D181*G181</f>
        <v>0</v>
      </c>
      <c r="I181" s="109">
        <f>SUM('10:14'!I181)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62"/>
        <v>0</v>
      </c>
      <c r="N181" s="109">
        <f>SUM('10:14'!N181)</f>
        <v>0</v>
      </c>
      <c r="O181" s="109">
        <f>SUM('10:14'!O181)</f>
        <v>0</v>
      </c>
      <c r="P181" s="109">
        <f>SUM('10:14'!P181)</f>
        <v>0</v>
      </c>
      <c r="Q181" s="109">
        <f>SUM('10:14'!Q181)</f>
        <v>0</v>
      </c>
      <c r="R181" s="109">
        <f>SUM('10:14'!R181)</f>
        <v>0</v>
      </c>
      <c r="S181" s="109">
        <f>SUM('10:14'!S181)</f>
        <v>0</v>
      </c>
      <c r="T181" s="109">
        <f>SUM('10:14'!T181)</f>
        <v>0</v>
      </c>
      <c r="U181" s="109">
        <f>SUM('10:14'!U181)</f>
        <v>0</v>
      </c>
      <c r="V181" s="244">
        <f t="shared" si="63"/>
        <v>0</v>
      </c>
      <c r="W181" s="33" t="str">
        <f t="shared" si="64"/>
        <v/>
      </c>
      <c r="X181" s="109">
        <f>SUM('10:14'!X181)</f>
        <v>0</v>
      </c>
      <c r="Y181" s="109">
        <f>SUM('10:14'!Y181)</f>
        <v>0</v>
      </c>
      <c r="Z181" s="109">
        <f>SUM('10:14'!Z181)</f>
        <v>0</v>
      </c>
      <c r="AA181" s="109">
        <f>SUM('10:14'!AA181)</f>
        <v>0</v>
      </c>
      <c r="AB181" s="305">
        <v>0.45</v>
      </c>
      <c r="AC181" s="327">
        <f t="shared" si="65"/>
        <v>0</v>
      </c>
      <c r="AD181" s="303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SUM('10:14'!G182)</f>
        <v>0</v>
      </c>
      <c r="H182" s="111">
        <f t="shared" ref="H182:H195" si="66">D182*G182</f>
        <v>0</v>
      </c>
      <c r="I182" s="109">
        <f>SUM('10:14'!I182)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62"/>
        <v>0</v>
      </c>
      <c r="N182" s="109">
        <f>SUM('10:14'!N182)</f>
        <v>0</v>
      </c>
      <c r="O182" s="109">
        <f>SUM('10:14'!O182)</f>
        <v>0</v>
      </c>
      <c r="P182" s="109">
        <f>SUM('10:14'!P182)</f>
        <v>0</v>
      </c>
      <c r="Q182" s="109">
        <f>SUM('10:14'!Q182)</f>
        <v>0</v>
      </c>
      <c r="R182" s="109">
        <f>SUM('10:14'!R182)</f>
        <v>0</v>
      </c>
      <c r="S182" s="109">
        <f>SUM('10:14'!S182)</f>
        <v>0</v>
      </c>
      <c r="T182" s="109">
        <f>SUM('10:14'!T182)</f>
        <v>0</v>
      </c>
      <c r="U182" s="109">
        <f>SUM('10:14'!U182)</f>
        <v>0</v>
      </c>
      <c r="V182" s="244">
        <f t="shared" si="63"/>
        <v>0</v>
      </c>
      <c r="W182" s="33" t="str">
        <f t="shared" si="64"/>
        <v/>
      </c>
      <c r="X182" s="109">
        <f>SUM('10:14'!X182)</f>
        <v>0</v>
      </c>
      <c r="Y182" s="109">
        <f>SUM('10:14'!Y182)</f>
        <v>0</v>
      </c>
      <c r="Z182" s="109">
        <f>SUM('10:14'!Z182)</f>
        <v>0</v>
      </c>
      <c r="AA182" s="109">
        <f>SUM('10:14'!AA182)</f>
        <v>0</v>
      </c>
      <c r="AB182" s="305">
        <v>0.45</v>
      </c>
      <c r="AC182" s="327">
        <f t="shared" si="65"/>
        <v>0</v>
      </c>
      <c r="AD182" s="303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7.25">
      <c r="A183" s="374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SUM('10:14'!G183)</f>
        <v>0</v>
      </c>
      <c r="H183" s="111">
        <f t="shared" si="66"/>
        <v>0</v>
      </c>
      <c r="I183" s="109">
        <f>SUM('10:14'!I183)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98">
        <v>17</v>
      </c>
      <c r="M183" s="36">
        <f t="shared" si="62"/>
        <v>0</v>
      </c>
      <c r="N183" s="109">
        <f>SUM('10:14'!N183)</f>
        <v>0</v>
      </c>
      <c r="O183" s="109">
        <f>SUM('10:14'!O183)</f>
        <v>0</v>
      </c>
      <c r="P183" s="109">
        <f>SUM('10:14'!P183)</f>
        <v>0</v>
      </c>
      <c r="Q183" s="109">
        <f>SUM('10:14'!Q183)</f>
        <v>0</v>
      </c>
      <c r="R183" s="109">
        <f>SUM('10:14'!R183)</f>
        <v>0</v>
      </c>
      <c r="S183" s="109">
        <f>SUM('10:14'!S183)</f>
        <v>0</v>
      </c>
      <c r="T183" s="109">
        <f>SUM('10:14'!T183)</f>
        <v>0</v>
      </c>
      <c r="U183" s="109">
        <f>SUM('10:14'!U183)</f>
        <v>0</v>
      </c>
      <c r="V183" s="244">
        <f t="shared" si="63"/>
        <v>0</v>
      </c>
      <c r="W183" s="33" t="str">
        <f t="shared" si="64"/>
        <v/>
      </c>
      <c r="X183" s="109">
        <f>SUM('10:14'!X183)</f>
        <v>0</v>
      </c>
      <c r="Y183" s="109">
        <f>SUM('10:14'!Y183)</f>
        <v>0</v>
      </c>
      <c r="Z183" s="109">
        <f>SUM('10:14'!Z183)</f>
        <v>0</v>
      </c>
      <c r="AA183" s="109">
        <f>SUM('10:14'!AA183)</f>
        <v>0</v>
      </c>
      <c r="AB183" s="305">
        <v>0.61</v>
      </c>
      <c r="AC183" s="327">
        <f t="shared" si="65"/>
        <v>0</v>
      </c>
      <c r="AD183" s="303"/>
      <c r="AE183" s="54"/>
      <c r="AF183" s="54"/>
      <c r="AG183" s="54"/>
      <c r="AH183" s="54"/>
      <c r="AI183" s="57"/>
      <c r="AJ183" s="57"/>
      <c r="AK183" s="57"/>
      <c r="AL183" s="302"/>
      <c r="AM183" s="54"/>
      <c r="AN183" s="54"/>
      <c r="AO183" s="54"/>
      <c r="AP183" s="302"/>
      <c r="AQ183" s="302"/>
      <c r="AR183" s="302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7.25">
      <c r="A184" s="374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SUM('10:14'!G184)</f>
        <v>0</v>
      </c>
      <c r="H184" s="111">
        <f t="shared" si="66"/>
        <v>0</v>
      </c>
      <c r="I184" s="109">
        <f>SUM('10:14'!I184)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62"/>
        <v>0</v>
      </c>
      <c r="N184" s="109">
        <f>SUM('10:14'!N184)</f>
        <v>0</v>
      </c>
      <c r="O184" s="109">
        <f>SUM('10:14'!O184)</f>
        <v>0</v>
      </c>
      <c r="P184" s="109">
        <f>SUM('10:14'!P184)</f>
        <v>0</v>
      </c>
      <c r="Q184" s="109">
        <f>SUM('10:14'!Q184)</f>
        <v>0</v>
      </c>
      <c r="R184" s="109">
        <f>SUM('10:14'!R184)</f>
        <v>0</v>
      </c>
      <c r="S184" s="109">
        <f>SUM('10:14'!S184)</f>
        <v>0</v>
      </c>
      <c r="T184" s="109">
        <f>SUM('10:14'!T184)</f>
        <v>0</v>
      </c>
      <c r="U184" s="109">
        <f>SUM('10:14'!U184)</f>
        <v>0</v>
      </c>
      <c r="V184" s="244">
        <f t="shared" si="63"/>
        <v>0</v>
      </c>
      <c r="W184" s="33" t="str">
        <f t="shared" si="64"/>
        <v/>
      </c>
      <c r="X184" s="109">
        <f>SUM('10:14'!X184)</f>
        <v>0</v>
      </c>
      <c r="Y184" s="109">
        <f>SUM('10:14'!Y184)</f>
        <v>0</v>
      </c>
      <c r="Z184" s="109">
        <f>SUM('10:14'!Z184)</f>
        <v>0</v>
      </c>
      <c r="AA184" s="109">
        <f>SUM('10:14'!AA184)</f>
        <v>0</v>
      </c>
      <c r="AB184" s="305">
        <v>0.61</v>
      </c>
      <c r="AC184" s="327">
        <f t="shared" si="65"/>
        <v>0</v>
      </c>
      <c r="AD184" s="303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76">
        <v>30100063</v>
      </c>
      <c r="B185" s="232" t="s">
        <v>171</v>
      </c>
      <c r="C185" s="16" t="s">
        <v>379</v>
      </c>
      <c r="D185" s="130"/>
      <c r="E185" s="17"/>
      <c r="F185" s="6"/>
      <c r="G185" s="109">
        <f>SUM('10:14'!G185)</f>
        <v>0</v>
      </c>
      <c r="H185" s="111">
        <f t="shared" si="66"/>
        <v>0</v>
      </c>
      <c r="I185" s="109">
        <f>SUM('10:14'!I185)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62"/>
        <v>0</v>
      </c>
      <c r="N185" s="109">
        <f>SUM('10:14'!N185)</f>
        <v>0</v>
      </c>
      <c r="O185" s="109">
        <f>SUM('10:14'!O185)</f>
        <v>0</v>
      </c>
      <c r="P185" s="109">
        <f>SUM('10:14'!P185)</f>
        <v>0</v>
      </c>
      <c r="Q185" s="109">
        <f>SUM('10:14'!Q185)</f>
        <v>0</v>
      </c>
      <c r="R185" s="109">
        <f>SUM('10:14'!R185)</f>
        <v>0</v>
      </c>
      <c r="S185" s="109">
        <f>SUM('10:14'!S185)</f>
        <v>0</v>
      </c>
      <c r="T185" s="109">
        <f>SUM('10:14'!T185)</f>
        <v>0</v>
      </c>
      <c r="U185" s="109">
        <f>SUM('10:14'!U185)</f>
        <v>0</v>
      </c>
      <c r="V185" s="244">
        <f t="shared" si="63"/>
        <v>0</v>
      </c>
      <c r="W185" s="33" t="str">
        <f t="shared" si="64"/>
        <v/>
      </c>
      <c r="X185" s="109">
        <f>SUM('10:14'!X185)</f>
        <v>0</v>
      </c>
      <c r="Y185" s="109">
        <f>SUM('10:14'!Y185)</f>
        <v>0</v>
      </c>
      <c r="Z185" s="109">
        <f>SUM('10:14'!Z185)</f>
        <v>0</v>
      </c>
      <c r="AA185" s="109">
        <f>SUM('10:14'!AA185)</f>
        <v>0</v>
      </c>
      <c r="AB185" s="305">
        <v>0.43</v>
      </c>
      <c r="AC185" s="327">
        <f t="shared" si="65"/>
        <v>0</v>
      </c>
      <c r="AD185" s="303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5.75">
      <c r="A186" s="360">
        <v>30100061</v>
      </c>
      <c r="B186" s="232" t="s">
        <v>171</v>
      </c>
      <c r="C186" s="16" t="s">
        <v>173</v>
      </c>
      <c r="D186" s="130"/>
      <c r="E186" s="17"/>
      <c r="F186" s="6"/>
      <c r="G186" s="109">
        <f>SUM('10:14'!G186)</f>
        <v>0</v>
      </c>
      <c r="H186" s="111">
        <f t="shared" si="66"/>
        <v>0</v>
      </c>
      <c r="I186" s="109">
        <f>SUM('10:14'!I186)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62"/>
        <v>0</v>
      </c>
      <c r="N186" s="109">
        <f>SUM('10:14'!N186)</f>
        <v>0</v>
      </c>
      <c r="O186" s="109">
        <f>SUM('10:14'!O186)</f>
        <v>0</v>
      </c>
      <c r="P186" s="109">
        <f>SUM('10:14'!P186)</f>
        <v>0</v>
      </c>
      <c r="Q186" s="109">
        <f>SUM('10:14'!Q186)</f>
        <v>0</v>
      </c>
      <c r="R186" s="109">
        <f>SUM('10:14'!R186)</f>
        <v>0</v>
      </c>
      <c r="S186" s="109">
        <f>SUM('10:14'!S186)</f>
        <v>0</v>
      </c>
      <c r="T186" s="109">
        <f>SUM('10:14'!T186)</f>
        <v>0</v>
      </c>
      <c r="U186" s="109">
        <f>SUM('10:14'!U186)</f>
        <v>0</v>
      </c>
      <c r="V186" s="244">
        <f t="shared" si="63"/>
        <v>0</v>
      </c>
      <c r="W186" s="33" t="str">
        <f t="shared" si="64"/>
        <v/>
      </c>
      <c r="X186" s="109">
        <f>SUM('10:14'!X186)</f>
        <v>0</v>
      </c>
      <c r="Y186" s="109">
        <f>SUM('10:14'!Y186)</f>
        <v>0</v>
      </c>
      <c r="Z186" s="109">
        <f>SUM('10:14'!Z186)</f>
        <v>0</v>
      </c>
      <c r="AA186" s="109">
        <f>SUM('10:14'!AA186)</f>
        <v>0</v>
      </c>
      <c r="AB186" s="305">
        <v>0.43</v>
      </c>
      <c r="AC186" s="327">
        <f t="shared" si="65"/>
        <v>0</v>
      </c>
      <c r="AD186" s="303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74">
        <v>30200001</v>
      </c>
      <c r="B187" s="232" t="s">
        <v>67</v>
      </c>
      <c r="C187" s="16" t="s">
        <v>63</v>
      </c>
      <c r="D187" s="130">
        <v>5.0599999999999996</v>
      </c>
      <c r="E187" s="17"/>
      <c r="F187" s="6"/>
      <c r="G187" s="109">
        <f>SUM('10:14'!G187)</f>
        <v>0</v>
      </c>
      <c r="H187" s="111">
        <f t="shared" si="66"/>
        <v>0</v>
      </c>
      <c r="I187" s="109">
        <f>SUM('10:14'!I187)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SUM('10:14'!N187)</f>
        <v>0</v>
      </c>
      <c r="O187" s="109">
        <f>SUM('10:14'!O187)</f>
        <v>0</v>
      </c>
      <c r="P187" s="109">
        <f>SUM('10:14'!P187)</f>
        <v>0</v>
      </c>
      <c r="Q187" s="109">
        <f>SUM('10:14'!Q187)</f>
        <v>0</v>
      </c>
      <c r="R187" s="109">
        <f>SUM('10:14'!R187)</f>
        <v>0</v>
      </c>
      <c r="S187" s="109">
        <f>SUM('10:14'!S187)</f>
        <v>0</v>
      </c>
      <c r="T187" s="109">
        <f>SUM('10:14'!T187)</f>
        <v>0</v>
      </c>
      <c r="U187" s="109">
        <f>SUM('10:14'!U187)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SUM('10:14'!X187)</f>
        <v>0</v>
      </c>
      <c r="Y187" s="109">
        <f>SUM('10:14'!Y187)</f>
        <v>0</v>
      </c>
      <c r="Z187" s="109">
        <f>SUM('10:14'!Z187)</f>
        <v>0</v>
      </c>
      <c r="AA187" s="109">
        <f>SUM('10:14'!AA187)</f>
        <v>0</v>
      </c>
      <c r="AB187" s="305">
        <v>0.55000000000000004</v>
      </c>
      <c r="AC187" s="327">
        <f t="shared" si="65"/>
        <v>0</v>
      </c>
      <c r="AD187" s="303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74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SUM('10:14'!G188)</f>
        <v>0</v>
      </c>
      <c r="H188" s="111">
        <f t="shared" si="66"/>
        <v>0</v>
      </c>
      <c r="I188" s="109">
        <f>SUM('10:14'!I188)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98">
        <v>23</v>
      </c>
      <c r="M188" s="36">
        <f t="shared" ref="M188:M191" si="67">IF(ISERROR(I188-K188),"",I188-K188)</f>
        <v>0</v>
      </c>
      <c r="N188" s="109">
        <f>SUM('10:14'!N188)</f>
        <v>0</v>
      </c>
      <c r="O188" s="109">
        <f>SUM('10:14'!O188)</f>
        <v>0</v>
      </c>
      <c r="P188" s="109">
        <f>SUM('10:14'!P188)</f>
        <v>0</v>
      </c>
      <c r="Q188" s="109">
        <f>SUM('10:14'!Q188)</f>
        <v>0</v>
      </c>
      <c r="R188" s="109">
        <f>SUM('10:14'!R188)</f>
        <v>0</v>
      </c>
      <c r="S188" s="109">
        <f>SUM('10:14'!S188)</f>
        <v>0</v>
      </c>
      <c r="T188" s="109">
        <f>SUM('10:14'!T188)</f>
        <v>0</v>
      </c>
      <c r="U188" s="109">
        <f>SUM('10:14'!U188)</f>
        <v>0</v>
      </c>
      <c r="V188" s="244">
        <f t="shared" ref="V188:V191" si="68">SUM(X188:AA188)</f>
        <v>0</v>
      </c>
      <c r="W188" s="33" t="str">
        <f t="shared" ref="W188:W191" si="69">IF(ISERROR(V188/G188),"",V188/G188)</f>
        <v/>
      </c>
      <c r="X188" s="109">
        <f>SUM('10:14'!X188)</f>
        <v>0</v>
      </c>
      <c r="Y188" s="109">
        <f>SUM('10:14'!Y188)</f>
        <v>0</v>
      </c>
      <c r="Z188" s="109">
        <f>SUM('10:14'!Z188)</f>
        <v>0</v>
      </c>
      <c r="AA188" s="109">
        <f>SUM('10:14'!AA188)</f>
        <v>0</v>
      </c>
      <c r="AB188" s="305">
        <v>0.45</v>
      </c>
      <c r="AC188" s="327">
        <f t="shared" si="65"/>
        <v>0</v>
      </c>
      <c r="AD188" s="303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74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SUM('10:14'!G189)</f>
        <v>0</v>
      </c>
      <c r="H189" s="111">
        <f t="shared" si="66"/>
        <v>0</v>
      </c>
      <c r="I189" s="109">
        <f>SUM('10:14'!I189)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67"/>
        <v>0</v>
      </c>
      <c r="N189" s="109">
        <f>SUM('10:14'!N189)</f>
        <v>0</v>
      </c>
      <c r="O189" s="109">
        <f>SUM('10:14'!O189)</f>
        <v>0</v>
      </c>
      <c r="P189" s="109">
        <f>SUM('10:14'!P189)</f>
        <v>0</v>
      </c>
      <c r="Q189" s="109">
        <f>SUM('10:14'!Q189)</f>
        <v>0</v>
      </c>
      <c r="R189" s="109">
        <f>SUM('10:14'!R189)</f>
        <v>0</v>
      </c>
      <c r="S189" s="109">
        <f>SUM('10:14'!S189)</f>
        <v>0</v>
      </c>
      <c r="T189" s="109">
        <f>SUM('10:14'!T189)</f>
        <v>0</v>
      </c>
      <c r="U189" s="109">
        <f>SUM('10:14'!U189)</f>
        <v>0</v>
      </c>
      <c r="V189" s="244">
        <f t="shared" si="68"/>
        <v>0</v>
      </c>
      <c r="W189" s="33" t="str">
        <f t="shared" si="69"/>
        <v/>
      </c>
      <c r="X189" s="109">
        <f>SUM('10:14'!X189)</f>
        <v>0</v>
      </c>
      <c r="Y189" s="109">
        <f>SUM('10:14'!Y189)</f>
        <v>0</v>
      </c>
      <c r="Z189" s="109">
        <f>SUM('10:14'!Z189)</f>
        <v>0</v>
      </c>
      <c r="AA189" s="109">
        <f>SUM('10:14'!AA189)</f>
        <v>0</v>
      </c>
      <c r="AB189" s="305">
        <v>0.45</v>
      </c>
      <c r="AC189" s="327">
        <f t="shared" si="65"/>
        <v>0</v>
      </c>
      <c r="AD189" s="303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74">
        <v>30100003</v>
      </c>
      <c r="B190" s="163" t="s">
        <v>198</v>
      </c>
      <c r="C190" s="293" t="s">
        <v>190</v>
      </c>
      <c r="D190" s="130">
        <v>4.8</v>
      </c>
      <c r="E190" s="17"/>
      <c r="F190" s="6"/>
      <c r="G190" s="109">
        <f>SUM('10:14'!G190)</f>
        <v>0</v>
      </c>
      <c r="H190" s="111">
        <f t="shared" si="66"/>
        <v>0</v>
      </c>
      <c r="I190" s="109">
        <f>SUM('10:14'!I190)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67"/>
        <v>0</v>
      </c>
      <c r="N190" s="109">
        <f>SUM('10:14'!N190)</f>
        <v>0</v>
      </c>
      <c r="O190" s="109">
        <f>SUM('10:14'!O190)</f>
        <v>0</v>
      </c>
      <c r="P190" s="109">
        <f>SUM('10:14'!P190)</f>
        <v>0</v>
      </c>
      <c r="Q190" s="109">
        <f>SUM('10:14'!Q190)</f>
        <v>0</v>
      </c>
      <c r="R190" s="109">
        <f>SUM('10:14'!R190)</f>
        <v>0</v>
      </c>
      <c r="S190" s="109">
        <f>SUM('10:14'!S190)</f>
        <v>0</v>
      </c>
      <c r="T190" s="109">
        <f>SUM('10:14'!T190)</f>
        <v>0</v>
      </c>
      <c r="U190" s="109">
        <f>SUM('10:14'!U190)</f>
        <v>0</v>
      </c>
      <c r="V190" s="244">
        <f t="shared" si="68"/>
        <v>0</v>
      </c>
      <c r="W190" s="33" t="str">
        <f t="shared" si="69"/>
        <v/>
      </c>
      <c r="X190" s="109">
        <f>SUM('10:14'!X190)</f>
        <v>0</v>
      </c>
      <c r="Y190" s="109">
        <f>SUM('10:14'!Y190)</f>
        <v>0</v>
      </c>
      <c r="Z190" s="109">
        <f>SUM('10:14'!Z190)</f>
        <v>0</v>
      </c>
      <c r="AA190" s="109">
        <f>SUM('10:14'!AA190)</f>
        <v>0</v>
      </c>
      <c r="AB190" s="305">
        <v>0.95</v>
      </c>
      <c r="AC190" s="327">
        <f t="shared" si="65"/>
        <v>0</v>
      </c>
      <c r="AD190" s="303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74">
        <v>30100004</v>
      </c>
      <c r="B191" s="163" t="s">
        <v>198</v>
      </c>
      <c r="C191" s="293" t="s">
        <v>187</v>
      </c>
      <c r="D191" s="130">
        <v>4.8</v>
      </c>
      <c r="E191" s="17"/>
      <c r="F191" s="13"/>
      <c r="G191" s="109">
        <f>SUM('10:14'!G191)</f>
        <v>0</v>
      </c>
      <c r="H191" s="111">
        <f t="shared" si="66"/>
        <v>0</v>
      </c>
      <c r="I191" s="109">
        <f>SUM('10:14'!I191)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67"/>
        <v>0</v>
      </c>
      <c r="N191" s="109">
        <f>SUM('10:14'!N191)</f>
        <v>0</v>
      </c>
      <c r="O191" s="109">
        <f>SUM('10:14'!O191)</f>
        <v>0</v>
      </c>
      <c r="P191" s="109">
        <f>SUM('10:14'!P191)</f>
        <v>0</v>
      </c>
      <c r="Q191" s="109">
        <f>SUM('10:14'!Q191)</f>
        <v>0</v>
      </c>
      <c r="R191" s="109">
        <f>SUM('10:14'!R191)</f>
        <v>0</v>
      </c>
      <c r="S191" s="109">
        <f>SUM('10:14'!S191)</f>
        <v>0</v>
      </c>
      <c r="T191" s="109">
        <f>SUM('10:14'!T191)</f>
        <v>0</v>
      </c>
      <c r="U191" s="109">
        <f>SUM('10:14'!U191)</f>
        <v>0</v>
      </c>
      <c r="V191" s="244">
        <f t="shared" si="68"/>
        <v>0</v>
      </c>
      <c r="W191" s="33" t="str">
        <f t="shared" si="69"/>
        <v/>
      </c>
      <c r="X191" s="109">
        <f>SUM('10:14'!X191)</f>
        <v>0</v>
      </c>
      <c r="Y191" s="109">
        <f>SUM('10:14'!Y191)</f>
        <v>0</v>
      </c>
      <c r="Z191" s="109">
        <f>SUM('10:14'!Z191)</f>
        <v>0</v>
      </c>
      <c r="AA191" s="109">
        <f>SUM('10:14'!AA191)</f>
        <v>0</v>
      </c>
      <c r="AB191" s="305">
        <v>0.95</v>
      </c>
      <c r="AC191" s="327">
        <f t="shared" si="65"/>
        <v>0</v>
      </c>
      <c r="AD191" s="303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74">
        <v>30100006</v>
      </c>
      <c r="B192" s="163" t="s">
        <v>198</v>
      </c>
      <c r="C192" s="293" t="s">
        <v>179</v>
      </c>
      <c r="D192" s="130">
        <v>4.8</v>
      </c>
      <c r="E192" s="17"/>
      <c r="F192" s="13"/>
      <c r="G192" s="109">
        <f>SUM('10:14'!G192)</f>
        <v>0</v>
      </c>
      <c r="H192" s="111">
        <f t="shared" si="66"/>
        <v>0</v>
      </c>
      <c r="I192" s="109">
        <f>SUM('10:14'!I192)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SUM('10:14'!N192)</f>
        <v>0</v>
      </c>
      <c r="O192" s="109">
        <f>SUM('10:14'!O192)</f>
        <v>0</v>
      </c>
      <c r="P192" s="109">
        <f>SUM('10:14'!P192)</f>
        <v>0</v>
      </c>
      <c r="Q192" s="109">
        <f>SUM('10:14'!Q192)</f>
        <v>0</v>
      </c>
      <c r="R192" s="109">
        <f>SUM('10:14'!R192)</f>
        <v>0</v>
      </c>
      <c r="S192" s="109">
        <f>SUM('10:14'!S192)</f>
        <v>0</v>
      </c>
      <c r="T192" s="109">
        <f>SUM('10:14'!T192)</f>
        <v>0</v>
      </c>
      <c r="U192" s="109">
        <f>SUM('10:14'!U192)</f>
        <v>0</v>
      </c>
      <c r="V192" s="244"/>
      <c r="W192" s="33"/>
      <c r="X192" s="109">
        <f>SUM('10:14'!X192)</f>
        <v>0</v>
      </c>
      <c r="Y192" s="109">
        <f>SUM('10:14'!Y192)</f>
        <v>0</v>
      </c>
      <c r="Z192" s="109">
        <f>SUM('10:14'!Z192)</f>
        <v>0</v>
      </c>
      <c r="AA192" s="109">
        <f>SUM('10:14'!AA192)</f>
        <v>0</v>
      </c>
      <c r="AB192" s="305">
        <v>0.95</v>
      </c>
      <c r="AC192" s="327">
        <f t="shared" si="65"/>
        <v>0</v>
      </c>
      <c r="AD192" s="303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74">
        <v>30100005</v>
      </c>
      <c r="B193" s="163" t="s">
        <v>198</v>
      </c>
      <c r="C193" s="293" t="s">
        <v>199</v>
      </c>
      <c r="D193" s="130">
        <v>4.8</v>
      </c>
      <c r="E193" s="17"/>
      <c r="F193" s="13"/>
      <c r="G193" s="109">
        <f>SUM('10:14'!G193)</f>
        <v>0</v>
      </c>
      <c r="H193" s="111">
        <f t="shared" si="66"/>
        <v>0</v>
      </c>
      <c r="I193" s="109">
        <f>SUM('10:14'!I193)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SUM('10:14'!N193)</f>
        <v>0</v>
      </c>
      <c r="O193" s="109">
        <f>SUM('10:14'!O193)</f>
        <v>0</v>
      </c>
      <c r="P193" s="109">
        <f>SUM('10:14'!P193)</f>
        <v>0</v>
      </c>
      <c r="Q193" s="109">
        <f>SUM('10:14'!Q193)</f>
        <v>0</v>
      </c>
      <c r="R193" s="109">
        <f>SUM('10:14'!R193)</f>
        <v>0</v>
      </c>
      <c r="S193" s="109">
        <f>SUM('10:14'!S193)</f>
        <v>0</v>
      </c>
      <c r="T193" s="109">
        <f>SUM('10:14'!T193)</f>
        <v>0</v>
      </c>
      <c r="U193" s="109">
        <f>SUM('10:14'!U193)</f>
        <v>0</v>
      </c>
      <c r="V193" s="244"/>
      <c r="W193" s="33"/>
      <c r="X193" s="109">
        <f>SUM('10:14'!X193)</f>
        <v>0</v>
      </c>
      <c r="Y193" s="109">
        <f>SUM('10:14'!Y193)</f>
        <v>0</v>
      </c>
      <c r="Z193" s="109">
        <f>SUM('10:14'!Z193)</f>
        <v>0</v>
      </c>
      <c r="AA193" s="109">
        <f>SUM('10:14'!AA193)</f>
        <v>0</v>
      </c>
      <c r="AB193" s="305">
        <v>0.95</v>
      </c>
      <c r="AC193" s="327">
        <f t="shared" si="65"/>
        <v>0</v>
      </c>
      <c r="AD193" s="303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74">
        <v>30100009</v>
      </c>
      <c r="B194" s="163" t="s">
        <v>200</v>
      </c>
      <c r="C194" s="148" t="s">
        <v>190</v>
      </c>
      <c r="D194" s="130">
        <v>4.99</v>
      </c>
      <c r="E194" s="17"/>
      <c r="F194" s="13"/>
      <c r="G194" s="109">
        <f>SUM('10:14'!G194)</f>
        <v>0</v>
      </c>
      <c r="H194" s="111">
        <f t="shared" si="66"/>
        <v>0</v>
      </c>
      <c r="I194" s="109">
        <f>SUM('10:14'!I194)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SUM('10:14'!N194)</f>
        <v>0</v>
      </c>
      <c r="O194" s="109">
        <f>SUM('10:14'!O194)</f>
        <v>0</v>
      </c>
      <c r="P194" s="109">
        <f>SUM('10:14'!P194)</f>
        <v>0</v>
      </c>
      <c r="Q194" s="109">
        <f>SUM('10:14'!Q194)</f>
        <v>0</v>
      </c>
      <c r="R194" s="109">
        <f>SUM('10:14'!R194)</f>
        <v>0</v>
      </c>
      <c r="S194" s="109">
        <f>SUM('10:14'!S194)</f>
        <v>0</v>
      </c>
      <c r="T194" s="109">
        <f>SUM('10:14'!T194)</f>
        <v>0</v>
      </c>
      <c r="U194" s="109">
        <f>SUM('10:14'!U194)</f>
        <v>0</v>
      </c>
      <c r="V194" s="244"/>
      <c r="W194" s="33"/>
      <c r="X194" s="109">
        <f>SUM('10:14'!X194)</f>
        <v>0</v>
      </c>
      <c r="Y194" s="109">
        <f>SUM('10:14'!Y194)</f>
        <v>0</v>
      </c>
      <c r="Z194" s="109">
        <f>SUM('10:14'!Z194)</f>
        <v>0</v>
      </c>
      <c r="AA194" s="109">
        <f>SUM('10:14'!AA194)</f>
        <v>0</v>
      </c>
      <c r="AB194" s="305">
        <v>0.44</v>
      </c>
      <c r="AC194" s="327">
        <f t="shared" si="65"/>
        <v>0</v>
      </c>
      <c r="AD194" s="303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5.75">
      <c r="A195" s="357">
        <v>30200004</v>
      </c>
      <c r="B195" s="163" t="s">
        <v>200</v>
      </c>
      <c r="C195" s="148" t="s">
        <v>189</v>
      </c>
      <c r="D195" s="130">
        <v>4.99</v>
      </c>
      <c r="E195" s="17"/>
      <c r="F195" s="13"/>
      <c r="G195" s="109">
        <f>SUM('10:14'!G195)</f>
        <v>0</v>
      </c>
      <c r="H195" s="111">
        <f t="shared" si="66"/>
        <v>0</v>
      </c>
      <c r="I195" s="109">
        <f>SUM('10:14'!I195)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SUM('10:14'!N195)</f>
        <v>0</v>
      </c>
      <c r="O195" s="109">
        <f>SUM('10:14'!O195)</f>
        <v>0</v>
      </c>
      <c r="P195" s="109">
        <f>SUM('10:14'!P195)</f>
        <v>0</v>
      </c>
      <c r="Q195" s="109">
        <f>SUM('10:14'!Q195)</f>
        <v>0</v>
      </c>
      <c r="R195" s="109">
        <f>SUM('10:14'!R195)</f>
        <v>0</v>
      </c>
      <c r="S195" s="109">
        <f>SUM('10:14'!S195)</f>
        <v>0</v>
      </c>
      <c r="T195" s="109">
        <f>SUM('10:14'!T195)</f>
        <v>0</v>
      </c>
      <c r="U195" s="109">
        <f>SUM('10:14'!U195)</f>
        <v>0</v>
      </c>
      <c r="V195" s="244"/>
      <c r="W195" s="33"/>
      <c r="X195" s="109">
        <f>SUM('10:14'!X195)</f>
        <v>0</v>
      </c>
      <c r="Y195" s="109">
        <f>SUM('10:14'!Y195)</f>
        <v>0</v>
      </c>
      <c r="Z195" s="109">
        <f>SUM('10:14'!Z195)</f>
        <v>0</v>
      </c>
      <c r="AA195" s="109">
        <f>SUM('10:14'!AA195)</f>
        <v>0</v>
      </c>
      <c r="AB195" s="305">
        <v>0.44</v>
      </c>
      <c r="AC195" s="327">
        <f t="shared" si="65"/>
        <v>0</v>
      </c>
      <c r="AD195" s="303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5.75">
      <c r="A196" s="629" t="s">
        <v>70</v>
      </c>
      <c r="B196" s="630"/>
      <c r="C196" s="31" t="s">
        <v>71</v>
      </c>
      <c r="D196" s="30"/>
      <c r="E196" s="30"/>
      <c r="F196" s="30"/>
      <c r="G196" s="110">
        <f>SUM(G175:G195)</f>
        <v>45</v>
      </c>
      <c r="H196" s="30">
        <f>SUM(H175:H195)</f>
        <v>226.35000000000002</v>
      </c>
      <c r="I196" s="30">
        <f>SUM(I175:I195)</f>
        <v>1</v>
      </c>
      <c r="J196" s="31">
        <f t="array" ref="J196">IF(ISERROR(G196/I196),"",G196/I196)</f>
        <v>45</v>
      </c>
      <c r="K196" s="30">
        <f>SUM(K175:K195)</f>
        <v>2.8125</v>
      </c>
      <c r="L196" s="114"/>
      <c r="M196" s="105">
        <f t="shared" ref="M196:AA196" si="70">SUM(M175:M195)</f>
        <v>-1.8125</v>
      </c>
      <c r="N196" s="30">
        <f t="shared" si="70"/>
        <v>0</v>
      </c>
      <c r="O196" s="34">
        <f t="shared" si="70"/>
        <v>0</v>
      </c>
      <c r="P196" s="34">
        <f t="shared" si="70"/>
        <v>0</v>
      </c>
      <c r="Q196" s="34">
        <f t="shared" si="70"/>
        <v>0</v>
      </c>
      <c r="R196" s="34">
        <f t="shared" si="70"/>
        <v>0</v>
      </c>
      <c r="S196" s="34">
        <f t="shared" si="70"/>
        <v>0</v>
      </c>
      <c r="T196" s="34">
        <f t="shared" si="70"/>
        <v>0</v>
      </c>
      <c r="U196" s="34">
        <f t="shared" si="70"/>
        <v>0</v>
      </c>
      <c r="V196" s="244">
        <f t="shared" si="70"/>
        <v>0</v>
      </c>
      <c r="W196" s="33">
        <f t="shared" si="70"/>
        <v>0</v>
      </c>
      <c r="X196" s="108">
        <f t="shared" si="70"/>
        <v>0</v>
      </c>
      <c r="Y196" s="108">
        <f t="shared" si="70"/>
        <v>0</v>
      </c>
      <c r="Z196" s="108">
        <f t="shared" si="70"/>
        <v>0</v>
      </c>
      <c r="AA196" s="108">
        <f t="shared" si="70"/>
        <v>0</v>
      </c>
      <c r="AB196" s="306"/>
      <c r="AC196" s="107">
        <f>SUM(AC175:AC195)</f>
        <v>29.25</v>
      </c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 ht="17.25">
      <c r="A197" s="374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SUM('10:14'!G197)</f>
        <v>1</v>
      </c>
      <c r="H197" s="298">
        <f t="shared" ref="H197:H253" si="71">D197*G197</f>
        <v>5.03</v>
      </c>
      <c r="I197" s="109">
        <f>SUM('10:14'!I197)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" si="72">IF(ISERROR(I197-K197),"",I197-K197)</f>
        <v>7.6923076923076858E-4</v>
      </c>
      <c r="N197" s="109">
        <f>SUM('10:14'!N197)</f>
        <v>0</v>
      </c>
      <c r="O197" s="109">
        <f>SUM('10:14'!O197)</f>
        <v>0</v>
      </c>
      <c r="P197" s="109">
        <f>SUM('10:14'!P197)</f>
        <v>0</v>
      </c>
      <c r="Q197" s="109">
        <f>SUM('10:14'!Q197)</f>
        <v>0</v>
      </c>
      <c r="R197" s="109">
        <f>SUM('10:14'!R197)</f>
        <v>0</v>
      </c>
      <c r="S197" s="109">
        <f>SUM('10:14'!S197)</f>
        <v>0</v>
      </c>
      <c r="T197" s="109">
        <f>SUM('10:14'!T197)</f>
        <v>0</v>
      </c>
      <c r="U197" s="109">
        <f>SUM('10:14'!U197)</f>
        <v>0</v>
      </c>
      <c r="V197" s="244">
        <f t="shared" ref="V197" si="73">SUM(X197:AA197)</f>
        <v>0</v>
      </c>
      <c r="W197" s="33">
        <f t="shared" ref="W197" si="74">IF(ISERROR(V197/G197),"",V197/G197)</f>
        <v>0</v>
      </c>
      <c r="X197" s="109">
        <f>SUM('10:14'!X197)</f>
        <v>0</v>
      </c>
      <c r="Y197" s="109">
        <f>SUM('10:14'!Y197)</f>
        <v>0</v>
      </c>
      <c r="Z197" s="109">
        <f>SUM('10:14'!Z197)</f>
        <v>0</v>
      </c>
      <c r="AA197" s="109">
        <f>SUM('10:14'!AA197)</f>
        <v>0</v>
      </c>
      <c r="AB197" s="305">
        <v>0.19</v>
      </c>
      <c r="AC197" s="327">
        <f t="shared" ref="AC197:AC253" si="75">AB197*G197</f>
        <v>0.19</v>
      </c>
      <c r="AD197" s="303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7.25">
      <c r="A198" s="374">
        <v>30100011</v>
      </c>
      <c r="B198" s="213" t="s">
        <v>428</v>
      </c>
      <c r="C198" s="209" t="s">
        <v>430</v>
      </c>
      <c r="D198" s="17">
        <v>5.03</v>
      </c>
      <c r="E198" s="17"/>
      <c r="F198" s="6"/>
      <c r="G198" s="109">
        <f>SUM('10:14'!G198)</f>
        <v>488</v>
      </c>
      <c r="H198" s="298">
        <f t="shared" si="71"/>
        <v>2454.6400000000003</v>
      </c>
      <c r="I198" s="109">
        <f>SUM('10:14'!I198)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305">
        <v>0.19</v>
      </c>
      <c r="AC198" s="327">
        <f t="shared" si="75"/>
        <v>92.72</v>
      </c>
      <c r="AD198" s="303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74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SUM('10:14'!G199)</f>
        <v>995</v>
      </c>
      <c r="H199" s="298">
        <f t="shared" si="71"/>
        <v>5004.8500000000004</v>
      </c>
      <c r="I199" s="109">
        <f>SUM('10:14'!I199)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ref="M199" si="76">IF(ISERROR(I199-K199),"",I199-K199)</f>
        <v>-8.6346153846153832</v>
      </c>
      <c r="N199" s="109">
        <f>SUM('10:14'!N199)</f>
        <v>0</v>
      </c>
      <c r="O199" s="109">
        <f>SUM('10:14'!O199)</f>
        <v>0</v>
      </c>
      <c r="P199" s="109">
        <f>SUM('10:14'!P199)</f>
        <v>0</v>
      </c>
      <c r="Q199" s="109">
        <f>SUM('10:14'!Q199)</f>
        <v>0</v>
      </c>
      <c r="R199" s="109">
        <f>SUM('10:14'!R199)</f>
        <v>0</v>
      </c>
      <c r="S199" s="109">
        <f>SUM('10:14'!S199)</f>
        <v>0</v>
      </c>
      <c r="T199" s="109">
        <f>SUM('10:14'!T199)</f>
        <v>0</v>
      </c>
      <c r="U199" s="109">
        <f>SUM('10:14'!U199)</f>
        <v>0</v>
      </c>
      <c r="V199" s="244">
        <f t="shared" ref="V199:V201" si="77">SUM(X199:AA199)</f>
        <v>0</v>
      </c>
      <c r="W199" s="33">
        <f t="shared" ref="W199:W201" si="78">IF(ISERROR(V199/G199),"",V199/G199)</f>
        <v>0</v>
      </c>
      <c r="X199" s="109">
        <f>SUM('10:14'!X199)</f>
        <v>0</v>
      </c>
      <c r="Y199" s="109">
        <f>SUM('10:14'!Y199)</f>
        <v>0</v>
      </c>
      <c r="Z199" s="109">
        <f>SUM('10:14'!Z199)</f>
        <v>0</v>
      </c>
      <c r="AA199" s="109">
        <f>SUM('10:14'!AA199)</f>
        <v>0</v>
      </c>
      <c r="AB199" s="305">
        <v>0.19</v>
      </c>
      <c r="AC199" s="327">
        <f t="shared" si="75"/>
        <v>189.05</v>
      </c>
      <c r="AD199" s="303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74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SUM('10:14'!G200)</f>
        <v>114</v>
      </c>
      <c r="H200" s="298">
        <f t="shared" si="71"/>
        <v>573.42000000000007</v>
      </c>
      <c r="I200" s="109">
        <f>SUM('10:14'!I200)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SUM('10:14'!N200)</f>
        <v>0</v>
      </c>
      <c r="O200" s="109">
        <f>SUM('10:14'!O200)</f>
        <v>0</v>
      </c>
      <c r="P200" s="109">
        <f>SUM('10:14'!P200)</f>
        <v>0</v>
      </c>
      <c r="Q200" s="109">
        <f>SUM('10:14'!Q200)</f>
        <v>0</v>
      </c>
      <c r="R200" s="109">
        <f>SUM('10:14'!R200)</f>
        <v>0</v>
      </c>
      <c r="S200" s="109">
        <f>SUM('10:14'!S200)</f>
        <v>0</v>
      </c>
      <c r="T200" s="109">
        <f>SUM('10:14'!T200)</f>
        <v>0</v>
      </c>
      <c r="U200" s="109">
        <f>SUM('10:14'!U200)</f>
        <v>0</v>
      </c>
      <c r="V200" s="244">
        <f t="shared" si="77"/>
        <v>0</v>
      </c>
      <c r="W200" s="33">
        <f t="shared" si="78"/>
        <v>0</v>
      </c>
      <c r="X200" s="109">
        <f>SUM('10:14'!X200)</f>
        <v>0</v>
      </c>
      <c r="Y200" s="109">
        <f>SUM('10:14'!Y200)</f>
        <v>0</v>
      </c>
      <c r="Z200" s="109">
        <f>SUM('10:14'!Z200)</f>
        <v>0</v>
      </c>
      <c r="AA200" s="109">
        <f>SUM('10:14'!AA200)</f>
        <v>0</v>
      </c>
      <c r="AB200" s="305">
        <v>0.19</v>
      </c>
      <c r="AC200" s="327">
        <f t="shared" si="75"/>
        <v>21.66</v>
      </c>
      <c r="AD200" s="303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74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SUM('10:14'!G201)</f>
        <v>452</v>
      </c>
      <c r="H201" s="354">
        <f t="shared" si="71"/>
        <v>2273.56</v>
      </c>
      <c r="I201" s="109">
        <f>SUM('10:14'!I201)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ref="M201" si="79">IF(ISERROR(I201-K201),"",I201-K201)</f>
        <v>-4.1923076923076916</v>
      </c>
      <c r="N201" s="109">
        <f>SUM('10:14'!N201)</f>
        <v>0</v>
      </c>
      <c r="O201" s="109">
        <f>SUM('10:14'!O201)</f>
        <v>0</v>
      </c>
      <c r="P201" s="109">
        <f>SUM('10:14'!P201)</f>
        <v>0</v>
      </c>
      <c r="Q201" s="109">
        <f>SUM('10:14'!Q201)</f>
        <v>0</v>
      </c>
      <c r="R201" s="109">
        <f>SUM('10:14'!R201)</f>
        <v>0</v>
      </c>
      <c r="S201" s="109">
        <f>SUM('10:14'!S201)</f>
        <v>0</v>
      </c>
      <c r="T201" s="109">
        <f>SUM('10:14'!T201)</f>
        <v>0</v>
      </c>
      <c r="U201" s="109">
        <f>SUM('10:14'!U201)</f>
        <v>0</v>
      </c>
      <c r="V201" s="244">
        <f t="shared" si="77"/>
        <v>0</v>
      </c>
      <c r="W201" s="33">
        <f t="shared" si="78"/>
        <v>0</v>
      </c>
      <c r="X201" s="109">
        <f>SUM('10:14'!X201)</f>
        <v>0</v>
      </c>
      <c r="Y201" s="109">
        <f>SUM('10:14'!Y201)</f>
        <v>0</v>
      </c>
      <c r="Z201" s="109">
        <f>SUM('10:14'!Z201)</f>
        <v>0</v>
      </c>
      <c r="AA201" s="109">
        <f>SUM('10:14'!AA201)</f>
        <v>0</v>
      </c>
      <c r="AB201" s="305">
        <v>0.19</v>
      </c>
      <c r="AC201" s="327">
        <f t="shared" si="75"/>
        <v>85.88</v>
      </c>
      <c r="AD201" s="303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74">
        <v>30100016</v>
      </c>
      <c r="B202" s="292" t="s">
        <v>417</v>
      </c>
      <c r="C202" s="209" t="s">
        <v>418</v>
      </c>
      <c r="D202" s="17">
        <v>5.03</v>
      </c>
      <c r="E202" s="17"/>
      <c r="F202" s="6"/>
      <c r="G202" s="109">
        <f>SUM('10:14'!G202)</f>
        <v>0</v>
      </c>
      <c r="H202" s="354">
        <f t="shared" si="71"/>
        <v>0</v>
      </c>
      <c r="I202" s="109">
        <f>SUM('10:14'!I202)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305">
        <v>0.19</v>
      </c>
      <c r="AC202" s="327">
        <f t="shared" si="75"/>
        <v>0</v>
      </c>
      <c r="AD202" s="303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74">
        <v>30100017</v>
      </c>
      <c r="B203" s="292" t="s">
        <v>417</v>
      </c>
      <c r="C203" s="209" t="s">
        <v>419</v>
      </c>
      <c r="D203" s="17">
        <v>5.03</v>
      </c>
      <c r="E203" s="17"/>
      <c r="F203" s="6"/>
      <c r="G203" s="109">
        <f>SUM('10:14'!G203)</f>
        <v>86</v>
      </c>
      <c r="H203" s="354">
        <f t="shared" si="71"/>
        <v>432.58000000000004</v>
      </c>
      <c r="I203" s="109">
        <f>SUM('10:14'!I203)</f>
        <v>1.5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305">
        <v>0.19</v>
      </c>
      <c r="AC203" s="327">
        <f t="shared" si="75"/>
        <v>16.34</v>
      </c>
      <c r="AD203" s="303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74">
        <v>30100015</v>
      </c>
      <c r="B204" s="292" t="s">
        <v>417</v>
      </c>
      <c r="C204" s="209" t="s">
        <v>61</v>
      </c>
      <c r="D204" s="17">
        <v>5.03</v>
      </c>
      <c r="E204" s="17"/>
      <c r="F204" s="6"/>
      <c r="G204" s="109">
        <f>SUM('10:14'!G204)</f>
        <v>134</v>
      </c>
      <c r="H204" s="354">
        <f t="shared" si="71"/>
        <v>674.02</v>
      </c>
      <c r="I204" s="109">
        <f>SUM('10:14'!I204)</f>
        <v>3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305">
        <v>0.19</v>
      </c>
      <c r="AC204" s="327">
        <f t="shared" si="75"/>
        <v>25.46</v>
      </c>
      <c r="AD204" s="303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74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SUM('10:14'!G205)</f>
        <v>356</v>
      </c>
      <c r="H205" s="354">
        <f t="shared" si="71"/>
        <v>1808.48</v>
      </c>
      <c r="I205" s="109">
        <f>SUM('10:14'!I205)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ref="M205:M234" si="80">IF(ISERROR(I205-K205),"",I205-K205)</f>
        <v>-1.9523809523809526</v>
      </c>
      <c r="N205" s="109">
        <f>SUM('10:14'!N205)</f>
        <v>0</v>
      </c>
      <c r="O205" s="109">
        <f>SUM('10:14'!O205)</f>
        <v>0</v>
      </c>
      <c r="P205" s="109">
        <f>SUM('10:14'!P205)</f>
        <v>0</v>
      </c>
      <c r="Q205" s="109">
        <f>SUM('10:14'!Q205)</f>
        <v>0</v>
      </c>
      <c r="R205" s="109">
        <f>SUM('10:14'!R205)</f>
        <v>0</v>
      </c>
      <c r="S205" s="109">
        <f>SUM('10:14'!S205)</f>
        <v>0</v>
      </c>
      <c r="T205" s="109">
        <f>SUM('10:14'!T205)</f>
        <v>0</v>
      </c>
      <c r="U205" s="109">
        <f>SUM('10:14'!U205)</f>
        <v>0</v>
      </c>
      <c r="V205" s="244">
        <f t="shared" ref="V205:V216" si="81">SUM(X205:AA205)</f>
        <v>0</v>
      </c>
      <c r="W205" s="33">
        <f t="shared" ref="W205:W216" si="82">IF(ISERROR(V205/G205),"",V205/G205)</f>
        <v>0</v>
      </c>
      <c r="X205" s="109">
        <f>SUM('10:14'!X205)</f>
        <v>0</v>
      </c>
      <c r="Y205" s="109">
        <f>SUM('10:14'!Y205)</f>
        <v>0</v>
      </c>
      <c r="Z205" s="109">
        <f>SUM('10:14'!Z205)</f>
        <v>0</v>
      </c>
      <c r="AA205" s="109">
        <f>SUM('10:14'!AA205)</f>
        <v>0</v>
      </c>
      <c r="AB205" s="305">
        <v>0.49</v>
      </c>
      <c r="AC205" s="327">
        <f t="shared" si="75"/>
        <v>174.44</v>
      </c>
      <c r="AD205" s="303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74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SUM('10:14'!G206)</f>
        <v>0</v>
      </c>
      <c r="H206" s="354">
        <f t="shared" si="71"/>
        <v>0</v>
      </c>
      <c r="I206" s="109">
        <f>SUM('10:14'!I206)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80"/>
        <v>0</v>
      </c>
      <c r="N206" s="109">
        <f>SUM('10:14'!N206)</f>
        <v>0</v>
      </c>
      <c r="O206" s="109">
        <f>SUM('10:14'!O206)</f>
        <v>0</v>
      </c>
      <c r="P206" s="109">
        <f>SUM('10:14'!P206)</f>
        <v>0</v>
      </c>
      <c r="Q206" s="109">
        <f>SUM('10:14'!Q206)</f>
        <v>0</v>
      </c>
      <c r="R206" s="109">
        <f>SUM('10:14'!R206)</f>
        <v>0</v>
      </c>
      <c r="S206" s="109">
        <f>SUM('10:14'!S206)</f>
        <v>0</v>
      </c>
      <c r="T206" s="109">
        <f>SUM('10:14'!T206)</f>
        <v>0</v>
      </c>
      <c r="U206" s="109">
        <f>SUM('10:14'!U206)</f>
        <v>0</v>
      </c>
      <c r="V206" s="244">
        <f t="shared" si="81"/>
        <v>0</v>
      </c>
      <c r="W206" s="33" t="str">
        <f t="shared" si="82"/>
        <v/>
      </c>
      <c r="X206" s="109">
        <f>SUM('10:14'!X206)</f>
        <v>0</v>
      </c>
      <c r="Y206" s="109">
        <f>SUM('10:14'!Y206)</f>
        <v>0</v>
      </c>
      <c r="Z206" s="109">
        <f>SUM('10:14'!Z206)</f>
        <v>0</v>
      </c>
      <c r="AA206" s="109">
        <f>SUM('10:14'!AA206)</f>
        <v>0</v>
      </c>
      <c r="AB206" s="305">
        <v>0.49</v>
      </c>
      <c r="AC206" s="327">
        <f t="shared" si="75"/>
        <v>0</v>
      </c>
      <c r="AD206" s="303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74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SUM('10:14'!G207)</f>
        <v>0</v>
      </c>
      <c r="H207" s="354">
        <f t="shared" si="71"/>
        <v>0</v>
      </c>
      <c r="I207" s="109">
        <f>SUM('10:14'!I207)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80"/>
        <v>0</v>
      </c>
      <c r="N207" s="109">
        <f>SUM('10:14'!N207)</f>
        <v>0</v>
      </c>
      <c r="O207" s="109">
        <f>SUM('10:14'!O207)</f>
        <v>0</v>
      </c>
      <c r="P207" s="109">
        <f>SUM('10:14'!P207)</f>
        <v>0</v>
      </c>
      <c r="Q207" s="109">
        <f>SUM('10:14'!Q207)</f>
        <v>0</v>
      </c>
      <c r="R207" s="109">
        <f>SUM('10:14'!R207)</f>
        <v>0</v>
      </c>
      <c r="S207" s="109">
        <f>SUM('10:14'!S207)</f>
        <v>0</v>
      </c>
      <c r="T207" s="109">
        <f>SUM('10:14'!T207)</f>
        <v>0</v>
      </c>
      <c r="U207" s="109">
        <f>SUM('10:14'!U207)</f>
        <v>0</v>
      </c>
      <c r="V207" s="244">
        <f t="shared" si="81"/>
        <v>0</v>
      </c>
      <c r="W207" s="33" t="str">
        <f t="shared" si="82"/>
        <v/>
      </c>
      <c r="X207" s="109">
        <f>SUM('10:14'!X207)</f>
        <v>0</v>
      </c>
      <c r="Y207" s="109">
        <f>SUM('10:14'!Y207)</f>
        <v>0</v>
      </c>
      <c r="Z207" s="109">
        <f>SUM('10:14'!Z207)</f>
        <v>0</v>
      </c>
      <c r="AA207" s="109">
        <f>SUM('10:14'!AA207)</f>
        <v>0</v>
      </c>
      <c r="AB207" s="305">
        <v>0.49</v>
      </c>
      <c r="AC207" s="327">
        <f t="shared" si="75"/>
        <v>0</v>
      </c>
      <c r="AD207" s="303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74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SUM('10:14'!G208)</f>
        <v>36</v>
      </c>
      <c r="H208" s="298">
        <f t="shared" si="71"/>
        <v>182.88</v>
      </c>
      <c r="I208" s="109">
        <f>SUM('10:14'!I208)</f>
        <v>2</v>
      </c>
      <c r="J208" s="31">
        <f t="array" ref="J208">IF(ISERROR(G208/I208),"",G208/I208)</f>
        <v>18</v>
      </c>
      <c r="K208" s="35">
        <f t="array" ref="K208">IF(ISERROR(G208/L208),"",G208/L208)</f>
        <v>1.7142857142857142</v>
      </c>
      <c r="L208" s="98">
        <v>21</v>
      </c>
      <c r="M208" s="36">
        <f t="shared" si="80"/>
        <v>0.28571428571428581</v>
      </c>
      <c r="N208" s="109">
        <f>SUM('10:14'!N208)</f>
        <v>0</v>
      </c>
      <c r="O208" s="109">
        <f>SUM('10:14'!O208)</f>
        <v>0</v>
      </c>
      <c r="P208" s="109">
        <f>SUM('10:14'!P208)</f>
        <v>0</v>
      </c>
      <c r="Q208" s="109">
        <f>SUM('10:14'!Q208)</f>
        <v>0</v>
      </c>
      <c r="R208" s="109">
        <f>SUM('10:14'!R208)</f>
        <v>0</v>
      </c>
      <c r="S208" s="109">
        <f>SUM('10:14'!S208)</f>
        <v>0</v>
      </c>
      <c r="T208" s="109">
        <f>SUM('10:14'!T208)</f>
        <v>0</v>
      </c>
      <c r="U208" s="109">
        <f>SUM('10:14'!U208)</f>
        <v>0</v>
      </c>
      <c r="V208" s="244">
        <f t="shared" si="81"/>
        <v>0</v>
      </c>
      <c r="W208" s="33">
        <f t="shared" si="82"/>
        <v>0</v>
      </c>
      <c r="X208" s="109">
        <f>SUM('10:14'!X208)</f>
        <v>0</v>
      </c>
      <c r="Y208" s="109">
        <f>SUM('10:14'!Y208)</f>
        <v>0</v>
      </c>
      <c r="Z208" s="109">
        <f>SUM('10:14'!Z208)</f>
        <v>0</v>
      </c>
      <c r="AA208" s="109">
        <f>SUM('10:14'!AA208)</f>
        <v>0</v>
      </c>
      <c r="AB208" s="305">
        <v>0.49</v>
      </c>
      <c r="AC208" s="327">
        <f t="shared" si="75"/>
        <v>17.64</v>
      </c>
      <c r="AD208" s="303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74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SUM('10:14'!G209)</f>
        <v>324</v>
      </c>
      <c r="H209" s="298">
        <f t="shared" si="71"/>
        <v>1645.92</v>
      </c>
      <c r="I209" s="109">
        <f>SUM('10:14'!I209)</f>
        <v>10</v>
      </c>
      <c r="J209" s="31">
        <f t="array" ref="J209">IF(ISERROR(G209/I209),"",G209/I209)</f>
        <v>32.4</v>
      </c>
      <c r="K209" s="35">
        <f t="array" ref="K209">IF(ISERROR(G209/L209),"",G209/L209)</f>
        <v>15.428571428571429</v>
      </c>
      <c r="L209" s="98">
        <v>21</v>
      </c>
      <c r="M209" s="36">
        <f t="shared" si="80"/>
        <v>-5.4285714285714288</v>
      </c>
      <c r="N209" s="109">
        <f>SUM('10:14'!N209)</f>
        <v>0</v>
      </c>
      <c r="O209" s="109">
        <f>SUM('10:14'!O209)</f>
        <v>0</v>
      </c>
      <c r="P209" s="109">
        <f>SUM('10:14'!P209)</f>
        <v>0</v>
      </c>
      <c r="Q209" s="109">
        <f>SUM('10:14'!Q209)</f>
        <v>0</v>
      </c>
      <c r="R209" s="109">
        <f>SUM('10:14'!R209)</f>
        <v>0</v>
      </c>
      <c r="S209" s="109">
        <f>SUM('10:14'!S209)</f>
        <v>0</v>
      </c>
      <c r="T209" s="109">
        <f>SUM('10:14'!T209)</f>
        <v>0</v>
      </c>
      <c r="U209" s="109">
        <f>SUM('10:14'!U209)</f>
        <v>0</v>
      </c>
      <c r="V209" s="244">
        <f t="shared" si="81"/>
        <v>0</v>
      </c>
      <c r="W209" s="33">
        <f t="shared" si="82"/>
        <v>0</v>
      </c>
      <c r="X209" s="109">
        <f>SUM('10:14'!X209)</f>
        <v>0</v>
      </c>
      <c r="Y209" s="109">
        <f>SUM('10:14'!Y209)</f>
        <v>0</v>
      </c>
      <c r="Z209" s="109">
        <f>SUM('10:14'!Z209)</f>
        <v>0</v>
      </c>
      <c r="AA209" s="109">
        <f>SUM('10:14'!AA209)</f>
        <v>0</v>
      </c>
      <c r="AB209" s="305">
        <v>0.49</v>
      </c>
      <c r="AC209" s="327">
        <f t="shared" si="75"/>
        <v>158.76</v>
      </c>
      <c r="AD209" s="303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74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SUM('10:14'!G210)</f>
        <v>197</v>
      </c>
      <c r="H210" s="298">
        <f t="shared" si="71"/>
        <v>1000.76</v>
      </c>
      <c r="I210" s="109">
        <f>SUM('10:14'!I210)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80"/>
        <v>-2.3809523809523814</v>
      </c>
      <c r="N210" s="109">
        <f>SUM('10:14'!N210)</f>
        <v>0</v>
      </c>
      <c r="O210" s="109">
        <f>SUM('10:14'!O210)</f>
        <v>0</v>
      </c>
      <c r="P210" s="109">
        <f>SUM('10:14'!P210)</f>
        <v>0</v>
      </c>
      <c r="Q210" s="109">
        <f>SUM('10:14'!Q210)</f>
        <v>0</v>
      </c>
      <c r="R210" s="109">
        <f>SUM('10:14'!R210)</f>
        <v>0</v>
      </c>
      <c r="S210" s="109">
        <f>SUM('10:14'!S210)</f>
        <v>0</v>
      </c>
      <c r="T210" s="109">
        <f>SUM('10:14'!T210)</f>
        <v>0</v>
      </c>
      <c r="U210" s="109">
        <f>SUM('10:14'!U210)</f>
        <v>0</v>
      </c>
      <c r="V210" s="244">
        <f t="shared" si="81"/>
        <v>0</v>
      </c>
      <c r="W210" s="33">
        <f t="shared" si="82"/>
        <v>0</v>
      </c>
      <c r="X210" s="109">
        <f>SUM('10:14'!X210)</f>
        <v>0</v>
      </c>
      <c r="Y210" s="109">
        <f>SUM('10:14'!Y210)</f>
        <v>0</v>
      </c>
      <c r="Z210" s="109">
        <f>SUM('10:14'!Z210)</f>
        <v>0</v>
      </c>
      <c r="AA210" s="109">
        <f>SUM('10:14'!AA210)</f>
        <v>0</v>
      </c>
      <c r="AB210" s="305">
        <v>0.49</v>
      </c>
      <c r="AC210" s="327">
        <f t="shared" si="75"/>
        <v>96.53</v>
      </c>
      <c r="AD210" s="303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74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SUM('10:14'!G211)</f>
        <v>0</v>
      </c>
      <c r="H211" s="298">
        <f t="shared" si="71"/>
        <v>0</v>
      </c>
      <c r="I211" s="109">
        <f>SUM('10:14'!I211)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80"/>
        <v>0</v>
      </c>
      <c r="N211" s="109">
        <f>SUM('10:14'!N211)</f>
        <v>0</v>
      </c>
      <c r="O211" s="109">
        <f>SUM('10:14'!O211)</f>
        <v>0</v>
      </c>
      <c r="P211" s="109">
        <f>SUM('10:14'!P211)</f>
        <v>0</v>
      </c>
      <c r="Q211" s="109">
        <f>SUM('10:14'!Q211)</f>
        <v>0</v>
      </c>
      <c r="R211" s="109">
        <f>SUM('10:14'!R211)</f>
        <v>0</v>
      </c>
      <c r="S211" s="109">
        <f>SUM('10:14'!S211)</f>
        <v>0</v>
      </c>
      <c r="T211" s="109">
        <f>SUM('10:14'!T211)</f>
        <v>0</v>
      </c>
      <c r="U211" s="109">
        <f>SUM('10:14'!U211)</f>
        <v>0</v>
      </c>
      <c r="V211" s="244">
        <f t="shared" si="81"/>
        <v>0</v>
      </c>
      <c r="W211" s="33" t="str">
        <f t="shared" si="82"/>
        <v/>
      </c>
      <c r="X211" s="109">
        <f>SUM('10:14'!X211)</f>
        <v>0</v>
      </c>
      <c r="Y211" s="109">
        <f>SUM('10:14'!Y211)</f>
        <v>0</v>
      </c>
      <c r="Z211" s="109">
        <f>SUM('10:14'!Z211)</f>
        <v>0</v>
      </c>
      <c r="AA211" s="109">
        <f>SUM('10:14'!AA211)</f>
        <v>0</v>
      </c>
      <c r="AB211" s="305">
        <v>0.49</v>
      </c>
      <c r="AC211" s="327">
        <f t="shared" si="75"/>
        <v>0</v>
      </c>
      <c r="AD211" s="303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74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SUM('10:14'!G212)</f>
        <v>352</v>
      </c>
      <c r="H212" s="298">
        <f t="shared" si="71"/>
        <v>1788.16</v>
      </c>
      <c r="I212" s="109">
        <f>SUM('10:14'!I212)</f>
        <v>11</v>
      </c>
      <c r="J212" s="31">
        <f t="array" ref="J212">IF(ISERROR(G212/I212),"",G212/I212)</f>
        <v>32</v>
      </c>
      <c r="K212" s="35">
        <f t="array" ref="K212">IF(ISERROR(G212/L212),"",G212/L212)</f>
        <v>16.761904761904763</v>
      </c>
      <c r="L212" s="98">
        <v>21</v>
      </c>
      <c r="M212" s="36">
        <f t="shared" si="80"/>
        <v>-5.7619047619047628</v>
      </c>
      <c r="N212" s="109">
        <f>SUM('10:14'!N212)</f>
        <v>0</v>
      </c>
      <c r="O212" s="109">
        <f>SUM('10:14'!O212)</f>
        <v>0</v>
      </c>
      <c r="P212" s="109">
        <f>SUM('10:14'!P212)</f>
        <v>0</v>
      </c>
      <c r="Q212" s="109">
        <f>SUM('10:14'!Q212)</f>
        <v>0</v>
      </c>
      <c r="R212" s="109">
        <f>SUM('10:14'!R212)</f>
        <v>0</v>
      </c>
      <c r="S212" s="109">
        <f>SUM('10:14'!S212)</f>
        <v>0</v>
      </c>
      <c r="T212" s="109">
        <f>SUM('10:14'!T212)</f>
        <v>0</v>
      </c>
      <c r="U212" s="109">
        <f>SUM('10:14'!U212)</f>
        <v>0</v>
      </c>
      <c r="V212" s="244">
        <f t="shared" si="81"/>
        <v>0</v>
      </c>
      <c r="W212" s="33">
        <f t="shared" si="82"/>
        <v>0</v>
      </c>
      <c r="X212" s="109">
        <f>SUM('10:14'!X212)</f>
        <v>0</v>
      </c>
      <c r="Y212" s="109">
        <f>SUM('10:14'!Y212)</f>
        <v>0</v>
      </c>
      <c r="Z212" s="109">
        <f>SUM('10:14'!Z212)</f>
        <v>0</v>
      </c>
      <c r="AA212" s="109">
        <f>SUM('10:14'!AA212)</f>
        <v>0</v>
      </c>
      <c r="AB212" s="305">
        <v>0.49</v>
      </c>
      <c r="AC212" s="327">
        <f t="shared" si="75"/>
        <v>172.48</v>
      </c>
      <c r="AD212" s="303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74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SUM('10:14'!G213)</f>
        <v>421</v>
      </c>
      <c r="H213" s="298">
        <f t="shared" si="71"/>
        <v>2117.63</v>
      </c>
      <c r="I213" s="109">
        <f>SUM('10:14'!I213)</f>
        <v>4.5</v>
      </c>
      <c r="J213" s="31">
        <f t="array" ref="J213">IF(ISERROR(G213/I213),"",G213/I213)</f>
        <v>93.555555555555557</v>
      </c>
      <c r="K213" s="35">
        <f t="array" ref="K213">IF(ISERROR(G213/L213),"",G213/L213)</f>
        <v>7.5178571428571432</v>
      </c>
      <c r="L213" s="98">
        <v>56</v>
      </c>
      <c r="M213" s="36">
        <f t="shared" si="80"/>
        <v>-3.0178571428571432</v>
      </c>
      <c r="N213" s="109">
        <f>SUM('10:14'!N213)</f>
        <v>0</v>
      </c>
      <c r="O213" s="109">
        <f>SUM('10:14'!O213)</f>
        <v>0</v>
      </c>
      <c r="P213" s="109">
        <f>SUM('10:14'!P213)</f>
        <v>0</v>
      </c>
      <c r="Q213" s="109">
        <f>SUM('10:14'!Q213)</f>
        <v>0</v>
      </c>
      <c r="R213" s="109">
        <f>SUM('10:14'!R213)</f>
        <v>0</v>
      </c>
      <c r="S213" s="109">
        <f>SUM('10:14'!S213)</f>
        <v>0</v>
      </c>
      <c r="T213" s="109">
        <f>SUM('10:14'!T213)</f>
        <v>0</v>
      </c>
      <c r="U213" s="109">
        <f>SUM('10:14'!U213)</f>
        <v>0</v>
      </c>
      <c r="V213" s="244">
        <f t="shared" si="81"/>
        <v>0</v>
      </c>
      <c r="W213" s="33">
        <f t="shared" si="82"/>
        <v>0</v>
      </c>
      <c r="X213" s="109">
        <f>SUM('10:14'!X213)</f>
        <v>0</v>
      </c>
      <c r="Y213" s="109">
        <f>SUM('10:14'!Y213)</f>
        <v>0</v>
      </c>
      <c r="Z213" s="109">
        <f>SUM('10:14'!Z213)</f>
        <v>0</v>
      </c>
      <c r="AA213" s="109">
        <f>SUM('10:14'!AA213)</f>
        <v>0</v>
      </c>
      <c r="AB213" s="305">
        <v>0.18</v>
      </c>
      <c r="AC213" s="327">
        <f t="shared" si="75"/>
        <v>75.78</v>
      </c>
      <c r="AD213" s="303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74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SUM('10:14'!G214)</f>
        <v>0</v>
      </c>
      <c r="H214" s="298">
        <f t="shared" si="71"/>
        <v>0</v>
      </c>
      <c r="I214" s="109">
        <f>SUM('10:14'!I214)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80"/>
        <v>0</v>
      </c>
      <c r="N214" s="109">
        <f>SUM('10:14'!N214)</f>
        <v>0</v>
      </c>
      <c r="O214" s="109">
        <f>SUM('10:14'!O214)</f>
        <v>0</v>
      </c>
      <c r="P214" s="109">
        <f>SUM('10:14'!P214)</f>
        <v>0</v>
      </c>
      <c r="Q214" s="109">
        <f>SUM('10:14'!Q214)</f>
        <v>0</v>
      </c>
      <c r="R214" s="109">
        <f>SUM('10:14'!R214)</f>
        <v>0</v>
      </c>
      <c r="S214" s="109">
        <f>SUM('10:14'!S214)</f>
        <v>0</v>
      </c>
      <c r="T214" s="109">
        <f>SUM('10:14'!T214)</f>
        <v>0</v>
      </c>
      <c r="U214" s="109">
        <f>SUM('10:14'!U214)</f>
        <v>0</v>
      </c>
      <c r="V214" s="244">
        <f t="shared" si="81"/>
        <v>0</v>
      </c>
      <c r="W214" s="33" t="str">
        <f t="shared" si="82"/>
        <v/>
      </c>
      <c r="X214" s="109">
        <f>SUM('10:14'!X214)</f>
        <v>0</v>
      </c>
      <c r="Y214" s="109">
        <f>SUM('10:14'!Y214)</f>
        <v>0</v>
      </c>
      <c r="Z214" s="109">
        <f>SUM('10:14'!Z214)</f>
        <v>0</v>
      </c>
      <c r="AA214" s="109">
        <f>SUM('10:14'!AA214)</f>
        <v>0</v>
      </c>
      <c r="AB214" s="305">
        <v>0.18</v>
      </c>
      <c r="AC214" s="327">
        <f t="shared" si="75"/>
        <v>0</v>
      </c>
      <c r="AD214" s="303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74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SUM('10:14'!G215)</f>
        <v>0</v>
      </c>
      <c r="H215" s="298">
        <f t="shared" si="71"/>
        <v>0</v>
      </c>
      <c r="I215" s="109">
        <f>SUM('10:14'!I215)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80"/>
        <v>0</v>
      </c>
      <c r="N215" s="109">
        <f>SUM('10:14'!N215)</f>
        <v>0</v>
      </c>
      <c r="O215" s="109">
        <f>SUM('10:14'!O215)</f>
        <v>0</v>
      </c>
      <c r="P215" s="109">
        <f>SUM('10:14'!P215)</f>
        <v>0</v>
      </c>
      <c r="Q215" s="109">
        <f>SUM('10:14'!Q215)</f>
        <v>0</v>
      </c>
      <c r="R215" s="109">
        <f>SUM('10:14'!R215)</f>
        <v>0</v>
      </c>
      <c r="S215" s="109">
        <f>SUM('10:14'!S215)</f>
        <v>0</v>
      </c>
      <c r="T215" s="109">
        <f>SUM('10:14'!T215)</f>
        <v>0</v>
      </c>
      <c r="U215" s="109">
        <f>SUM('10:14'!U215)</f>
        <v>0</v>
      </c>
      <c r="V215" s="244">
        <f t="shared" si="81"/>
        <v>0</v>
      </c>
      <c r="W215" s="33" t="str">
        <f t="shared" si="82"/>
        <v/>
      </c>
      <c r="X215" s="109">
        <f>SUM('10:14'!X215)</f>
        <v>0</v>
      </c>
      <c r="Y215" s="109">
        <f>SUM('10:14'!Y215)</f>
        <v>0</v>
      </c>
      <c r="Z215" s="109">
        <f>SUM('10:14'!Z215)</f>
        <v>0</v>
      </c>
      <c r="AA215" s="109">
        <f>SUM('10:14'!AA215)</f>
        <v>0</v>
      </c>
      <c r="AB215" s="305">
        <v>0.18</v>
      </c>
      <c r="AC215" s="327">
        <f t="shared" si="75"/>
        <v>0</v>
      </c>
      <c r="AD215" s="303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74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SUM('10:14'!G216)</f>
        <v>487</v>
      </c>
      <c r="H216" s="298">
        <f t="shared" si="71"/>
        <v>2449.61</v>
      </c>
      <c r="I216" s="109">
        <f>SUM('10:14'!I216)</f>
        <v>5</v>
      </c>
      <c r="J216" s="31">
        <f t="array" ref="J216">IF(ISERROR(G216/I216),"",G216/I216)</f>
        <v>97.4</v>
      </c>
      <c r="K216" s="35">
        <f t="array" ref="K216">IF(ISERROR(G216/L216),"",G216/L216)</f>
        <v>8.6964285714285712</v>
      </c>
      <c r="L216" s="98">
        <v>56</v>
      </c>
      <c r="M216" s="36">
        <f t="shared" si="80"/>
        <v>-3.6964285714285712</v>
      </c>
      <c r="N216" s="109">
        <f>SUM('10:14'!N216)</f>
        <v>0</v>
      </c>
      <c r="O216" s="109">
        <f>SUM('10:14'!O216)</f>
        <v>0</v>
      </c>
      <c r="P216" s="109">
        <f>SUM('10:14'!P216)</f>
        <v>0</v>
      </c>
      <c r="Q216" s="109">
        <f>SUM('10:14'!Q216)</f>
        <v>0</v>
      </c>
      <c r="R216" s="109">
        <f>SUM('10:14'!R216)</f>
        <v>0</v>
      </c>
      <c r="S216" s="109">
        <f>SUM('10:14'!S216)</f>
        <v>0</v>
      </c>
      <c r="T216" s="109">
        <f>SUM('10:14'!T216)</f>
        <v>0</v>
      </c>
      <c r="U216" s="109">
        <f>SUM('10:14'!U216)</f>
        <v>0</v>
      </c>
      <c r="V216" s="244">
        <f t="shared" si="81"/>
        <v>0</v>
      </c>
      <c r="W216" s="33">
        <f t="shared" si="82"/>
        <v>0</v>
      </c>
      <c r="X216" s="109">
        <f>SUM('10:14'!X216)</f>
        <v>0</v>
      </c>
      <c r="Y216" s="109">
        <f>SUM('10:14'!Y216)</f>
        <v>0</v>
      </c>
      <c r="Z216" s="109">
        <f>SUM('10:14'!Z216)</f>
        <v>0</v>
      </c>
      <c r="AA216" s="109">
        <f>SUM('10:14'!AA216)</f>
        <v>0</v>
      </c>
      <c r="AB216" s="305">
        <v>0.18</v>
      </c>
      <c r="AC216" s="327">
        <f t="shared" si="75"/>
        <v>87.66</v>
      </c>
      <c r="AD216" s="303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74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109">
        <f>SUM('10:14'!G217)</f>
        <v>0</v>
      </c>
      <c r="H217" s="298">
        <f t="shared" si="71"/>
        <v>0</v>
      </c>
      <c r="I217" s="109">
        <f>SUM('10:14'!I217)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80"/>
        <v>0</v>
      </c>
      <c r="N217" s="109">
        <f>SUM('10:14'!N217)</f>
        <v>0</v>
      </c>
      <c r="O217" s="109">
        <f>SUM('10:14'!O217)</f>
        <v>0</v>
      </c>
      <c r="P217" s="109">
        <f>SUM('10:14'!P217)</f>
        <v>0</v>
      </c>
      <c r="Q217" s="109">
        <f>SUM('10:14'!Q217)</f>
        <v>0</v>
      </c>
      <c r="R217" s="109">
        <f>SUM('10:14'!R217)</f>
        <v>0</v>
      </c>
      <c r="S217" s="109">
        <f>SUM('10:14'!S217)</f>
        <v>0</v>
      </c>
      <c r="T217" s="109">
        <f>SUM('10:14'!T217)</f>
        <v>0</v>
      </c>
      <c r="U217" s="109">
        <f>SUM('10:14'!U217)</f>
        <v>0</v>
      </c>
      <c r="V217" s="244"/>
      <c r="W217" s="33"/>
      <c r="X217" s="109">
        <f>SUM('10:14'!X217)</f>
        <v>0</v>
      </c>
      <c r="Y217" s="109">
        <f>SUM('10:14'!Y217)</f>
        <v>0</v>
      </c>
      <c r="Z217" s="109">
        <f>SUM('10:14'!Z217)</f>
        <v>0</v>
      </c>
      <c r="AA217" s="109">
        <f>SUM('10:14'!AA217)</f>
        <v>0</v>
      </c>
      <c r="AB217" s="305">
        <v>0.19</v>
      </c>
      <c r="AC217" s="327">
        <f t="shared" si="75"/>
        <v>0</v>
      </c>
      <c r="AD217" s="303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74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109">
        <f>SUM('10:14'!G218)</f>
        <v>413</v>
      </c>
      <c r="H218" s="298">
        <f t="shared" si="71"/>
        <v>2077.3900000000003</v>
      </c>
      <c r="I218" s="109">
        <f>SUM('10:14'!I218)</f>
        <v>7</v>
      </c>
      <c r="J218" s="31"/>
      <c r="K218" s="35">
        <f t="array" ref="K218">IF(ISERROR(G218/L218),"",G218/L218)</f>
        <v>7.6481481481481479</v>
      </c>
      <c r="L218" s="98">
        <v>54</v>
      </c>
      <c r="M218" s="36">
        <f t="shared" si="80"/>
        <v>-0.64814814814814792</v>
      </c>
      <c r="N218" s="109">
        <f>SUM('10:14'!N218)</f>
        <v>0</v>
      </c>
      <c r="O218" s="109">
        <f>SUM('10:14'!O218)</f>
        <v>0</v>
      </c>
      <c r="P218" s="109">
        <f>SUM('10:14'!P218)</f>
        <v>0</v>
      </c>
      <c r="Q218" s="109">
        <f>SUM('10:14'!Q218)</f>
        <v>0</v>
      </c>
      <c r="R218" s="109">
        <f>SUM('10:14'!R218)</f>
        <v>0</v>
      </c>
      <c r="S218" s="109">
        <f>SUM('10:14'!S218)</f>
        <v>0</v>
      </c>
      <c r="T218" s="109">
        <f>SUM('10:14'!T218)</f>
        <v>0</v>
      </c>
      <c r="U218" s="109">
        <f>SUM('10:14'!U218)</f>
        <v>0</v>
      </c>
      <c r="V218" s="244"/>
      <c r="W218" s="33"/>
      <c r="X218" s="109">
        <f>SUM('10:14'!X218)</f>
        <v>0</v>
      </c>
      <c r="Y218" s="109">
        <f>SUM('10:14'!Y218)</f>
        <v>0</v>
      </c>
      <c r="Z218" s="109">
        <f>SUM('10:14'!Z218)</f>
        <v>0</v>
      </c>
      <c r="AA218" s="109">
        <f>SUM('10:14'!AA218)</f>
        <v>0</v>
      </c>
      <c r="AB218" s="305">
        <v>0.19</v>
      </c>
      <c r="AC218" s="327">
        <f t="shared" si="75"/>
        <v>78.47</v>
      </c>
      <c r="AD218" s="303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74">
        <v>30100021</v>
      </c>
      <c r="B219" s="213" t="s">
        <v>382</v>
      </c>
      <c r="C219" s="16" t="s">
        <v>389</v>
      </c>
      <c r="D219" s="17">
        <v>5.03</v>
      </c>
      <c r="E219" s="17"/>
      <c r="F219" s="6"/>
      <c r="G219" s="109">
        <f>SUM('10:14'!G219)</f>
        <v>0</v>
      </c>
      <c r="H219" s="298">
        <f t="shared" si="71"/>
        <v>0</v>
      </c>
      <c r="I219" s="109">
        <f>SUM('10:14'!I219)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80"/>
        <v>0</v>
      </c>
      <c r="N219" s="109">
        <f>SUM('10:14'!N219)</f>
        <v>0</v>
      </c>
      <c r="O219" s="109">
        <f>SUM('10:14'!O219)</f>
        <v>0</v>
      </c>
      <c r="P219" s="109">
        <f>SUM('10:14'!P219)</f>
        <v>0</v>
      </c>
      <c r="Q219" s="109">
        <f>SUM('10:14'!Q219)</f>
        <v>0</v>
      </c>
      <c r="R219" s="109">
        <f>SUM('10:14'!R219)</f>
        <v>0</v>
      </c>
      <c r="S219" s="109">
        <f>SUM('10:14'!S219)</f>
        <v>0</v>
      </c>
      <c r="T219" s="109">
        <f>SUM('10:14'!T219)</f>
        <v>0</v>
      </c>
      <c r="U219" s="109">
        <f>SUM('10:14'!U219)</f>
        <v>0</v>
      </c>
      <c r="V219" s="244"/>
      <c r="W219" s="33"/>
      <c r="X219" s="109">
        <f>SUM('10:14'!X219)</f>
        <v>0</v>
      </c>
      <c r="Y219" s="109">
        <f>SUM('10:14'!Y219)</f>
        <v>0</v>
      </c>
      <c r="Z219" s="109">
        <f>SUM('10:14'!Z219)</f>
        <v>0</v>
      </c>
      <c r="AA219" s="109">
        <f>SUM('10:14'!AA219)</f>
        <v>0</v>
      </c>
      <c r="AB219" s="305">
        <v>0.19</v>
      </c>
      <c r="AC219" s="327">
        <f t="shared" si="75"/>
        <v>0</v>
      </c>
      <c r="AD219" s="303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74">
        <v>30100018</v>
      </c>
      <c r="B220" s="213" t="s">
        <v>382</v>
      </c>
      <c r="C220" s="16" t="s">
        <v>391</v>
      </c>
      <c r="D220" s="17">
        <v>5.03</v>
      </c>
      <c r="E220" s="17"/>
      <c r="F220" s="6"/>
      <c r="G220" s="109">
        <f>SUM('10:14'!G220)</f>
        <v>237</v>
      </c>
      <c r="H220" s="298">
        <f t="shared" si="71"/>
        <v>1192.1100000000001</v>
      </c>
      <c r="I220" s="109">
        <f>SUM('10:14'!I220)</f>
        <v>4.5</v>
      </c>
      <c r="J220" s="31"/>
      <c r="K220" s="35">
        <f t="array" ref="K220">IF(ISERROR(G220/L220),"",G220/L220)</f>
        <v>4.3888888888888893</v>
      </c>
      <c r="L220" s="98">
        <v>54</v>
      </c>
      <c r="M220" s="36">
        <f t="shared" si="80"/>
        <v>0.11111111111111072</v>
      </c>
      <c r="N220" s="109">
        <f>SUM('10:14'!N220)</f>
        <v>0</v>
      </c>
      <c r="O220" s="109">
        <f>SUM('10:14'!O220)</f>
        <v>0</v>
      </c>
      <c r="P220" s="109">
        <f>SUM('10:14'!P220)</f>
        <v>0</v>
      </c>
      <c r="Q220" s="109">
        <f>SUM('10:14'!Q220)</f>
        <v>0</v>
      </c>
      <c r="R220" s="109">
        <f>SUM('10:14'!R220)</f>
        <v>0</v>
      </c>
      <c r="S220" s="109">
        <f>SUM('10:14'!S220)</f>
        <v>0</v>
      </c>
      <c r="T220" s="109">
        <f>SUM('10:14'!T220)</f>
        <v>0</v>
      </c>
      <c r="U220" s="109">
        <f>SUM('10:14'!U220)</f>
        <v>0</v>
      </c>
      <c r="V220" s="244"/>
      <c r="W220" s="33"/>
      <c r="X220" s="109">
        <f>SUM('10:14'!X220)</f>
        <v>0</v>
      </c>
      <c r="Y220" s="109">
        <f>SUM('10:14'!Y220)</f>
        <v>0</v>
      </c>
      <c r="Z220" s="109">
        <f>SUM('10:14'!Z220)</f>
        <v>0</v>
      </c>
      <c r="AA220" s="109">
        <f>SUM('10:14'!AA220)</f>
        <v>0</v>
      </c>
      <c r="AB220" s="305">
        <v>0.19</v>
      </c>
      <c r="AC220" s="327">
        <f t="shared" si="75"/>
        <v>45.03</v>
      </c>
      <c r="AD220" s="303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77">
        <v>30700007</v>
      </c>
      <c r="B221" s="213" t="s">
        <v>421</v>
      </c>
      <c r="C221" s="209" t="s">
        <v>364</v>
      </c>
      <c r="D221" s="17">
        <v>5.03</v>
      </c>
      <c r="E221" s="17"/>
      <c r="F221" s="6"/>
      <c r="G221" s="109">
        <f>SUM('10:14'!G221)</f>
        <v>0</v>
      </c>
      <c r="H221" s="354">
        <f t="shared" si="71"/>
        <v>0</v>
      </c>
      <c r="I221" s="109">
        <f>SUM('10:14'!I221)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80"/>
        <v>0</v>
      </c>
      <c r="N221" s="109">
        <f>SUM('10:14'!N221)</f>
        <v>0</v>
      </c>
      <c r="O221" s="109">
        <f>SUM('10:14'!O221)</f>
        <v>0</v>
      </c>
      <c r="P221" s="109">
        <f>SUM('10:14'!P221)</f>
        <v>0</v>
      </c>
      <c r="Q221" s="109">
        <f>SUM('10:14'!Q221)</f>
        <v>0</v>
      </c>
      <c r="R221" s="109">
        <f>SUM('10:14'!R221)</f>
        <v>0</v>
      </c>
      <c r="S221" s="109">
        <f>SUM('10:14'!S221)</f>
        <v>0</v>
      </c>
      <c r="T221" s="109">
        <f>SUM('10:14'!T221)</f>
        <v>0</v>
      </c>
      <c r="U221" s="109">
        <f>SUM('10:14'!U221)</f>
        <v>0</v>
      </c>
      <c r="V221" s="244"/>
      <c r="W221" s="33"/>
      <c r="X221" s="109">
        <f>SUM('10:14'!X221)</f>
        <v>0</v>
      </c>
      <c r="Y221" s="109">
        <f>SUM('10:14'!Y221)</f>
        <v>0</v>
      </c>
      <c r="Z221" s="109">
        <f>SUM('10:14'!Z221)</f>
        <v>0</v>
      </c>
      <c r="AA221" s="109">
        <f>SUM('10:14'!AA221)</f>
        <v>0</v>
      </c>
      <c r="AB221" s="323">
        <v>0.94</v>
      </c>
      <c r="AC221" s="327">
        <f t="shared" si="75"/>
        <v>0</v>
      </c>
      <c r="AD221" s="303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77">
        <v>30700006</v>
      </c>
      <c r="B222" s="213" t="s">
        <v>421</v>
      </c>
      <c r="C222" s="209" t="s">
        <v>365</v>
      </c>
      <c r="D222" s="17">
        <v>5.03</v>
      </c>
      <c r="E222" s="17"/>
      <c r="F222" s="6"/>
      <c r="G222" s="109">
        <f>SUM('10:14'!G222)</f>
        <v>0</v>
      </c>
      <c r="H222" s="354">
        <f t="shared" si="71"/>
        <v>0</v>
      </c>
      <c r="I222" s="109">
        <f>SUM('10:14'!I222)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80"/>
        <v>0</v>
      </c>
      <c r="N222" s="109">
        <f>SUM('10:14'!N222)</f>
        <v>0</v>
      </c>
      <c r="O222" s="109">
        <f>SUM('10:14'!O222)</f>
        <v>0</v>
      </c>
      <c r="P222" s="109">
        <f>SUM('10:14'!P222)</f>
        <v>0</v>
      </c>
      <c r="Q222" s="109">
        <f>SUM('10:14'!Q222)</f>
        <v>0</v>
      </c>
      <c r="R222" s="109">
        <f>SUM('10:14'!R222)</f>
        <v>0</v>
      </c>
      <c r="S222" s="109">
        <f>SUM('10:14'!S222)</f>
        <v>0</v>
      </c>
      <c r="T222" s="109">
        <f>SUM('10:14'!T222)</f>
        <v>0</v>
      </c>
      <c r="U222" s="109">
        <f>SUM('10:14'!U222)</f>
        <v>0</v>
      </c>
      <c r="V222" s="244"/>
      <c r="W222" s="33"/>
      <c r="X222" s="109">
        <f>SUM('10:14'!X222)</f>
        <v>0</v>
      </c>
      <c r="Y222" s="109">
        <f>SUM('10:14'!Y222)</f>
        <v>0</v>
      </c>
      <c r="Z222" s="109">
        <f>SUM('10:14'!Z222)</f>
        <v>0</v>
      </c>
      <c r="AA222" s="109">
        <f>SUM('10:14'!AA222)</f>
        <v>0</v>
      </c>
      <c r="AB222" s="323">
        <v>0.94</v>
      </c>
      <c r="AC222" s="327">
        <f t="shared" si="75"/>
        <v>0</v>
      </c>
      <c r="AD222" s="303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77">
        <v>30700008</v>
      </c>
      <c r="B223" s="213" t="s">
        <v>421</v>
      </c>
      <c r="C223" s="209" t="s">
        <v>366</v>
      </c>
      <c r="D223" s="17">
        <v>5.03</v>
      </c>
      <c r="E223" s="17"/>
      <c r="F223" s="6"/>
      <c r="G223" s="109">
        <f>SUM('10:14'!G223)</f>
        <v>0</v>
      </c>
      <c r="H223" s="354">
        <f t="shared" si="71"/>
        <v>0</v>
      </c>
      <c r="I223" s="109">
        <f>SUM('10:14'!I223)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80"/>
        <v>0</v>
      </c>
      <c r="N223" s="109">
        <f>SUM('10:14'!N223)</f>
        <v>0</v>
      </c>
      <c r="O223" s="109">
        <f>SUM('10:14'!O223)</f>
        <v>0</v>
      </c>
      <c r="P223" s="109">
        <f>SUM('10:14'!P223)</f>
        <v>0</v>
      </c>
      <c r="Q223" s="109">
        <f>SUM('10:14'!Q223)</f>
        <v>0</v>
      </c>
      <c r="R223" s="109">
        <f>SUM('10:14'!R223)</f>
        <v>0</v>
      </c>
      <c r="S223" s="109">
        <f>SUM('10:14'!S223)</f>
        <v>0</v>
      </c>
      <c r="T223" s="109">
        <f>SUM('10:14'!T223)</f>
        <v>0</v>
      </c>
      <c r="U223" s="109">
        <f>SUM('10:14'!U223)</f>
        <v>0</v>
      </c>
      <c r="V223" s="244"/>
      <c r="W223" s="33"/>
      <c r="X223" s="109">
        <f>SUM('10:14'!X223)</f>
        <v>0</v>
      </c>
      <c r="Y223" s="109">
        <f>SUM('10:14'!Y223)</f>
        <v>0</v>
      </c>
      <c r="Z223" s="109">
        <f>SUM('10:14'!Z223)</f>
        <v>0</v>
      </c>
      <c r="AA223" s="109">
        <f>SUM('10:14'!AA223)</f>
        <v>0</v>
      </c>
      <c r="AB223" s="323">
        <v>0.94</v>
      </c>
      <c r="AC223" s="327">
        <f t="shared" si="75"/>
        <v>0</v>
      </c>
      <c r="AD223" s="303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77">
        <v>30700009</v>
      </c>
      <c r="B224" s="213" t="s">
        <v>421</v>
      </c>
      <c r="C224" s="209" t="s">
        <v>367</v>
      </c>
      <c r="D224" s="17">
        <v>5.03</v>
      </c>
      <c r="E224" s="17"/>
      <c r="F224" s="6"/>
      <c r="G224" s="109">
        <f>SUM('10:14'!G224)</f>
        <v>0</v>
      </c>
      <c r="H224" s="354">
        <f t="shared" si="71"/>
        <v>0</v>
      </c>
      <c r="I224" s="109">
        <f>SUM('10:14'!I224)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80"/>
        <v>0</v>
      </c>
      <c r="N224" s="109">
        <f>SUM('10:14'!N224)</f>
        <v>0</v>
      </c>
      <c r="O224" s="109">
        <f>SUM('10:14'!O224)</f>
        <v>0</v>
      </c>
      <c r="P224" s="109">
        <f>SUM('10:14'!P224)</f>
        <v>0</v>
      </c>
      <c r="Q224" s="109">
        <f>SUM('10:14'!Q224)</f>
        <v>0</v>
      </c>
      <c r="R224" s="109">
        <f>SUM('10:14'!R224)</f>
        <v>0</v>
      </c>
      <c r="S224" s="109">
        <f>SUM('10:14'!S224)</f>
        <v>0</v>
      </c>
      <c r="T224" s="109">
        <f>SUM('10:14'!T224)</f>
        <v>0</v>
      </c>
      <c r="U224" s="109">
        <f>SUM('10:14'!U224)</f>
        <v>0</v>
      </c>
      <c r="V224" s="244"/>
      <c r="W224" s="33"/>
      <c r="X224" s="109">
        <f>SUM('10:14'!X224)</f>
        <v>0</v>
      </c>
      <c r="Y224" s="109">
        <f>SUM('10:14'!Y224)</f>
        <v>0</v>
      </c>
      <c r="Z224" s="109">
        <f>SUM('10:14'!Z224)</f>
        <v>0</v>
      </c>
      <c r="AA224" s="109">
        <f>SUM('10:14'!AA224)</f>
        <v>0</v>
      </c>
      <c r="AB224" s="323">
        <v>0.94</v>
      </c>
      <c r="AC224" s="327">
        <f t="shared" si="75"/>
        <v>0</v>
      </c>
      <c r="AD224" s="303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74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SUM('10:14'!G225)</f>
        <v>0</v>
      </c>
      <c r="H225" s="354">
        <f t="shared" si="71"/>
        <v>0</v>
      </c>
      <c r="I225" s="109">
        <f>SUM('10:14'!I225)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80"/>
        <v>0</v>
      </c>
      <c r="N225" s="109">
        <f>SUM('10:14'!N225)</f>
        <v>0</v>
      </c>
      <c r="O225" s="109">
        <f>SUM('10:14'!O225)</f>
        <v>0</v>
      </c>
      <c r="P225" s="109">
        <f>SUM('10:14'!P225)</f>
        <v>0</v>
      </c>
      <c r="Q225" s="109">
        <f>SUM('10:14'!Q225)</f>
        <v>0</v>
      </c>
      <c r="R225" s="109">
        <f>SUM('10:14'!R225)</f>
        <v>0</v>
      </c>
      <c r="S225" s="109">
        <f>SUM('10:14'!S225)</f>
        <v>0</v>
      </c>
      <c r="T225" s="109">
        <f>SUM('10:14'!T225)</f>
        <v>0</v>
      </c>
      <c r="U225" s="109">
        <f>SUM('10:14'!U225)</f>
        <v>0</v>
      </c>
      <c r="V225" s="244">
        <f t="shared" ref="V225:V234" si="83">SUM(X225:AA225)</f>
        <v>0</v>
      </c>
      <c r="W225" s="33" t="str">
        <f t="shared" ref="W225:W234" si="84">IF(ISERROR(V225/G225),"",V225/G225)</f>
        <v/>
      </c>
      <c r="X225" s="109">
        <f>SUM('10:14'!X225)</f>
        <v>0</v>
      </c>
      <c r="Y225" s="109">
        <f>SUM('10:14'!Y225)</f>
        <v>0</v>
      </c>
      <c r="Z225" s="109">
        <f>SUM('10:14'!Z225)</f>
        <v>0</v>
      </c>
      <c r="AA225" s="109">
        <f>SUM('10:14'!AA225)</f>
        <v>0</v>
      </c>
      <c r="AB225" s="305">
        <v>0.19</v>
      </c>
      <c r="AC225" s="327">
        <f t="shared" si="75"/>
        <v>0</v>
      </c>
      <c r="AD225" s="303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74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SUM('10:14'!G226)</f>
        <v>0</v>
      </c>
      <c r="H226" s="354">
        <f t="shared" si="71"/>
        <v>0</v>
      </c>
      <c r="I226" s="109">
        <f>SUM('10:14'!I226)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80"/>
        <v>0</v>
      </c>
      <c r="N226" s="109">
        <f>SUM('10:14'!N226)</f>
        <v>0</v>
      </c>
      <c r="O226" s="109">
        <f>SUM('10:14'!O226)</f>
        <v>0</v>
      </c>
      <c r="P226" s="109">
        <f>SUM('10:14'!P226)</f>
        <v>0</v>
      </c>
      <c r="Q226" s="109">
        <f>SUM('10:14'!Q226)</f>
        <v>0</v>
      </c>
      <c r="R226" s="109">
        <f>SUM('10:14'!R226)</f>
        <v>0</v>
      </c>
      <c r="S226" s="109">
        <f>SUM('10:14'!S226)</f>
        <v>0</v>
      </c>
      <c r="T226" s="109">
        <f>SUM('10:14'!T226)</f>
        <v>0</v>
      </c>
      <c r="U226" s="109">
        <f>SUM('10:14'!U226)</f>
        <v>0</v>
      </c>
      <c r="V226" s="244">
        <f t="shared" si="83"/>
        <v>0</v>
      </c>
      <c r="W226" s="33" t="str">
        <f t="shared" si="84"/>
        <v/>
      </c>
      <c r="X226" s="109">
        <f>SUM('10:14'!X226)</f>
        <v>0</v>
      </c>
      <c r="Y226" s="109">
        <f>SUM('10:14'!Y226)</f>
        <v>0</v>
      </c>
      <c r="Z226" s="109">
        <f>SUM('10:14'!Z226)</f>
        <v>0</v>
      </c>
      <c r="AA226" s="109">
        <f>SUM('10:14'!AA226)</f>
        <v>0</v>
      </c>
      <c r="AB226" s="305">
        <v>0.19</v>
      </c>
      <c r="AC226" s="327">
        <f t="shared" si="75"/>
        <v>0</v>
      </c>
      <c r="AD226" s="303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74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SUM('10:14'!G227)</f>
        <v>0</v>
      </c>
      <c r="H227" s="298">
        <f t="shared" si="71"/>
        <v>0</v>
      </c>
      <c r="I227" s="109">
        <f>SUM('10:14'!I227)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80"/>
        <v>0</v>
      </c>
      <c r="N227" s="109">
        <f>SUM('10:14'!N227)</f>
        <v>0</v>
      </c>
      <c r="O227" s="109">
        <f>SUM('10:14'!O227)</f>
        <v>0</v>
      </c>
      <c r="P227" s="109">
        <f>SUM('10:14'!P227)</f>
        <v>0</v>
      </c>
      <c r="Q227" s="109">
        <f>SUM('10:14'!Q227)</f>
        <v>0</v>
      </c>
      <c r="R227" s="109">
        <f>SUM('10:14'!R227)</f>
        <v>0</v>
      </c>
      <c r="S227" s="109">
        <f>SUM('10:14'!S227)</f>
        <v>0</v>
      </c>
      <c r="T227" s="109">
        <f>SUM('10:14'!T227)</f>
        <v>0</v>
      </c>
      <c r="U227" s="109">
        <f>SUM('10:14'!U227)</f>
        <v>0</v>
      </c>
      <c r="V227" s="244">
        <f t="shared" si="83"/>
        <v>0</v>
      </c>
      <c r="W227" s="33" t="str">
        <f t="shared" si="84"/>
        <v/>
      </c>
      <c r="X227" s="109">
        <f>SUM('10:14'!X227)</f>
        <v>0</v>
      </c>
      <c r="Y227" s="109">
        <f>SUM('10:14'!Y227)</f>
        <v>0</v>
      </c>
      <c r="Z227" s="109">
        <f>SUM('10:14'!Z227)</f>
        <v>0</v>
      </c>
      <c r="AA227" s="109">
        <f>SUM('10:14'!AA227)</f>
        <v>0</v>
      </c>
      <c r="AB227" s="305">
        <v>0.19</v>
      </c>
      <c r="AC227" s="327">
        <f t="shared" si="75"/>
        <v>0</v>
      </c>
      <c r="AD227" s="303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74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SUM('10:14'!G228)</f>
        <v>0</v>
      </c>
      <c r="H228" s="298">
        <f t="shared" si="71"/>
        <v>0</v>
      </c>
      <c r="I228" s="109">
        <f>SUM('10:14'!I228)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80"/>
        <v>0</v>
      </c>
      <c r="N228" s="109">
        <f>SUM('10:14'!N228)</f>
        <v>0</v>
      </c>
      <c r="O228" s="109">
        <f>SUM('10:14'!O228)</f>
        <v>0</v>
      </c>
      <c r="P228" s="109">
        <f>SUM('10:14'!P228)</f>
        <v>0</v>
      </c>
      <c r="Q228" s="109">
        <f>SUM('10:14'!Q228)</f>
        <v>0</v>
      </c>
      <c r="R228" s="109">
        <f>SUM('10:14'!R228)</f>
        <v>0</v>
      </c>
      <c r="S228" s="109">
        <f>SUM('10:14'!S228)</f>
        <v>0</v>
      </c>
      <c r="T228" s="109">
        <f>SUM('10:14'!T228)</f>
        <v>0</v>
      </c>
      <c r="U228" s="109">
        <f>SUM('10:14'!U228)</f>
        <v>0</v>
      </c>
      <c r="V228" s="244">
        <f t="shared" si="83"/>
        <v>0</v>
      </c>
      <c r="W228" s="33" t="str">
        <f t="shared" si="84"/>
        <v/>
      </c>
      <c r="X228" s="109">
        <f>SUM('10:14'!X228)</f>
        <v>0</v>
      </c>
      <c r="Y228" s="109">
        <f>SUM('10:14'!Y228)</f>
        <v>0</v>
      </c>
      <c r="Z228" s="109">
        <f>SUM('10:14'!Z228)</f>
        <v>0</v>
      </c>
      <c r="AA228" s="109">
        <f>SUM('10:14'!AA228)</f>
        <v>0</v>
      </c>
      <c r="AB228" s="305">
        <v>0.21</v>
      </c>
      <c r="AC228" s="327">
        <f t="shared" si="75"/>
        <v>0</v>
      </c>
      <c r="AD228" s="303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74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SUM('10:14'!G229)</f>
        <v>0</v>
      </c>
      <c r="H229" s="298">
        <f t="shared" si="71"/>
        <v>0</v>
      </c>
      <c r="I229" s="109">
        <f>SUM('10:14'!I229)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80"/>
        <v>0</v>
      </c>
      <c r="N229" s="109">
        <f>SUM('10:14'!N229)</f>
        <v>0</v>
      </c>
      <c r="O229" s="109">
        <f>SUM('10:14'!O229)</f>
        <v>0</v>
      </c>
      <c r="P229" s="109">
        <f>SUM('10:14'!P229)</f>
        <v>0</v>
      </c>
      <c r="Q229" s="109">
        <f>SUM('10:14'!Q229)</f>
        <v>0</v>
      </c>
      <c r="R229" s="109">
        <f>SUM('10:14'!R229)</f>
        <v>0</v>
      </c>
      <c r="S229" s="109">
        <f>SUM('10:14'!S229)</f>
        <v>0</v>
      </c>
      <c r="T229" s="109">
        <f>SUM('10:14'!T229)</f>
        <v>0</v>
      </c>
      <c r="U229" s="109">
        <f>SUM('10:14'!U229)</f>
        <v>0</v>
      </c>
      <c r="V229" s="244">
        <f t="shared" si="83"/>
        <v>0</v>
      </c>
      <c r="W229" s="33" t="str">
        <f t="shared" si="84"/>
        <v/>
      </c>
      <c r="X229" s="109">
        <f>SUM('10:14'!X229)</f>
        <v>0</v>
      </c>
      <c r="Y229" s="109">
        <f>SUM('10:14'!Y229)</f>
        <v>0</v>
      </c>
      <c r="Z229" s="109">
        <f>SUM('10:14'!Z229)</f>
        <v>0</v>
      </c>
      <c r="AA229" s="109">
        <f>SUM('10:14'!AA229)</f>
        <v>0</v>
      </c>
      <c r="AB229" s="305">
        <v>0.21</v>
      </c>
      <c r="AC229" s="327">
        <f t="shared" si="75"/>
        <v>0</v>
      </c>
      <c r="AD229" s="303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74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SUM('10:14'!G230)</f>
        <v>0</v>
      </c>
      <c r="H230" s="298">
        <f t="shared" si="71"/>
        <v>0</v>
      </c>
      <c r="I230" s="109">
        <f>SUM('10:14'!I230)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80"/>
        <v>0</v>
      </c>
      <c r="N230" s="109">
        <f>SUM('10:14'!N230)</f>
        <v>0</v>
      </c>
      <c r="O230" s="109">
        <f>SUM('10:14'!O230)</f>
        <v>0</v>
      </c>
      <c r="P230" s="109">
        <f>SUM('10:14'!P230)</f>
        <v>0</v>
      </c>
      <c r="Q230" s="109">
        <f>SUM('10:14'!Q230)</f>
        <v>0</v>
      </c>
      <c r="R230" s="109">
        <f>SUM('10:14'!R230)</f>
        <v>0</v>
      </c>
      <c r="S230" s="109">
        <f>SUM('10:14'!S230)</f>
        <v>0</v>
      </c>
      <c r="T230" s="109">
        <f>SUM('10:14'!T230)</f>
        <v>0</v>
      </c>
      <c r="U230" s="109">
        <f>SUM('10:14'!U230)</f>
        <v>0</v>
      </c>
      <c r="V230" s="244">
        <f t="shared" si="83"/>
        <v>0</v>
      </c>
      <c r="W230" s="33" t="str">
        <f t="shared" si="84"/>
        <v/>
      </c>
      <c r="X230" s="109">
        <f>SUM('10:14'!X230)</f>
        <v>0</v>
      </c>
      <c r="Y230" s="109">
        <f>SUM('10:14'!Y230)</f>
        <v>0</v>
      </c>
      <c r="Z230" s="109">
        <f>SUM('10:14'!Z230)</f>
        <v>0</v>
      </c>
      <c r="AA230" s="109">
        <f>SUM('10:14'!AA230)</f>
        <v>0</v>
      </c>
      <c r="AB230" s="305">
        <v>0.21</v>
      </c>
      <c r="AC230" s="327">
        <f t="shared" si="75"/>
        <v>0</v>
      </c>
      <c r="AD230" s="303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74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SUM('10:14'!G231)</f>
        <v>0</v>
      </c>
      <c r="H231" s="298">
        <f t="shared" si="71"/>
        <v>0</v>
      </c>
      <c r="I231" s="109">
        <f>SUM('10:14'!I231)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80"/>
        <v>0</v>
      </c>
      <c r="N231" s="109">
        <f>SUM('10:14'!N231)</f>
        <v>0</v>
      </c>
      <c r="O231" s="109">
        <f>SUM('10:14'!O231)</f>
        <v>0</v>
      </c>
      <c r="P231" s="109">
        <f>SUM('10:14'!P231)</f>
        <v>0</v>
      </c>
      <c r="Q231" s="109">
        <f>SUM('10:14'!Q231)</f>
        <v>0</v>
      </c>
      <c r="R231" s="109">
        <f>SUM('10:14'!R231)</f>
        <v>0</v>
      </c>
      <c r="S231" s="109">
        <f>SUM('10:14'!S231)</f>
        <v>0</v>
      </c>
      <c r="T231" s="109">
        <f>SUM('10:14'!T231)</f>
        <v>0</v>
      </c>
      <c r="U231" s="109">
        <f>SUM('10:14'!U231)</f>
        <v>0</v>
      </c>
      <c r="V231" s="244">
        <f t="shared" si="83"/>
        <v>0</v>
      </c>
      <c r="W231" s="33" t="str">
        <f t="shared" si="84"/>
        <v/>
      </c>
      <c r="X231" s="109">
        <f>SUM('10:14'!X231)</f>
        <v>0</v>
      </c>
      <c r="Y231" s="109">
        <f>SUM('10:14'!Y231)</f>
        <v>0</v>
      </c>
      <c r="Z231" s="109">
        <f>SUM('10:14'!Z231)</f>
        <v>0</v>
      </c>
      <c r="AA231" s="109">
        <f>SUM('10:14'!AA231)</f>
        <v>0</v>
      </c>
      <c r="AB231" s="305">
        <v>0.21</v>
      </c>
      <c r="AC231" s="327">
        <f t="shared" si="75"/>
        <v>0</v>
      </c>
      <c r="AD231" s="303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74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SUM('10:14'!G232)</f>
        <v>0</v>
      </c>
      <c r="H232" s="298">
        <f t="shared" si="71"/>
        <v>0</v>
      </c>
      <c r="I232" s="109">
        <f>SUM('10:14'!I232)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80"/>
        <v>0</v>
      </c>
      <c r="N232" s="109">
        <f>SUM('10:14'!N232)</f>
        <v>0</v>
      </c>
      <c r="O232" s="109">
        <f>SUM('10:14'!O232)</f>
        <v>0</v>
      </c>
      <c r="P232" s="109">
        <f>SUM('10:14'!P232)</f>
        <v>0</v>
      </c>
      <c r="Q232" s="109">
        <f>SUM('10:14'!Q232)</f>
        <v>0</v>
      </c>
      <c r="R232" s="109">
        <f>SUM('10:14'!R232)</f>
        <v>0</v>
      </c>
      <c r="S232" s="109">
        <f>SUM('10:14'!S232)</f>
        <v>0</v>
      </c>
      <c r="T232" s="109">
        <f>SUM('10:14'!T232)</f>
        <v>0</v>
      </c>
      <c r="U232" s="109">
        <f>SUM('10:14'!U232)</f>
        <v>0</v>
      </c>
      <c r="V232" s="244">
        <f t="shared" si="83"/>
        <v>0</v>
      </c>
      <c r="W232" s="33" t="str">
        <f t="shared" si="84"/>
        <v/>
      </c>
      <c r="X232" s="109">
        <f>SUM('10:14'!X232)</f>
        <v>0</v>
      </c>
      <c r="Y232" s="109">
        <f>SUM('10:14'!Y232)</f>
        <v>0</v>
      </c>
      <c r="Z232" s="109">
        <f>SUM('10:14'!Z232)</f>
        <v>0</v>
      </c>
      <c r="AA232" s="109">
        <f>SUM('10:14'!AA232)</f>
        <v>0</v>
      </c>
      <c r="AB232" s="305">
        <v>0.21</v>
      </c>
      <c r="AC232" s="327">
        <f t="shared" si="75"/>
        <v>0</v>
      </c>
      <c r="AD232" s="303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74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SUM('10:14'!G233)</f>
        <v>0</v>
      </c>
      <c r="H233" s="298">
        <f t="shared" si="71"/>
        <v>0</v>
      </c>
      <c r="I233" s="109">
        <f>SUM('10:14'!I233)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98">
        <v>50</v>
      </c>
      <c r="M233" s="36">
        <f t="shared" si="80"/>
        <v>0</v>
      </c>
      <c r="N233" s="109">
        <f>SUM('10:14'!N233)</f>
        <v>0</v>
      </c>
      <c r="O233" s="109">
        <f>SUM('10:14'!O233)</f>
        <v>0</v>
      </c>
      <c r="P233" s="109">
        <f>SUM('10:14'!P233)</f>
        <v>0</v>
      </c>
      <c r="Q233" s="109">
        <f>SUM('10:14'!Q233)</f>
        <v>0</v>
      </c>
      <c r="R233" s="109">
        <f>SUM('10:14'!R233)</f>
        <v>0</v>
      </c>
      <c r="S233" s="109">
        <f>SUM('10:14'!S233)</f>
        <v>0</v>
      </c>
      <c r="T233" s="109">
        <f>SUM('10:14'!T233)</f>
        <v>0</v>
      </c>
      <c r="U233" s="109">
        <f>SUM('10:14'!U233)</f>
        <v>0</v>
      </c>
      <c r="V233" s="244">
        <f t="shared" si="83"/>
        <v>0</v>
      </c>
      <c r="W233" s="33" t="str">
        <f t="shared" si="84"/>
        <v/>
      </c>
      <c r="X233" s="109">
        <f>SUM('10:14'!X233)</f>
        <v>0</v>
      </c>
      <c r="Y233" s="109">
        <f>SUM('10:14'!Y233)</f>
        <v>0</v>
      </c>
      <c r="Z233" s="109">
        <f>SUM('10:14'!Z233)</f>
        <v>0</v>
      </c>
      <c r="AA233" s="109">
        <f>SUM('10:14'!AA233)</f>
        <v>0</v>
      </c>
      <c r="AB233" s="305">
        <v>0.21</v>
      </c>
      <c r="AC233" s="327">
        <f t="shared" si="75"/>
        <v>0</v>
      </c>
      <c r="AD233" s="303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74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SUM('10:14'!G234)</f>
        <v>0</v>
      </c>
      <c r="H234" s="298">
        <f t="shared" si="71"/>
        <v>0</v>
      </c>
      <c r="I234" s="109">
        <f>SUM('10:14'!I234)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98">
        <v>50</v>
      </c>
      <c r="M234" s="36">
        <f t="shared" si="80"/>
        <v>0</v>
      </c>
      <c r="N234" s="109">
        <f>SUM('10:14'!N234)</f>
        <v>0</v>
      </c>
      <c r="O234" s="109">
        <f>SUM('10:14'!O234)</f>
        <v>0</v>
      </c>
      <c r="P234" s="109">
        <f>SUM('10:14'!P234)</f>
        <v>0</v>
      </c>
      <c r="Q234" s="109">
        <f>SUM('10:14'!Q234)</f>
        <v>0</v>
      </c>
      <c r="R234" s="109">
        <f>SUM('10:14'!R234)</f>
        <v>0</v>
      </c>
      <c r="S234" s="109">
        <f>SUM('10:14'!S234)</f>
        <v>0</v>
      </c>
      <c r="T234" s="109">
        <f>SUM('10:14'!T234)</f>
        <v>0</v>
      </c>
      <c r="U234" s="109">
        <f>SUM('10:14'!U234)</f>
        <v>0</v>
      </c>
      <c r="V234" s="244">
        <f t="shared" si="83"/>
        <v>0</v>
      </c>
      <c r="W234" s="33" t="str">
        <f t="shared" si="84"/>
        <v/>
      </c>
      <c r="X234" s="109">
        <f>SUM('10:14'!X234)</f>
        <v>0</v>
      </c>
      <c r="Y234" s="109">
        <f>SUM('10:14'!Y234)</f>
        <v>0</v>
      </c>
      <c r="Z234" s="109">
        <f>SUM('10:14'!Z234)</f>
        <v>0</v>
      </c>
      <c r="AA234" s="109">
        <f>SUM('10:14'!AA234)</f>
        <v>0</v>
      </c>
      <c r="AB234" s="305">
        <v>0.21</v>
      </c>
      <c r="AC234" s="327">
        <f t="shared" si="75"/>
        <v>0</v>
      </c>
      <c r="AD234" s="303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74">
        <v>30100043</v>
      </c>
      <c r="B235" s="218" t="s">
        <v>432</v>
      </c>
      <c r="C235" s="209" t="s">
        <v>430</v>
      </c>
      <c r="D235" s="17">
        <v>5.03</v>
      </c>
      <c r="E235" s="17"/>
      <c r="F235" s="6"/>
      <c r="G235" s="109">
        <f>SUM('10:14'!G235)</f>
        <v>0</v>
      </c>
      <c r="H235" s="298">
        <f t="shared" si="71"/>
        <v>0</v>
      </c>
      <c r="I235" s="109">
        <f>SUM('10:14'!I235)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305">
        <v>0.21</v>
      </c>
      <c r="AC235" s="327">
        <f t="shared" si="75"/>
        <v>0</v>
      </c>
      <c r="AD235" s="303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74">
        <v>30100064</v>
      </c>
      <c r="B236" s="218" t="s">
        <v>400</v>
      </c>
      <c r="C236" s="209" t="s">
        <v>398</v>
      </c>
      <c r="D236" s="17">
        <v>5</v>
      </c>
      <c r="E236" s="17"/>
      <c r="F236" s="6"/>
      <c r="G236" s="109">
        <f>SUM('10:14'!G236)</f>
        <v>111</v>
      </c>
      <c r="H236" s="298">
        <f t="shared" si="71"/>
        <v>555</v>
      </c>
      <c r="I236" s="109">
        <f>SUM('10:14'!I236)</f>
        <v>3</v>
      </c>
      <c r="J236" s="31"/>
      <c r="K236" s="35">
        <f t="array" ref="K236">IF(ISERROR(G236/L236),"",G236/L236)</f>
        <v>2.2200000000000002</v>
      </c>
      <c r="L236" s="98">
        <v>50</v>
      </c>
      <c r="M236" s="36">
        <f t="shared" ref="M236:M247" si="85">IF(ISERROR(I236-K236),"",I236-K236)</f>
        <v>0.7799999999999998</v>
      </c>
      <c r="N236" s="109">
        <f>SUM('10:14'!N236)</f>
        <v>0</v>
      </c>
      <c r="O236" s="109">
        <f>SUM('10:14'!O236)</f>
        <v>0</v>
      </c>
      <c r="P236" s="109">
        <f>SUM('10:14'!P236)</f>
        <v>0</v>
      </c>
      <c r="Q236" s="109">
        <f>SUM('10:14'!Q236)</f>
        <v>0</v>
      </c>
      <c r="R236" s="109">
        <f>SUM('10:14'!R236)</f>
        <v>0</v>
      </c>
      <c r="S236" s="109">
        <f>SUM('10:14'!S236)</f>
        <v>0</v>
      </c>
      <c r="T236" s="109">
        <f>SUM('10:14'!T236)</f>
        <v>0</v>
      </c>
      <c r="U236" s="109">
        <f>SUM('10:14'!U236)</f>
        <v>0</v>
      </c>
      <c r="V236" s="244"/>
      <c r="W236" s="33"/>
      <c r="X236" s="109">
        <f>SUM('10:14'!X236)</f>
        <v>0</v>
      </c>
      <c r="Y236" s="109">
        <f>SUM('10:14'!Y236)</f>
        <v>0</v>
      </c>
      <c r="Z236" s="109">
        <f>SUM('10:14'!Z236)</f>
        <v>0</v>
      </c>
      <c r="AA236" s="109">
        <f>SUM('10:14'!AA236)</f>
        <v>0</v>
      </c>
      <c r="AB236" s="323">
        <v>0.21</v>
      </c>
      <c r="AC236" s="327">
        <f t="shared" si="75"/>
        <v>23.31</v>
      </c>
      <c r="AD236" s="303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74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SUM('10:14'!G237)</f>
        <v>452</v>
      </c>
      <c r="H237" s="354">
        <f t="shared" si="71"/>
        <v>2273.56</v>
      </c>
      <c r="I237" s="109">
        <f>SUM('10:14'!I237)</f>
        <v>22</v>
      </c>
      <c r="J237" s="31">
        <f t="array" ref="J237">IF(ISERROR(G237/I237),"",G237/I237)</f>
        <v>20.545454545454547</v>
      </c>
      <c r="K237" s="35">
        <f t="array" ref="K237">IF(ISERROR(G237/L237),"",G237/L237)</f>
        <v>21.023255813953487</v>
      </c>
      <c r="L237" s="98">
        <v>21.5</v>
      </c>
      <c r="M237" s="36">
        <f t="shared" si="85"/>
        <v>0.97674418604651336</v>
      </c>
      <c r="N237" s="109">
        <f>SUM('10:14'!N237)</f>
        <v>0</v>
      </c>
      <c r="O237" s="109">
        <f>SUM('10:14'!O237)</f>
        <v>0</v>
      </c>
      <c r="P237" s="109">
        <f>SUM('10:14'!P237)</f>
        <v>0</v>
      </c>
      <c r="Q237" s="109">
        <f>SUM('10:14'!Q237)</f>
        <v>0</v>
      </c>
      <c r="R237" s="109">
        <f>SUM('10:14'!R237)</f>
        <v>0</v>
      </c>
      <c r="S237" s="109">
        <f>SUM('10:14'!S237)</f>
        <v>0</v>
      </c>
      <c r="T237" s="109">
        <f>SUM('10:14'!T237)</f>
        <v>0</v>
      </c>
      <c r="U237" s="109">
        <f>SUM('10:14'!U237)</f>
        <v>0</v>
      </c>
      <c r="V237" s="244">
        <f t="shared" ref="V237:V238" si="86">SUM(X237:AA237)</f>
        <v>0</v>
      </c>
      <c r="W237" s="33">
        <f t="shared" ref="W237:W238" si="87">IF(ISERROR(V237/G237),"",V237/G237)</f>
        <v>0</v>
      </c>
      <c r="X237" s="109">
        <f>SUM('10:14'!X237)</f>
        <v>0</v>
      </c>
      <c r="Y237" s="109">
        <f>SUM('10:14'!Y237)</f>
        <v>0</v>
      </c>
      <c r="Z237" s="109">
        <f>SUM('10:14'!Z237)</f>
        <v>0</v>
      </c>
      <c r="AA237" s="109">
        <f>SUM('10:14'!AA237)</f>
        <v>0</v>
      </c>
      <c r="AB237" s="305">
        <v>0.49</v>
      </c>
      <c r="AC237" s="327">
        <f t="shared" si="75"/>
        <v>221.48</v>
      </c>
      <c r="AD237" s="303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74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SUM('10:14'!G238)</f>
        <v>200</v>
      </c>
      <c r="H238" s="354">
        <f t="shared" si="71"/>
        <v>1006</v>
      </c>
      <c r="I238" s="109">
        <f>SUM('10:14'!I238)</f>
        <v>9</v>
      </c>
      <c r="J238" s="31">
        <f t="array" ref="J238">IF(ISERROR(G238/I238),"",G238/I238)</f>
        <v>22.222222222222221</v>
      </c>
      <c r="K238" s="35">
        <f t="array" ref="K238">IF(ISERROR(G238/L238),"",G238/L238)</f>
        <v>9.3023255813953494</v>
      </c>
      <c r="L238" s="98">
        <v>21.5</v>
      </c>
      <c r="M238" s="36">
        <f t="shared" si="85"/>
        <v>-0.30232558139534937</v>
      </c>
      <c r="N238" s="109">
        <f>SUM('10:14'!N238)</f>
        <v>0</v>
      </c>
      <c r="O238" s="109">
        <f>SUM('10:14'!O238)</f>
        <v>0</v>
      </c>
      <c r="P238" s="109">
        <f>SUM('10:14'!P238)</f>
        <v>0</v>
      </c>
      <c r="Q238" s="109">
        <f>SUM('10:14'!Q238)</f>
        <v>0</v>
      </c>
      <c r="R238" s="109">
        <f>SUM('10:14'!R238)</f>
        <v>0</v>
      </c>
      <c r="S238" s="109">
        <f>SUM('10:14'!S238)</f>
        <v>0</v>
      </c>
      <c r="T238" s="109">
        <f>SUM('10:14'!T238)</f>
        <v>0</v>
      </c>
      <c r="U238" s="109">
        <f>SUM('10:14'!U238)</f>
        <v>0</v>
      </c>
      <c r="V238" s="244">
        <f t="shared" si="86"/>
        <v>0</v>
      </c>
      <c r="W238" s="33">
        <f t="shared" si="87"/>
        <v>0</v>
      </c>
      <c r="X238" s="109">
        <f>SUM('10:14'!X238)</f>
        <v>0</v>
      </c>
      <c r="Y238" s="109">
        <f>SUM('10:14'!Y238)</f>
        <v>0</v>
      </c>
      <c r="Z238" s="109">
        <f>SUM('10:14'!Z238)</f>
        <v>0</v>
      </c>
      <c r="AA238" s="109">
        <f>SUM('10:14'!AA238)</f>
        <v>0</v>
      </c>
      <c r="AB238" s="305">
        <v>0.49</v>
      </c>
      <c r="AC238" s="327">
        <f t="shared" si="75"/>
        <v>98</v>
      </c>
      <c r="AD238" s="303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74"/>
      <c r="B239" s="218" t="s">
        <v>360</v>
      </c>
      <c r="C239" s="209" t="s">
        <v>361</v>
      </c>
      <c r="D239" s="17"/>
      <c r="E239" s="17"/>
      <c r="F239" s="6"/>
      <c r="G239" s="109">
        <f>SUM('10:14'!G239)</f>
        <v>0</v>
      </c>
      <c r="H239" s="354">
        <f t="shared" si="71"/>
        <v>0</v>
      </c>
      <c r="I239" s="109">
        <f>SUM('10:14'!I239)</f>
        <v>0</v>
      </c>
      <c r="J239" s="31"/>
      <c r="K239" s="35"/>
      <c r="L239" s="98"/>
      <c r="M239" s="36">
        <f t="shared" si="85"/>
        <v>0</v>
      </c>
      <c r="N239" s="109">
        <f>SUM('10:14'!N239)</f>
        <v>0</v>
      </c>
      <c r="O239" s="109">
        <f>SUM('10:14'!O239)</f>
        <v>0</v>
      </c>
      <c r="P239" s="109">
        <f>SUM('10:14'!P239)</f>
        <v>0</v>
      </c>
      <c r="Q239" s="109">
        <f>SUM('10:14'!Q239)</f>
        <v>0</v>
      </c>
      <c r="R239" s="109">
        <f>SUM('10:14'!R239)</f>
        <v>0</v>
      </c>
      <c r="S239" s="109">
        <f>SUM('10:14'!S239)</f>
        <v>0</v>
      </c>
      <c r="T239" s="109">
        <f>SUM('10:14'!T239)</f>
        <v>0</v>
      </c>
      <c r="U239" s="109">
        <f>SUM('10:14'!U239)</f>
        <v>0</v>
      </c>
      <c r="V239" s="244"/>
      <c r="W239" s="33"/>
      <c r="X239" s="109">
        <f>SUM('10:14'!X239)</f>
        <v>0</v>
      </c>
      <c r="Y239" s="109">
        <f>SUM('10:14'!Y239)</f>
        <v>0</v>
      </c>
      <c r="Z239" s="109">
        <f>SUM('10:14'!Z239)</f>
        <v>0</v>
      </c>
      <c r="AA239" s="109">
        <f>SUM('10:14'!AA239)</f>
        <v>0</v>
      </c>
      <c r="AB239" s="305"/>
      <c r="AC239" s="327">
        <f t="shared" si="75"/>
        <v>0</v>
      </c>
      <c r="AD239" s="303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74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SUM('10:14'!G240)</f>
        <v>0</v>
      </c>
      <c r="H240" s="354">
        <f t="shared" si="71"/>
        <v>0</v>
      </c>
      <c r="I240" s="109">
        <f>SUM('10:14'!I240)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85"/>
        <v/>
      </c>
      <c r="N240" s="109">
        <f>SUM('10:14'!N240)</f>
        <v>0</v>
      </c>
      <c r="O240" s="109">
        <f>SUM('10:14'!O240)</f>
        <v>0</v>
      </c>
      <c r="P240" s="109">
        <f>SUM('10:14'!P240)</f>
        <v>0</v>
      </c>
      <c r="Q240" s="109">
        <f>SUM('10:14'!Q240)</f>
        <v>0</v>
      </c>
      <c r="R240" s="109">
        <f>SUM('10:14'!R240)</f>
        <v>0</v>
      </c>
      <c r="S240" s="109">
        <f>SUM('10:14'!S240)</f>
        <v>0</v>
      </c>
      <c r="T240" s="109">
        <f>SUM('10:14'!T240)</f>
        <v>0</v>
      </c>
      <c r="U240" s="109">
        <f>SUM('10:14'!U240)</f>
        <v>0</v>
      </c>
      <c r="V240" s="244">
        <f t="shared" ref="V240:V243" si="88">SUM(X240:AA240)</f>
        <v>0</v>
      </c>
      <c r="W240" s="33" t="str">
        <f t="shared" ref="W240:W243" si="89">IF(ISERROR(V240/G240),"",V240/G240)</f>
        <v/>
      </c>
      <c r="X240" s="109">
        <f>SUM('10:14'!X240)</f>
        <v>0</v>
      </c>
      <c r="Y240" s="109">
        <f>SUM('10:14'!Y240)</f>
        <v>0</v>
      </c>
      <c r="Z240" s="109">
        <f>SUM('10:14'!Z240)</f>
        <v>0</v>
      </c>
      <c r="AA240" s="109">
        <f>SUM('10:14'!AA240)</f>
        <v>0</v>
      </c>
      <c r="AB240" s="305">
        <v>0.43</v>
      </c>
      <c r="AC240" s="327">
        <f t="shared" si="75"/>
        <v>0</v>
      </c>
      <c r="AD240" s="303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74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SUM('10:14'!G241)</f>
        <v>0</v>
      </c>
      <c r="H241" s="354">
        <f t="shared" si="71"/>
        <v>0</v>
      </c>
      <c r="I241" s="109">
        <f>SUM('10:14'!I241)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85"/>
        <v/>
      </c>
      <c r="N241" s="109">
        <f>SUM('10:14'!N241)</f>
        <v>0</v>
      </c>
      <c r="O241" s="109">
        <f>SUM('10:14'!O241)</f>
        <v>0</v>
      </c>
      <c r="P241" s="109">
        <f>SUM('10:14'!P241)</f>
        <v>0</v>
      </c>
      <c r="Q241" s="109">
        <f>SUM('10:14'!Q241)</f>
        <v>0</v>
      </c>
      <c r="R241" s="109">
        <f>SUM('10:14'!R241)</f>
        <v>0</v>
      </c>
      <c r="S241" s="109">
        <f>SUM('10:14'!S241)</f>
        <v>0</v>
      </c>
      <c r="T241" s="109">
        <f>SUM('10:14'!T241)</f>
        <v>0</v>
      </c>
      <c r="U241" s="109">
        <f>SUM('10:14'!U241)</f>
        <v>0</v>
      </c>
      <c r="V241" s="244">
        <f t="shared" si="88"/>
        <v>0</v>
      </c>
      <c r="W241" s="33" t="str">
        <f t="shared" si="89"/>
        <v/>
      </c>
      <c r="X241" s="109">
        <f>SUM('10:14'!X241)</f>
        <v>0</v>
      </c>
      <c r="Y241" s="109">
        <f>SUM('10:14'!Y241)</f>
        <v>0</v>
      </c>
      <c r="Z241" s="109">
        <f>SUM('10:14'!Z241)</f>
        <v>0</v>
      </c>
      <c r="AA241" s="109">
        <f>SUM('10:14'!AA241)</f>
        <v>0</v>
      </c>
      <c r="AB241" s="305">
        <v>0.43</v>
      </c>
      <c r="AC241" s="327">
        <f t="shared" si="75"/>
        <v>0</v>
      </c>
      <c r="AD241" s="303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74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SUM('10:14'!G242)</f>
        <v>0</v>
      </c>
      <c r="H242" s="354">
        <f t="shared" si="71"/>
        <v>0</v>
      </c>
      <c r="I242" s="109">
        <f>SUM('10:14'!I242)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85"/>
        <v/>
      </c>
      <c r="N242" s="109">
        <f>SUM('10:14'!N242)</f>
        <v>0</v>
      </c>
      <c r="O242" s="109">
        <f>SUM('10:14'!O242)</f>
        <v>0</v>
      </c>
      <c r="P242" s="109">
        <f>SUM('10:14'!P242)</f>
        <v>0</v>
      </c>
      <c r="Q242" s="109">
        <f>SUM('10:14'!Q242)</f>
        <v>0</v>
      </c>
      <c r="R242" s="109">
        <f>SUM('10:14'!R242)</f>
        <v>0</v>
      </c>
      <c r="S242" s="109">
        <f>SUM('10:14'!S242)</f>
        <v>0</v>
      </c>
      <c r="T242" s="109">
        <f>SUM('10:14'!T242)</f>
        <v>0</v>
      </c>
      <c r="U242" s="109">
        <f>SUM('10:14'!U242)</f>
        <v>0</v>
      </c>
      <c r="V242" s="244">
        <f t="shared" si="88"/>
        <v>0</v>
      </c>
      <c r="W242" s="33" t="str">
        <f t="shared" si="89"/>
        <v/>
      </c>
      <c r="X242" s="109">
        <f>SUM('10:14'!X242)</f>
        <v>0</v>
      </c>
      <c r="Y242" s="109">
        <f>SUM('10:14'!Y242)</f>
        <v>0</v>
      </c>
      <c r="Z242" s="109">
        <f>SUM('10:14'!Z242)</f>
        <v>0</v>
      </c>
      <c r="AA242" s="109">
        <f>SUM('10:14'!AA242)</f>
        <v>0</v>
      </c>
      <c r="AB242" s="305">
        <v>0.43</v>
      </c>
      <c r="AC242" s="327">
        <f t="shared" si="75"/>
        <v>0</v>
      </c>
      <c r="AD242" s="303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74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SUM('10:14'!G243)</f>
        <v>0</v>
      </c>
      <c r="H243" s="354">
        <f t="shared" si="71"/>
        <v>0</v>
      </c>
      <c r="I243" s="109">
        <f>SUM('10:14'!I243)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85"/>
        <v/>
      </c>
      <c r="N243" s="109">
        <f>SUM('10:14'!N243)</f>
        <v>0</v>
      </c>
      <c r="O243" s="109">
        <f>SUM('10:14'!O243)</f>
        <v>0</v>
      </c>
      <c r="P243" s="109">
        <f>SUM('10:14'!P243)</f>
        <v>0</v>
      </c>
      <c r="Q243" s="109">
        <f>SUM('10:14'!Q243)</f>
        <v>0</v>
      </c>
      <c r="R243" s="109">
        <f>SUM('10:14'!R243)</f>
        <v>0</v>
      </c>
      <c r="S243" s="109">
        <f>SUM('10:14'!S243)</f>
        <v>0</v>
      </c>
      <c r="T243" s="109">
        <f>SUM('10:14'!T243)</f>
        <v>0</v>
      </c>
      <c r="U243" s="109">
        <f>SUM('10:14'!U243)</f>
        <v>0</v>
      </c>
      <c r="V243" s="244">
        <f t="shared" si="88"/>
        <v>0</v>
      </c>
      <c r="W243" s="33" t="str">
        <f t="shared" si="89"/>
        <v/>
      </c>
      <c r="X243" s="109">
        <f>SUM('10:14'!X243)</f>
        <v>0</v>
      </c>
      <c r="Y243" s="109">
        <f>SUM('10:14'!Y243)</f>
        <v>0</v>
      </c>
      <c r="Z243" s="109">
        <f>SUM('10:14'!Z243)</f>
        <v>0</v>
      </c>
      <c r="AA243" s="109">
        <f>SUM('10:14'!AA243)</f>
        <v>0</v>
      </c>
      <c r="AB243" s="305">
        <v>0.43</v>
      </c>
      <c r="AC243" s="327">
        <f t="shared" si="75"/>
        <v>0</v>
      </c>
      <c r="AD243" s="303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76">
        <v>30600013</v>
      </c>
      <c r="B244" s="225" t="s">
        <v>377</v>
      </c>
      <c r="C244" s="209" t="s">
        <v>374</v>
      </c>
      <c r="D244" s="17"/>
      <c r="E244" s="17"/>
      <c r="F244" s="6"/>
      <c r="G244" s="109">
        <f>SUM('10:14'!G244)</f>
        <v>0</v>
      </c>
      <c r="H244" s="354">
        <f t="shared" si="71"/>
        <v>0</v>
      </c>
      <c r="I244" s="109">
        <f>SUM('10:14'!I244)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85"/>
        <v>0</v>
      </c>
      <c r="N244" s="109">
        <f>SUM('10:14'!N244)</f>
        <v>0</v>
      </c>
      <c r="O244" s="109">
        <f>SUM('10:14'!O244)</f>
        <v>0</v>
      </c>
      <c r="P244" s="109">
        <f>SUM('10:14'!P244)</f>
        <v>0</v>
      </c>
      <c r="Q244" s="109">
        <f>SUM('10:14'!Q244)</f>
        <v>0</v>
      </c>
      <c r="R244" s="109">
        <f>SUM('10:14'!R244)</f>
        <v>0</v>
      </c>
      <c r="S244" s="109">
        <f>SUM('10:14'!S244)</f>
        <v>0</v>
      </c>
      <c r="T244" s="109">
        <f>SUM('10:14'!T244)</f>
        <v>0</v>
      </c>
      <c r="U244" s="109">
        <f>SUM('10:14'!U244)</f>
        <v>0</v>
      </c>
      <c r="V244" s="244"/>
      <c r="W244" s="33"/>
      <c r="X244" s="109">
        <f>SUM('10:14'!X244)</f>
        <v>0</v>
      </c>
      <c r="Y244" s="109">
        <f>SUM('10:14'!Y244)</f>
        <v>0</v>
      </c>
      <c r="Z244" s="109">
        <f>SUM('10:14'!Z244)</f>
        <v>0</v>
      </c>
      <c r="AA244" s="109">
        <f>SUM('10:14'!AA244)</f>
        <v>0</v>
      </c>
      <c r="AB244" s="305">
        <v>0.43</v>
      </c>
      <c r="AC244" s="327">
        <f t="shared" si="75"/>
        <v>0</v>
      </c>
      <c r="AD244" s="303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76">
        <v>30600014</v>
      </c>
      <c r="B245" s="225" t="s">
        <v>377</v>
      </c>
      <c r="C245" s="209" t="s">
        <v>369</v>
      </c>
      <c r="D245" s="17"/>
      <c r="E245" s="17"/>
      <c r="F245" s="6"/>
      <c r="G245" s="109">
        <f>SUM('10:14'!G245)</f>
        <v>0</v>
      </c>
      <c r="H245" s="354">
        <f t="shared" si="71"/>
        <v>0</v>
      </c>
      <c r="I245" s="109">
        <f>SUM('10:14'!I245)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85"/>
        <v>0</v>
      </c>
      <c r="N245" s="109">
        <f>SUM('10:14'!N245)</f>
        <v>0</v>
      </c>
      <c r="O245" s="109">
        <f>SUM('10:14'!O245)</f>
        <v>0</v>
      </c>
      <c r="P245" s="109">
        <f>SUM('10:14'!P245)</f>
        <v>0</v>
      </c>
      <c r="Q245" s="109">
        <f>SUM('10:14'!Q245)</f>
        <v>0</v>
      </c>
      <c r="R245" s="109">
        <f>SUM('10:14'!R245)</f>
        <v>0</v>
      </c>
      <c r="S245" s="109">
        <f>SUM('10:14'!S245)</f>
        <v>0</v>
      </c>
      <c r="T245" s="109">
        <f>SUM('10:14'!T245)</f>
        <v>0</v>
      </c>
      <c r="U245" s="109">
        <f>SUM('10:14'!U245)</f>
        <v>0</v>
      </c>
      <c r="V245" s="244"/>
      <c r="W245" s="33"/>
      <c r="X245" s="109">
        <f>SUM('10:14'!X245)</f>
        <v>0</v>
      </c>
      <c r="Y245" s="109">
        <f>SUM('10:14'!Y245)</f>
        <v>0</v>
      </c>
      <c r="Z245" s="109">
        <f>SUM('10:14'!Z245)</f>
        <v>0</v>
      </c>
      <c r="AA245" s="109">
        <f>SUM('10:14'!AA245)</f>
        <v>0</v>
      </c>
      <c r="AB245" s="305">
        <v>0.43</v>
      </c>
      <c r="AC245" s="327">
        <f t="shared" si="75"/>
        <v>0</v>
      </c>
      <c r="AD245" s="30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76">
        <v>30600012</v>
      </c>
      <c r="B246" s="225" t="s">
        <v>377</v>
      </c>
      <c r="C246" s="209" t="s">
        <v>370</v>
      </c>
      <c r="D246" s="17"/>
      <c r="E246" s="17"/>
      <c r="F246" s="6"/>
      <c r="G246" s="109">
        <f>SUM('10:14'!G246)</f>
        <v>0</v>
      </c>
      <c r="H246" s="354">
        <f t="shared" si="71"/>
        <v>0</v>
      </c>
      <c r="I246" s="109">
        <f>SUM('10:14'!I246)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85"/>
        <v>0</v>
      </c>
      <c r="N246" s="109">
        <f>SUM('10:14'!N246)</f>
        <v>0</v>
      </c>
      <c r="O246" s="109">
        <f>SUM('10:14'!O246)</f>
        <v>0</v>
      </c>
      <c r="P246" s="109">
        <f>SUM('10:14'!P246)</f>
        <v>0</v>
      </c>
      <c r="Q246" s="109">
        <f>SUM('10:14'!Q246)</f>
        <v>0</v>
      </c>
      <c r="R246" s="109">
        <f>SUM('10:14'!R246)</f>
        <v>0</v>
      </c>
      <c r="S246" s="109">
        <f>SUM('10:14'!S246)</f>
        <v>0</v>
      </c>
      <c r="T246" s="109">
        <f>SUM('10:14'!T246)</f>
        <v>0</v>
      </c>
      <c r="U246" s="109">
        <f>SUM('10:14'!U246)</f>
        <v>0</v>
      </c>
      <c r="V246" s="244"/>
      <c r="W246" s="33"/>
      <c r="X246" s="109">
        <f>SUM('10:14'!X246)</f>
        <v>0</v>
      </c>
      <c r="Y246" s="109">
        <f>SUM('10:14'!Y246)</f>
        <v>0</v>
      </c>
      <c r="Z246" s="109">
        <f>SUM('10:14'!Z246)</f>
        <v>0</v>
      </c>
      <c r="AA246" s="109">
        <f>SUM('10:14'!AA246)</f>
        <v>0</v>
      </c>
      <c r="AB246" s="305">
        <v>0.43</v>
      </c>
      <c r="AC246" s="327">
        <f t="shared" si="75"/>
        <v>0</v>
      </c>
      <c r="AD246" s="30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76">
        <v>30600011</v>
      </c>
      <c r="B247" s="225" t="s">
        <v>377</v>
      </c>
      <c r="C247" s="209" t="s">
        <v>371</v>
      </c>
      <c r="D247" s="17"/>
      <c r="E247" s="17"/>
      <c r="F247" s="6"/>
      <c r="G247" s="109">
        <f>SUM('10:14'!G247)</f>
        <v>0</v>
      </c>
      <c r="H247" s="354">
        <f t="shared" si="71"/>
        <v>0</v>
      </c>
      <c r="I247" s="109">
        <f>SUM('10:14'!I247)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85"/>
        <v>0</v>
      </c>
      <c r="N247" s="109">
        <f>SUM('10:14'!N247)</f>
        <v>0</v>
      </c>
      <c r="O247" s="109">
        <f>SUM('10:14'!O247)</f>
        <v>0</v>
      </c>
      <c r="P247" s="109">
        <f>SUM('10:14'!P247)</f>
        <v>0</v>
      </c>
      <c r="Q247" s="109">
        <f>SUM('10:14'!Q247)</f>
        <v>0</v>
      </c>
      <c r="R247" s="109">
        <f>SUM('10:14'!R247)</f>
        <v>0</v>
      </c>
      <c r="S247" s="109">
        <f>SUM('10:14'!S247)</f>
        <v>0</v>
      </c>
      <c r="T247" s="109">
        <f>SUM('10:14'!T247)</f>
        <v>0</v>
      </c>
      <c r="U247" s="109">
        <f>SUM('10:14'!U247)</f>
        <v>0</v>
      </c>
      <c r="V247" s="244"/>
      <c r="W247" s="33"/>
      <c r="X247" s="109">
        <f>SUM('10:14'!X247)</f>
        <v>0</v>
      </c>
      <c r="Y247" s="109">
        <f>SUM('10:14'!Y247)</f>
        <v>0</v>
      </c>
      <c r="Z247" s="109">
        <f>SUM('10:14'!Z247)</f>
        <v>0</v>
      </c>
      <c r="AA247" s="109">
        <f>SUM('10:14'!AA247)</f>
        <v>0</v>
      </c>
      <c r="AB247" s="305">
        <v>0.43</v>
      </c>
      <c r="AC247" s="327">
        <f t="shared" si="75"/>
        <v>0</v>
      </c>
      <c r="AD247" s="30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76">
        <v>30300002</v>
      </c>
      <c r="B248" s="225" t="s">
        <v>407</v>
      </c>
      <c r="C248" s="209" t="s">
        <v>409</v>
      </c>
      <c r="D248" s="17"/>
      <c r="E248" s="17"/>
      <c r="F248" s="6"/>
      <c r="G248" s="109">
        <f>SUM('10:14'!G248)</f>
        <v>0</v>
      </c>
      <c r="H248" s="354">
        <f t="shared" si="71"/>
        <v>0</v>
      </c>
      <c r="I248" s="109">
        <f>SUM('10:14'!I248)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323">
        <v>0.69</v>
      </c>
      <c r="AC248" s="327">
        <f t="shared" si="75"/>
        <v>0</v>
      </c>
      <c r="AD248" s="303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76">
        <v>30300001</v>
      </c>
      <c r="B249" s="225" t="s">
        <v>407</v>
      </c>
      <c r="C249" s="209" t="s">
        <v>411</v>
      </c>
      <c r="D249" s="17"/>
      <c r="E249" s="17"/>
      <c r="F249" s="6"/>
      <c r="G249" s="109">
        <f>SUM('10:14'!G249)</f>
        <v>0</v>
      </c>
      <c r="H249" s="354">
        <f t="shared" si="71"/>
        <v>0</v>
      </c>
      <c r="I249" s="109">
        <f>SUM('10:14'!I249)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323">
        <v>0.69</v>
      </c>
      <c r="AC249" s="327">
        <f t="shared" si="75"/>
        <v>0</v>
      </c>
      <c r="AD249" s="303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76">
        <v>30300003</v>
      </c>
      <c r="B250" s="225" t="s">
        <v>407</v>
      </c>
      <c r="C250" s="209" t="s">
        <v>413</v>
      </c>
      <c r="D250" s="17"/>
      <c r="E250" s="17"/>
      <c r="F250" s="6"/>
      <c r="G250" s="109">
        <f>SUM('10:14'!G250)</f>
        <v>0</v>
      </c>
      <c r="H250" s="354">
        <f t="shared" si="71"/>
        <v>0</v>
      </c>
      <c r="I250" s="109">
        <f>SUM('10:14'!I250)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323">
        <v>0.69</v>
      </c>
      <c r="AC250" s="327">
        <f t="shared" si="75"/>
        <v>0</v>
      </c>
      <c r="AD250" s="303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76">
        <v>30300005</v>
      </c>
      <c r="B251" s="212" t="s">
        <v>363</v>
      </c>
      <c r="C251" s="16" t="s">
        <v>337</v>
      </c>
      <c r="D251" s="17"/>
      <c r="E251" s="17"/>
      <c r="F251" s="6"/>
      <c r="G251" s="109">
        <f>SUM('10:14'!G251)</f>
        <v>0</v>
      </c>
      <c r="H251" s="354">
        <f t="shared" si="71"/>
        <v>0</v>
      </c>
      <c r="I251" s="109">
        <f>SUM('10:14'!I251)</f>
        <v>0</v>
      </c>
      <c r="J251" s="31"/>
      <c r="K251" s="35"/>
      <c r="L251" s="98">
        <v>4</v>
      </c>
      <c r="M251" s="36"/>
      <c r="N251" s="31"/>
      <c r="O251" s="109">
        <f>SUM('10:14'!O251)</f>
        <v>0</v>
      </c>
      <c r="P251" s="109">
        <f>SUM('10:14'!P251)</f>
        <v>0</v>
      </c>
      <c r="Q251" s="109">
        <f>SUM('10:14'!Q251)</f>
        <v>0</v>
      </c>
      <c r="R251" s="109">
        <f>SUM('10:14'!R251)</f>
        <v>0</v>
      </c>
      <c r="S251" s="109">
        <f>SUM('10:14'!S251)</f>
        <v>0</v>
      </c>
      <c r="T251" s="109">
        <f>SUM('10:14'!T251)</f>
        <v>0</v>
      </c>
      <c r="U251" s="109">
        <f>SUM('10:14'!U251)</f>
        <v>0</v>
      </c>
      <c r="V251" s="244"/>
      <c r="W251" s="33"/>
      <c r="X251" s="109">
        <f>SUM('10:14'!X251)</f>
        <v>0</v>
      </c>
      <c r="Y251" s="109">
        <f>SUM('10:14'!Y251)</f>
        <v>0</v>
      </c>
      <c r="Z251" s="109">
        <f>SUM('10:14'!Z251)</f>
        <v>0</v>
      </c>
      <c r="AA251" s="109">
        <f>SUM('10:14'!AA251)</f>
        <v>0</v>
      </c>
      <c r="AB251" s="305">
        <v>0.95</v>
      </c>
      <c r="AC251" s="327">
        <f t="shared" si="75"/>
        <v>0</v>
      </c>
      <c r="AD251" s="303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76">
        <v>30300004</v>
      </c>
      <c r="B252" s="212" t="s">
        <v>363</v>
      </c>
      <c r="C252" s="16" t="s">
        <v>339</v>
      </c>
      <c r="D252" s="17"/>
      <c r="E252" s="17"/>
      <c r="F252" s="6"/>
      <c r="G252" s="109">
        <f>SUM('10:14'!G252)</f>
        <v>0</v>
      </c>
      <c r="H252" s="354">
        <f t="shared" si="71"/>
        <v>0</v>
      </c>
      <c r="I252" s="109">
        <f>SUM('10:14'!I252)</f>
        <v>0</v>
      </c>
      <c r="J252" s="31"/>
      <c r="K252" s="35"/>
      <c r="L252" s="98">
        <v>4</v>
      </c>
      <c r="M252" s="36"/>
      <c r="N252" s="31"/>
      <c r="O252" s="109">
        <f>SUM('10:14'!O252)</f>
        <v>0</v>
      </c>
      <c r="P252" s="109">
        <f>SUM('10:14'!P252)</f>
        <v>0</v>
      </c>
      <c r="Q252" s="109">
        <f>SUM('10:14'!Q252)</f>
        <v>0</v>
      </c>
      <c r="R252" s="109">
        <f>SUM('10:14'!R252)</f>
        <v>0</v>
      </c>
      <c r="S252" s="109">
        <f>SUM('10:14'!S252)</f>
        <v>0</v>
      </c>
      <c r="T252" s="109">
        <f>SUM('10:14'!T252)</f>
        <v>0</v>
      </c>
      <c r="U252" s="109">
        <f>SUM('10:14'!U252)</f>
        <v>0</v>
      </c>
      <c r="V252" s="244"/>
      <c r="W252" s="33"/>
      <c r="X252" s="109">
        <f>SUM('10:14'!X252)</f>
        <v>0</v>
      </c>
      <c r="Y252" s="109">
        <f>SUM('10:14'!Y252)</f>
        <v>0</v>
      </c>
      <c r="Z252" s="109">
        <f>SUM('10:14'!Z252)</f>
        <v>0</v>
      </c>
      <c r="AA252" s="109">
        <f>SUM('10:14'!AA252)</f>
        <v>0</v>
      </c>
      <c r="AB252" s="305">
        <v>0.95</v>
      </c>
      <c r="AC252" s="327">
        <f t="shared" si="75"/>
        <v>0</v>
      </c>
      <c r="AD252" s="303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76">
        <v>30300006</v>
      </c>
      <c r="B253" s="212" t="s">
        <v>363</v>
      </c>
      <c r="C253" s="16" t="s">
        <v>341</v>
      </c>
      <c r="D253" s="17"/>
      <c r="E253" s="17"/>
      <c r="F253" s="6"/>
      <c r="G253" s="109">
        <f>SUM('10:14'!G253)</f>
        <v>0</v>
      </c>
      <c r="H253" s="354">
        <f t="shared" si="71"/>
        <v>0</v>
      </c>
      <c r="I253" s="109">
        <f>SUM('10:14'!I253)</f>
        <v>0</v>
      </c>
      <c r="J253" s="31"/>
      <c r="K253" s="35"/>
      <c r="L253" s="98">
        <v>4</v>
      </c>
      <c r="M253" s="36"/>
      <c r="N253" s="31"/>
      <c r="O253" s="109">
        <f>SUM('10:14'!O253)</f>
        <v>0</v>
      </c>
      <c r="P253" s="109">
        <f>SUM('10:14'!P253)</f>
        <v>0</v>
      </c>
      <c r="Q253" s="109">
        <f>SUM('10:14'!Q253)</f>
        <v>0</v>
      </c>
      <c r="R253" s="109">
        <f>SUM('10:14'!R253)</f>
        <v>0</v>
      </c>
      <c r="S253" s="109">
        <f>SUM('10:14'!S253)</f>
        <v>0</v>
      </c>
      <c r="T253" s="109">
        <f>SUM('10:14'!T253)</f>
        <v>0</v>
      </c>
      <c r="U253" s="109">
        <f>SUM('10:14'!U253)</f>
        <v>0</v>
      </c>
      <c r="V253" s="244"/>
      <c r="W253" s="33"/>
      <c r="X253" s="109">
        <f>SUM('10:14'!X253)</f>
        <v>0</v>
      </c>
      <c r="Y253" s="109">
        <f>SUM('10:14'!Y253)</f>
        <v>0</v>
      </c>
      <c r="Z253" s="109">
        <f>SUM('10:14'!Z253)</f>
        <v>0</v>
      </c>
      <c r="AA253" s="109">
        <f>SUM('10:14'!AA253)</f>
        <v>0</v>
      </c>
      <c r="AB253" s="305">
        <v>0.95</v>
      </c>
      <c r="AC253" s="327">
        <f t="shared" si="75"/>
        <v>0</v>
      </c>
      <c r="AD253" s="303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5.75">
      <c r="A254" s="631" t="s">
        <v>86</v>
      </c>
      <c r="B254" s="631"/>
      <c r="C254" s="295" t="s">
        <v>71</v>
      </c>
      <c r="D254" s="20"/>
      <c r="E254" s="20"/>
      <c r="F254" s="32"/>
      <c r="G254" s="110">
        <f>SUM(G197:G253)</f>
        <v>5856</v>
      </c>
      <c r="H254" s="30">
        <f>SUM(H197:H253)</f>
        <v>29515.600000000002</v>
      </c>
      <c r="I254" s="30">
        <f>SUM(I197:I253)</f>
        <v>127.02</v>
      </c>
      <c r="J254" s="31">
        <f t="array" ref="J254">IF(ISERROR(G254/I254),"",G254/I254)</f>
        <v>46.10297590930562</v>
      </c>
      <c r="K254" s="30">
        <f>SUM(K197:K253)</f>
        <v>151.07346092322834</v>
      </c>
      <c r="L254" s="114"/>
      <c r="M254" s="105">
        <f t="shared" ref="M254:V254" si="90">SUM(M197:M253)</f>
        <v>-34.053460923228357</v>
      </c>
      <c r="N254" s="30">
        <f t="shared" si="90"/>
        <v>0</v>
      </c>
      <c r="O254" s="107">
        <f t="shared" si="90"/>
        <v>0</v>
      </c>
      <c r="P254" s="107">
        <f t="shared" si="90"/>
        <v>0</v>
      </c>
      <c r="Q254" s="107">
        <f t="shared" si="90"/>
        <v>0</v>
      </c>
      <c r="R254" s="107">
        <f t="shared" si="90"/>
        <v>0</v>
      </c>
      <c r="S254" s="108">
        <f t="shared" si="90"/>
        <v>0</v>
      </c>
      <c r="T254" s="107">
        <f t="shared" si="90"/>
        <v>0</v>
      </c>
      <c r="U254" s="107">
        <f t="shared" si="90"/>
        <v>0</v>
      </c>
      <c r="V254" s="244">
        <f t="shared" si="90"/>
        <v>0</v>
      </c>
      <c r="W254" s="33">
        <f t="shared" ref="W254:W261" si="91">IF(ISERROR(V254/G254),"",V254/G254)</f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305"/>
      <c r="AC254" s="107">
        <f>SUM(AC197:AC253)</f>
        <v>1680.8799999999999</v>
      </c>
      <c r="AD254" s="303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78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SUM('10:14'!G255)</f>
        <v>0</v>
      </c>
      <c r="H255" s="298">
        <f>D255*G255</f>
        <v>0</v>
      </c>
      <c r="I255" s="109">
        <f>SUM('10:14'!I255)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62" si="92">IF(ISERROR(I255-K255),"",I255-K255)</f>
        <v>0</v>
      </c>
      <c r="N255" s="31">
        <f t="shared" ref="N255:N262" si="93">SUM(O255:U255)</f>
        <v>0</v>
      </c>
      <c r="O255" s="109">
        <f>SUM('10:14'!O255)</f>
        <v>0</v>
      </c>
      <c r="P255" s="109">
        <f>SUM('10:14'!P255)</f>
        <v>0</v>
      </c>
      <c r="Q255" s="109">
        <f>SUM('10:14'!Q255)</f>
        <v>0</v>
      </c>
      <c r="R255" s="109">
        <f>SUM('10:14'!R255)</f>
        <v>0</v>
      </c>
      <c r="S255" s="109">
        <f>SUM('10:14'!S255)</f>
        <v>0</v>
      </c>
      <c r="T255" s="109">
        <f>SUM('10:14'!T255)</f>
        <v>0</v>
      </c>
      <c r="U255" s="109">
        <f>SUM('10:14'!U255)</f>
        <v>0</v>
      </c>
      <c r="V255" s="244">
        <f t="shared" ref="V255:V261" si="94">SUM(X255:AA255)</f>
        <v>0</v>
      </c>
      <c r="W255" s="33" t="str">
        <f t="shared" si="91"/>
        <v/>
      </c>
      <c r="X255" s="109">
        <f>SUM('10:14'!X255)</f>
        <v>0</v>
      </c>
      <c r="Y255" s="109">
        <f>SUM('10:14'!Y255)</f>
        <v>0</v>
      </c>
      <c r="Z255" s="109">
        <f>SUM('10:14'!Z255)</f>
        <v>0</v>
      </c>
      <c r="AA255" s="109">
        <f>SUM('10:14'!AA255)</f>
        <v>0</v>
      </c>
      <c r="AB255" s="305">
        <v>1.18</v>
      </c>
      <c r="AC255" s="327">
        <f t="shared" ref="AC255:AC288" si="95">AB255*G255</f>
        <v>0</v>
      </c>
      <c r="AD255" s="303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78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SUM('10:14'!G256)</f>
        <v>0</v>
      </c>
      <c r="H256" s="298">
        <f t="shared" ref="H256:H288" si="96">D256*G256</f>
        <v>0</v>
      </c>
      <c r="I256" s="109">
        <f>SUM('10:14'!I256)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92"/>
        <v>0</v>
      </c>
      <c r="N256" s="31">
        <f t="shared" si="93"/>
        <v>0</v>
      </c>
      <c r="O256" s="109">
        <f>SUM('10:14'!O256)</f>
        <v>0</v>
      </c>
      <c r="P256" s="109">
        <f>SUM('10:14'!P256)</f>
        <v>0</v>
      </c>
      <c r="Q256" s="109">
        <f>SUM('10:14'!Q256)</f>
        <v>0</v>
      </c>
      <c r="R256" s="109">
        <f>SUM('10:14'!R256)</f>
        <v>0</v>
      </c>
      <c r="S256" s="109">
        <f>SUM('10:14'!S256)</f>
        <v>0</v>
      </c>
      <c r="T256" s="109">
        <f>SUM('10:14'!T256)</f>
        <v>0</v>
      </c>
      <c r="U256" s="109">
        <f>SUM('10:14'!U256)</f>
        <v>0</v>
      </c>
      <c r="V256" s="244">
        <f t="shared" si="94"/>
        <v>0</v>
      </c>
      <c r="W256" s="33" t="str">
        <f t="shared" si="91"/>
        <v/>
      </c>
      <c r="X256" s="109">
        <f>SUM('10:14'!X256)</f>
        <v>0</v>
      </c>
      <c r="Y256" s="109">
        <f>SUM('10:14'!Y256)</f>
        <v>0</v>
      </c>
      <c r="Z256" s="109">
        <f>SUM('10:14'!Z256)</f>
        <v>0</v>
      </c>
      <c r="AA256" s="109">
        <f>SUM('10:14'!AA256)</f>
        <v>0</v>
      </c>
      <c r="AB256" s="305">
        <v>1.18</v>
      </c>
      <c r="AC256" s="327">
        <f t="shared" si="95"/>
        <v>0</v>
      </c>
      <c r="AD256" s="303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78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SUM('10:14'!G257)</f>
        <v>0</v>
      </c>
      <c r="H257" s="298">
        <f t="shared" si="96"/>
        <v>0</v>
      </c>
      <c r="I257" s="109">
        <f>SUM('10:14'!I257)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92"/>
        <v>0</v>
      </c>
      <c r="N257" s="31">
        <f t="shared" si="93"/>
        <v>0</v>
      </c>
      <c r="O257" s="109">
        <f>SUM('10:14'!O257)</f>
        <v>0</v>
      </c>
      <c r="P257" s="109">
        <f>SUM('10:14'!P257)</f>
        <v>0</v>
      </c>
      <c r="Q257" s="109">
        <f>SUM('10:14'!Q257)</f>
        <v>0</v>
      </c>
      <c r="R257" s="109">
        <f>SUM('10:14'!R257)</f>
        <v>0</v>
      </c>
      <c r="S257" s="109">
        <f>SUM('10:14'!S257)</f>
        <v>0</v>
      </c>
      <c r="T257" s="109">
        <f>SUM('10:14'!T257)</f>
        <v>0</v>
      </c>
      <c r="U257" s="109">
        <f>SUM('10:14'!U257)</f>
        <v>0</v>
      </c>
      <c r="V257" s="244">
        <f t="shared" si="94"/>
        <v>0</v>
      </c>
      <c r="W257" s="33" t="str">
        <f t="shared" si="91"/>
        <v/>
      </c>
      <c r="X257" s="109">
        <f>SUM('10:14'!X257)</f>
        <v>0</v>
      </c>
      <c r="Y257" s="109">
        <f>SUM('10:14'!Y257)</f>
        <v>0</v>
      </c>
      <c r="Z257" s="109">
        <f>SUM('10:14'!Z257)</f>
        <v>0</v>
      </c>
      <c r="AA257" s="109">
        <f>SUM('10:14'!AA257)</f>
        <v>0</v>
      </c>
      <c r="AB257" s="305">
        <v>1.18</v>
      </c>
      <c r="AC257" s="327">
        <f t="shared" si="95"/>
        <v>0</v>
      </c>
      <c r="AD257" s="303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78">
        <v>30400014</v>
      </c>
      <c r="B258" s="260" t="s">
        <v>949</v>
      </c>
      <c r="C258" s="16" t="s">
        <v>53</v>
      </c>
      <c r="D258" s="17">
        <v>5.03</v>
      </c>
      <c r="E258" s="17"/>
      <c r="F258" s="6"/>
      <c r="G258" s="109">
        <f>SUM('10:14'!G258)</f>
        <v>0</v>
      </c>
      <c r="H258" s="298">
        <f t="shared" si="96"/>
        <v>0</v>
      </c>
      <c r="I258" s="109">
        <f>SUM('10:14'!I258)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92"/>
        <v>0</v>
      </c>
      <c r="N258" s="31">
        <f t="shared" si="93"/>
        <v>0</v>
      </c>
      <c r="O258" s="109">
        <f>SUM('10:14'!O258)</f>
        <v>0</v>
      </c>
      <c r="P258" s="109">
        <f>SUM('10:14'!P258)</f>
        <v>0</v>
      </c>
      <c r="Q258" s="109">
        <f>SUM('10:14'!Q258)</f>
        <v>0</v>
      </c>
      <c r="R258" s="109">
        <f>SUM('10:14'!R258)</f>
        <v>0</v>
      </c>
      <c r="S258" s="109">
        <f>SUM('10:14'!S258)</f>
        <v>0</v>
      </c>
      <c r="T258" s="109">
        <f>SUM('10:14'!T258)</f>
        <v>0</v>
      </c>
      <c r="U258" s="109">
        <f>SUM('10:14'!U258)</f>
        <v>0</v>
      </c>
      <c r="V258" s="244">
        <f t="shared" si="94"/>
        <v>0</v>
      </c>
      <c r="W258" s="33" t="str">
        <f t="shared" si="91"/>
        <v/>
      </c>
      <c r="X258" s="109">
        <f>SUM('10:14'!X258)</f>
        <v>0</v>
      </c>
      <c r="Y258" s="109">
        <f>SUM('10:14'!Y258)</f>
        <v>0</v>
      </c>
      <c r="Z258" s="109">
        <f>SUM('10:14'!Z258)</f>
        <v>0</v>
      </c>
      <c r="AA258" s="109">
        <f>SUM('10:14'!AA258)</f>
        <v>0</v>
      </c>
      <c r="AB258" s="305">
        <v>1.1100000000000001</v>
      </c>
      <c r="AC258" s="327">
        <f t="shared" si="95"/>
        <v>0</v>
      </c>
      <c r="AD258" s="303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78">
        <v>30400013</v>
      </c>
      <c r="B259" s="260" t="s">
        <v>492</v>
      </c>
      <c r="C259" s="16" t="s">
        <v>72</v>
      </c>
      <c r="D259" s="17">
        <v>5.03</v>
      </c>
      <c r="E259" s="17"/>
      <c r="F259" s="6"/>
      <c r="G259" s="109">
        <f>SUM('10:14'!G259)</f>
        <v>0</v>
      </c>
      <c r="H259" s="298">
        <f t="shared" si="96"/>
        <v>0</v>
      </c>
      <c r="I259" s="109">
        <f>SUM('10:14'!I259)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92"/>
        <v>0</v>
      </c>
      <c r="N259" s="31">
        <f t="shared" si="93"/>
        <v>0</v>
      </c>
      <c r="O259" s="109">
        <f>SUM('10:14'!O259)</f>
        <v>0</v>
      </c>
      <c r="P259" s="109">
        <f>SUM('10:14'!P259)</f>
        <v>0</v>
      </c>
      <c r="Q259" s="109">
        <f>SUM('10:14'!Q259)</f>
        <v>0</v>
      </c>
      <c r="R259" s="109">
        <f>SUM('10:14'!R259)</f>
        <v>0</v>
      </c>
      <c r="S259" s="109">
        <f>SUM('10:14'!S259)</f>
        <v>0</v>
      </c>
      <c r="T259" s="109">
        <f>SUM('10:14'!T259)</f>
        <v>0</v>
      </c>
      <c r="U259" s="109">
        <f>SUM('10:14'!U259)</f>
        <v>0</v>
      </c>
      <c r="V259" s="244">
        <f t="shared" si="94"/>
        <v>0</v>
      </c>
      <c r="W259" s="33" t="str">
        <f t="shared" si="91"/>
        <v/>
      </c>
      <c r="X259" s="109">
        <f>SUM('10:14'!X259)</f>
        <v>0</v>
      </c>
      <c r="Y259" s="109">
        <f>SUM('10:14'!Y259)</f>
        <v>0</v>
      </c>
      <c r="Z259" s="109">
        <f>SUM('10:14'!Z259)</f>
        <v>0</v>
      </c>
      <c r="AA259" s="109">
        <f>SUM('10:14'!AA259)</f>
        <v>0</v>
      </c>
      <c r="AB259" s="305">
        <v>1.1100000000000001</v>
      </c>
      <c r="AC259" s="327">
        <f t="shared" si="95"/>
        <v>0</v>
      </c>
      <c r="AD259" s="303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78">
        <v>30400016</v>
      </c>
      <c r="B260" s="260" t="s">
        <v>949</v>
      </c>
      <c r="C260" s="16" t="s">
        <v>60</v>
      </c>
      <c r="D260" s="17">
        <v>5.03</v>
      </c>
      <c r="E260" s="17"/>
      <c r="F260" s="6"/>
      <c r="G260" s="109">
        <f>SUM('10:14'!G260)</f>
        <v>0</v>
      </c>
      <c r="H260" s="298">
        <f t="shared" si="96"/>
        <v>0</v>
      </c>
      <c r="I260" s="109">
        <f>SUM('10:14'!I260)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92"/>
        <v>0</v>
      </c>
      <c r="N260" s="31">
        <f t="shared" si="93"/>
        <v>0</v>
      </c>
      <c r="O260" s="109">
        <f>SUM('10:14'!O260)</f>
        <v>0</v>
      </c>
      <c r="P260" s="109">
        <f>SUM('10:14'!P260)</f>
        <v>0</v>
      </c>
      <c r="Q260" s="109">
        <f>SUM('10:14'!Q260)</f>
        <v>0</v>
      </c>
      <c r="R260" s="109">
        <f>SUM('10:14'!R260)</f>
        <v>0</v>
      </c>
      <c r="S260" s="109">
        <f>SUM('10:14'!S260)</f>
        <v>0</v>
      </c>
      <c r="T260" s="109">
        <f>SUM('10:14'!T260)</f>
        <v>0</v>
      </c>
      <c r="U260" s="109">
        <f>SUM('10:14'!U260)</f>
        <v>0</v>
      </c>
      <c r="V260" s="244">
        <f t="shared" si="94"/>
        <v>0</v>
      </c>
      <c r="W260" s="33" t="str">
        <f t="shared" si="91"/>
        <v/>
      </c>
      <c r="X260" s="109">
        <f>SUM('10:14'!X260)</f>
        <v>0</v>
      </c>
      <c r="Y260" s="109">
        <f>SUM('10:14'!Y260)</f>
        <v>0</v>
      </c>
      <c r="Z260" s="109">
        <f>SUM('10:14'!Z260)</f>
        <v>0</v>
      </c>
      <c r="AA260" s="109">
        <f>SUM('10:14'!AA260)</f>
        <v>0</v>
      </c>
      <c r="AB260" s="305">
        <v>1.1100000000000001</v>
      </c>
      <c r="AC260" s="327">
        <f t="shared" si="95"/>
        <v>0</v>
      </c>
      <c r="AD260" s="303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78">
        <v>30400017</v>
      </c>
      <c r="B261" s="260" t="s">
        <v>949</v>
      </c>
      <c r="C261" s="16" t="s">
        <v>66</v>
      </c>
      <c r="D261" s="17">
        <v>5.03</v>
      </c>
      <c r="E261" s="17"/>
      <c r="F261" s="6"/>
      <c r="G261" s="109">
        <f>SUM('10:14'!G261)</f>
        <v>0</v>
      </c>
      <c r="H261" s="298">
        <f t="shared" si="96"/>
        <v>0</v>
      </c>
      <c r="I261" s="109">
        <f>SUM('10:14'!I261)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92"/>
        <v>0</v>
      </c>
      <c r="N261" s="31">
        <f t="shared" si="93"/>
        <v>0</v>
      </c>
      <c r="O261" s="109">
        <f>SUM('10:14'!O261)</f>
        <v>0</v>
      </c>
      <c r="P261" s="109">
        <f>SUM('10:14'!P261)</f>
        <v>0</v>
      </c>
      <c r="Q261" s="109">
        <f>SUM('10:14'!Q261)</f>
        <v>0</v>
      </c>
      <c r="R261" s="109">
        <f>SUM('10:14'!R261)</f>
        <v>0</v>
      </c>
      <c r="S261" s="109">
        <f>SUM('10:14'!S261)</f>
        <v>0</v>
      </c>
      <c r="T261" s="109">
        <f>SUM('10:14'!T261)</f>
        <v>0</v>
      </c>
      <c r="U261" s="109">
        <f>SUM('10:14'!U261)</f>
        <v>0</v>
      </c>
      <c r="V261" s="244">
        <f t="shared" si="94"/>
        <v>0</v>
      </c>
      <c r="W261" s="33" t="str">
        <f t="shared" si="91"/>
        <v/>
      </c>
      <c r="X261" s="109">
        <f>SUM('10:14'!X261)</f>
        <v>0</v>
      </c>
      <c r="Y261" s="109">
        <f>SUM('10:14'!Y261)</f>
        <v>0</v>
      </c>
      <c r="Z261" s="109">
        <f>SUM('10:14'!Z261)</f>
        <v>0</v>
      </c>
      <c r="AA261" s="109">
        <f>SUM('10:14'!AA261)</f>
        <v>0</v>
      </c>
      <c r="AB261" s="305">
        <v>1.1100000000000001</v>
      </c>
      <c r="AC261" s="327">
        <f t="shared" si="95"/>
        <v>0</v>
      </c>
      <c r="AD261" s="303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78">
        <v>30400015</v>
      </c>
      <c r="B262" s="65" t="s">
        <v>948</v>
      </c>
      <c r="C262" s="16" t="s">
        <v>177</v>
      </c>
      <c r="D262" s="17">
        <v>5.03</v>
      </c>
      <c r="E262" s="17"/>
      <c r="F262" s="6"/>
      <c r="G262" s="109">
        <f>SUM('10:14'!G262)</f>
        <v>0</v>
      </c>
      <c r="H262" s="298">
        <f t="shared" si="96"/>
        <v>0</v>
      </c>
      <c r="I262" s="109">
        <f>SUM('10:14'!I262)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92"/>
        <v>0</v>
      </c>
      <c r="N262" s="31">
        <f t="shared" si="93"/>
        <v>0</v>
      </c>
      <c r="O262" s="109">
        <f>SUM('10:14'!O262)</f>
        <v>0</v>
      </c>
      <c r="P262" s="109">
        <f>SUM('10:14'!P262)</f>
        <v>0</v>
      </c>
      <c r="Q262" s="109">
        <f>SUM('10:14'!Q262)</f>
        <v>0</v>
      </c>
      <c r="R262" s="109">
        <f>SUM('10:14'!R262)</f>
        <v>0</v>
      </c>
      <c r="S262" s="109">
        <f>SUM('10:14'!S262)</f>
        <v>0</v>
      </c>
      <c r="T262" s="109">
        <f>SUM('10:14'!T262)</f>
        <v>0</v>
      </c>
      <c r="U262" s="109">
        <f>SUM('10:14'!U262)</f>
        <v>0</v>
      </c>
      <c r="V262" s="245"/>
      <c r="W262" s="33"/>
      <c r="X262" s="109">
        <f>SUM('10:14'!X262)</f>
        <v>0</v>
      </c>
      <c r="Y262" s="109">
        <f>SUM('10:14'!Y262)</f>
        <v>0</v>
      </c>
      <c r="Z262" s="109">
        <f>SUM('10:14'!Z262)</f>
        <v>0</v>
      </c>
      <c r="AA262" s="109">
        <f>SUM('10:14'!AA262)</f>
        <v>0</v>
      </c>
      <c r="AB262" s="305">
        <v>0.84</v>
      </c>
      <c r="AC262" s="327">
        <f t="shared" si="95"/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 ht="17.25">
      <c r="A263" s="379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109">
        <f>SUM('10:14'!G263)</f>
        <v>0</v>
      </c>
      <c r="H263" s="298">
        <f t="shared" si="96"/>
        <v>0</v>
      </c>
      <c r="I263" s="109">
        <f>SUM('10:14'!I263)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98">
        <v>8</v>
      </c>
      <c r="M263" s="36">
        <f>IF(ISERROR(I263-K263),"",I263-K263)</f>
        <v>0</v>
      </c>
      <c r="N263" s="31">
        <f>SUM(O263:U263)</f>
        <v>0</v>
      </c>
      <c r="O263" s="109">
        <f>SUM('10:14'!O263)</f>
        <v>0</v>
      </c>
      <c r="P263" s="109">
        <f>SUM('10:14'!P263)</f>
        <v>0</v>
      </c>
      <c r="Q263" s="109">
        <f>SUM('10:14'!Q263)</f>
        <v>0</v>
      </c>
      <c r="R263" s="109">
        <f>SUM('10:14'!R263)</f>
        <v>0</v>
      </c>
      <c r="S263" s="109">
        <f>SUM('10:14'!S263)</f>
        <v>0</v>
      </c>
      <c r="T263" s="109">
        <f>SUM('10:14'!T263)</f>
        <v>0</v>
      </c>
      <c r="U263" s="109">
        <f>SUM('10:14'!U263)</f>
        <v>0</v>
      </c>
      <c r="V263" s="245">
        <f>SUM(X263:AA263)</f>
        <v>0</v>
      </c>
      <c r="W263" s="33" t="str">
        <f>IF(ISERROR(V263/G263),"",V263/G263)</f>
        <v/>
      </c>
      <c r="X263" s="109">
        <f>SUM('10:14'!X263)</f>
        <v>0</v>
      </c>
      <c r="Y263" s="109">
        <f>SUM('10:14'!Y263)</f>
        <v>0</v>
      </c>
      <c r="Z263" s="109">
        <f>SUM('10:14'!Z263)</f>
        <v>0</v>
      </c>
      <c r="AA263" s="109">
        <f>SUM('10:14'!AA263)</f>
        <v>0</v>
      </c>
      <c r="AB263" s="305">
        <v>1.06</v>
      </c>
      <c r="AC263" s="327">
        <f t="shared" si="95"/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 ht="17.25">
      <c r="A264" s="379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109">
        <f>SUM('10:14'!G264)</f>
        <v>0</v>
      </c>
      <c r="H264" s="298">
        <f t="shared" si="96"/>
        <v>0</v>
      </c>
      <c r="I264" s="109">
        <f>SUM('10:14'!I264)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98">
        <v>8</v>
      </c>
      <c r="M264" s="36">
        <f>IF(ISERROR(I264-K264),"",I264-K264)</f>
        <v>0</v>
      </c>
      <c r="N264" s="31">
        <f>SUM(O264:U264)</f>
        <v>0</v>
      </c>
      <c r="O264" s="109">
        <f>SUM('10:14'!O264)</f>
        <v>0</v>
      </c>
      <c r="P264" s="109">
        <f>SUM('10:14'!P264)</f>
        <v>0</v>
      </c>
      <c r="Q264" s="109">
        <f>SUM('10:14'!Q264)</f>
        <v>0</v>
      </c>
      <c r="R264" s="109">
        <f>SUM('10:14'!R264)</f>
        <v>0</v>
      </c>
      <c r="S264" s="109">
        <f>SUM('10:14'!S264)</f>
        <v>0</v>
      </c>
      <c r="T264" s="109">
        <f>SUM('10:14'!T264)</f>
        <v>0</v>
      </c>
      <c r="U264" s="109">
        <f>SUM('10:14'!U264)</f>
        <v>0</v>
      </c>
      <c r="V264" s="245">
        <f>SUM(X264:AA264)</f>
        <v>0</v>
      </c>
      <c r="W264" s="33" t="str">
        <f>IF(ISERROR(V264/G264),"",V264/G264)</f>
        <v/>
      </c>
      <c r="X264" s="109">
        <f>SUM('10:14'!X264)</f>
        <v>0</v>
      </c>
      <c r="Y264" s="109">
        <f>SUM('10:14'!Y264)</f>
        <v>0</v>
      </c>
      <c r="Z264" s="109">
        <f>SUM('10:14'!Z264)</f>
        <v>0</v>
      </c>
      <c r="AA264" s="109">
        <f>SUM('10:14'!AA264)</f>
        <v>0</v>
      </c>
      <c r="AB264" s="305">
        <v>1.06</v>
      </c>
      <c r="AC264" s="327">
        <f t="shared" si="95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79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109">
        <f>SUM('10:14'!G265)</f>
        <v>0</v>
      </c>
      <c r="H265" s="298">
        <f t="shared" si="96"/>
        <v>0</v>
      </c>
      <c r="I265" s="109">
        <f>SUM('10:14'!I265)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98">
        <v>8</v>
      </c>
      <c r="M265" s="36">
        <f>IF(ISERROR(I265-K265),"",I265-K265)</f>
        <v>0</v>
      </c>
      <c r="N265" s="31">
        <f>SUM(O265:U265)</f>
        <v>0</v>
      </c>
      <c r="O265" s="109">
        <f>SUM('10:14'!O265)</f>
        <v>0</v>
      </c>
      <c r="P265" s="109">
        <f>SUM('10:14'!P265)</f>
        <v>0</v>
      </c>
      <c r="Q265" s="109">
        <f>SUM('10:14'!Q265)</f>
        <v>0</v>
      </c>
      <c r="R265" s="109">
        <f>SUM('10:14'!R265)</f>
        <v>0</v>
      </c>
      <c r="S265" s="109">
        <f>SUM('10:14'!S265)</f>
        <v>0</v>
      </c>
      <c r="T265" s="109">
        <f>SUM('10:14'!T265)</f>
        <v>0</v>
      </c>
      <c r="U265" s="109">
        <f>SUM('10:14'!U265)</f>
        <v>0</v>
      </c>
      <c r="V265" s="245">
        <f>SUM(X265:AA265)</f>
        <v>0</v>
      </c>
      <c r="W265" s="33" t="str">
        <f>IF(ISERROR(V265/G265),"",V265/G265)</f>
        <v/>
      </c>
      <c r="X265" s="109">
        <f>SUM('10:14'!X265)</f>
        <v>0</v>
      </c>
      <c r="Y265" s="109">
        <f>SUM('10:14'!Y265)</f>
        <v>0</v>
      </c>
      <c r="Z265" s="109">
        <f>SUM('10:14'!Z265)</f>
        <v>0</v>
      </c>
      <c r="AA265" s="109">
        <f>SUM('10:14'!AA265)</f>
        <v>0</v>
      </c>
      <c r="AB265" s="305">
        <v>1.06</v>
      </c>
      <c r="AC265" s="327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79">
        <v>30600003</v>
      </c>
      <c r="B266" s="65" t="s">
        <v>162</v>
      </c>
      <c r="C266" s="222" t="s">
        <v>89</v>
      </c>
      <c r="D266" s="17">
        <v>5.03</v>
      </c>
      <c r="E266" s="17"/>
      <c r="F266" s="6"/>
      <c r="G266" s="109">
        <f>SUM('10:14'!G266)</f>
        <v>0</v>
      </c>
      <c r="H266" s="298">
        <f t="shared" si="96"/>
        <v>0</v>
      </c>
      <c r="I266" s="109">
        <f>SUM('10:14'!I266)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98">
        <v>8</v>
      </c>
      <c r="M266" s="36">
        <f>IF(ISERROR(I266-K266),"",I266-K266)</f>
        <v>0</v>
      </c>
      <c r="N266" s="31">
        <f>SUM(O266:U266)</f>
        <v>0</v>
      </c>
      <c r="O266" s="109">
        <f>SUM('10:14'!O266)</f>
        <v>0</v>
      </c>
      <c r="P266" s="109">
        <f>SUM('10:14'!P266)</f>
        <v>0</v>
      </c>
      <c r="Q266" s="109">
        <f>SUM('10:14'!Q266)</f>
        <v>0</v>
      </c>
      <c r="R266" s="109">
        <f>SUM('10:14'!R266)</f>
        <v>0</v>
      </c>
      <c r="S266" s="109">
        <f>SUM('10:14'!S266)</f>
        <v>0</v>
      </c>
      <c r="T266" s="109">
        <f>SUM('10:14'!T266)</f>
        <v>0</v>
      </c>
      <c r="U266" s="109">
        <f>SUM('10:14'!U266)</f>
        <v>0</v>
      </c>
      <c r="V266" s="245">
        <f>SUM(X266:AA266)</f>
        <v>0</v>
      </c>
      <c r="W266" s="33" t="str">
        <f>IF(ISERROR(V266/G266),"",V266/G266)</f>
        <v/>
      </c>
      <c r="X266" s="109">
        <f>SUM('10:14'!X266)</f>
        <v>0</v>
      </c>
      <c r="Y266" s="109">
        <f>SUM('10:14'!Y266)</f>
        <v>0</v>
      </c>
      <c r="Z266" s="109">
        <f>SUM('10:14'!Z266)</f>
        <v>0</v>
      </c>
      <c r="AA266" s="109">
        <f>SUM('10:14'!AA266)</f>
        <v>0</v>
      </c>
      <c r="AB266" s="305">
        <v>1.06</v>
      </c>
      <c r="AC266" s="327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79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SUM('10:14'!G267)</f>
        <v>0</v>
      </c>
      <c r="H267" s="298">
        <f t="shared" si="96"/>
        <v>0</v>
      </c>
      <c r="I267" s="109">
        <f>SUM('10:14'!I267)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ref="M267:M282" si="97">IF(ISERROR(I267-K267),"",I267-K267)</f>
        <v>0</v>
      </c>
      <c r="N267" s="31">
        <f t="shared" ref="N267:N282" si="98">SUM(O267:U267)</f>
        <v>0</v>
      </c>
      <c r="O267" s="109">
        <f>SUM('10:14'!O267)</f>
        <v>0</v>
      </c>
      <c r="P267" s="109">
        <f>SUM('10:14'!P267)</f>
        <v>0</v>
      </c>
      <c r="Q267" s="109">
        <f>SUM('10:14'!Q267)</f>
        <v>0</v>
      </c>
      <c r="R267" s="109">
        <f>SUM('10:14'!R267)</f>
        <v>0</v>
      </c>
      <c r="S267" s="109">
        <f>SUM('10:14'!S267)</f>
        <v>0</v>
      </c>
      <c r="T267" s="109">
        <f>SUM('10:14'!T267)</f>
        <v>0</v>
      </c>
      <c r="U267" s="109">
        <f>SUM('10:14'!U267)</f>
        <v>0</v>
      </c>
      <c r="V267" s="244">
        <f t="shared" ref="V267:V274" si="99">SUM(X267:AA267)</f>
        <v>0</v>
      </c>
      <c r="W267" s="33" t="str">
        <f t="shared" ref="W267:W274" si="100">IF(ISERROR(V267/G267),"",V267/G267)</f>
        <v/>
      </c>
      <c r="X267" s="109">
        <f>SUM('10:14'!X267)</f>
        <v>0</v>
      </c>
      <c r="Y267" s="109">
        <f>SUM('10:14'!Y267)</f>
        <v>0</v>
      </c>
      <c r="Z267" s="109">
        <f>SUM('10:14'!Z267)</f>
        <v>0</v>
      </c>
      <c r="AA267" s="109">
        <f>SUM('10:14'!AA267)</f>
        <v>0</v>
      </c>
      <c r="AB267" s="305">
        <v>1.04</v>
      </c>
      <c r="AC267" s="327">
        <f t="shared" si="95"/>
        <v>0</v>
      </c>
      <c r="AD267" s="303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 ht="17.25">
      <c r="A268" s="379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SUM('10:14'!G268)</f>
        <v>0</v>
      </c>
      <c r="H268" s="298">
        <f t="shared" si="96"/>
        <v>0</v>
      </c>
      <c r="I268" s="109">
        <f>SUM('10:14'!I268)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97"/>
        <v/>
      </c>
      <c r="N268" s="31">
        <f t="shared" si="98"/>
        <v>0</v>
      </c>
      <c r="O268" s="109">
        <f>SUM('10:14'!O268)</f>
        <v>0</v>
      </c>
      <c r="P268" s="109">
        <f>SUM('10:14'!P268)</f>
        <v>0</v>
      </c>
      <c r="Q268" s="109">
        <f>SUM('10:14'!Q268)</f>
        <v>0</v>
      </c>
      <c r="R268" s="109">
        <f>SUM('10:14'!R268)</f>
        <v>0</v>
      </c>
      <c r="S268" s="109">
        <f>SUM('10:14'!S268)</f>
        <v>0</v>
      </c>
      <c r="T268" s="109">
        <f>SUM('10:14'!T268)</f>
        <v>0</v>
      </c>
      <c r="U268" s="109">
        <f>SUM('10:14'!U268)</f>
        <v>0</v>
      </c>
      <c r="V268" s="244">
        <f t="shared" si="99"/>
        <v>0</v>
      </c>
      <c r="W268" s="33" t="str">
        <f t="shared" si="100"/>
        <v/>
      </c>
      <c r="X268" s="109">
        <f>SUM('10:14'!X268)</f>
        <v>0</v>
      </c>
      <c r="Y268" s="109">
        <f>SUM('10:14'!Y268)</f>
        <v>0</v>
      </c>
      <c r="Z268" s="109">
        <f>SUM('10:14'!Z268)</f>
        <v>0</v>
      </c>
      <c r="AA268" s="109">
        <f>SUM('10:14'!AA268)</f>
        <v>0</v>
      </c>
      <c r="AB268" s="305">
        <v>1.04</v>
      </c>
      <c r="AC268" s="327">
        <f t="shared" si="95"/>
        <v>0</v>
      </c>
      <c r="AD268" s="303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 ht="17.25">
      <c r="A269" s="379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SUM('10:14'!G269)</f>
        <v>0</v>
      </c>
      <c r="H269" s="298">
        <f t="shared" si="96"/>
        <v>0</v>
      </c>
      <c r="I269" s="109">
        <f>SUM('10:14'!I269)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97"/>
        <v/>
      </c>
      <c r="N269" s="31">
        <f t="shared" si="98"/>
        <v>0</v>
      </c>
      <c r="O269" s="109">
        <f>SUM('10:14'!O269)</f>
        <v>0</v>
      </c>
      <c r="P269" s="109">
        <f>SUM('10:14'!P269)</f>
        <v>0</v>
      </c>
      <c r="Q269" s="109">
        <f>SUM('10:14'!Q269)</f>
        <v>0</v>
      </c>
      <c r="R269" s="109">
        <f>SUM('10:14'!R269)</f>
        <v>0</v>
      </c>
      <c r="S269" s="109">
        <f>SUM('10:14'!S269)</f>
        <v>0</v>
      </c>
      <c r="T269" s="109">
        <f>SUM('10:14'!T269)</f>
        <v>0</v>
      </c>
      <c r="U269" s="109">
        <f>SUM('10:14'!U269)</f>
        <v>0</v>
      </c>
      <c r="V269" s="244">
        <f t="shared" si="99"/>
        <v>0</v>
      </c>
      <c r="W269" s="33" t="str">
        <f t="shared" si="100"/>
        <v/>
      </c>
      <c r="X269" s="109">
        <f>SUM('10:14'!X269)</f>
        <v>0</v>
      </c>
      <c r="Y269" s="109">
        <f>SUM('10:14'!Y269)</f>
        <v>0</v>
      </c>
      <c r="Z269" s="109">
        <f>SUM('10:14'!Z269)</f>
        <v>0</v>
      </c>
      <c r="AA269" s="109">
        <f>SUM('10:14'!AA269)</f>
        <v>0</v>
      </c>
      <c r="AB269" s="305">
        <v>1.04</v>
      </c>
      <c r="AC269" s="327">
        <f t="shared" si="95"/>
        <v>0</v>
      </c>
      <c r="AD269" s="303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79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SUM('10:14'!G270)</f>
        <v>0</v>
      </c>
      <c r="H270" s="298">
        <f t="shared" si="96"/>
        <v>0</v>
      </c>
      <c r="I270" s="109">
        <f>SUM('10:14'!I270)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97"/>
        <v/>
      </c>
      <c r="N270" s="31">
        <f t="shared" si="98"/>
        <v>0</v>
      </c>
      <c r="O270" s="109">
        <f>SUM('10:14'!O270)</f>
        <v>0</v>
      </c>
      <c r="P270" s="109">
        <f>SUM('10:14'!P270)</f>
        <v>0</v>
      </c>
      <c r="Q270" s="109">
        <f>SUM('10:14'!Q270)</f>
        <v>0</v>
      </c>
      <c r="R270" s="109">
        <f>SUM('10:14'!R270)</f>
        <v>0</v>
      </c>
      <c r="S270" s="109">
        <f>SUM('10:14'!S270)</f>
        <v>0</v>
      </c>
      <c r="T270" s="109">
        <f>SUM('10:14'!T270)</f>
        <v>0</v>
      </c>
      <c r="U270" s="109">
        <f>SUM('10:14'!U270)</f>
        <v>0</v>
      </c>
      <c r="V270" s="244">
        <f t="shared" si="99"/>
        <v>0</v>
      </c>
      <c r="W270" s="33" t="str">
        <f t="shared" si="100"/>
        <v/>
      </c>
      <c r="X270" s="109">
        <f>SUM('10:14'!X270)</f>
        <v>0</v>
      </c>
      <c r="Y270" s="109">
        <f>SUM('10:14'!Y270)</f>
        <v>0</v>
      </c>
      <c r="Z270" s="109">
        <f>SUM('10:14'!Z270)</f>
        <v>0</v>
      </c>
      <c r="AA270" s="109">
        <f>SUM('10:14'!AA270)</f>
        <v>0</v>
      </c>
      <c r="AB270" s="305">
        <v>1.04</v>
      </c>
      <c r="AC270" s="327">
        <f t="shared" si="95"/>
        <v>0</v>
      </c>
      <c r="AD270" s="303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79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SUM('10:14'!G271)</f>
        <v>0</v>
      </c>
      <c r="H271" s="298">
        <f t="shared" si="96"/>
        <v>0</v>
      </c>
      <c r="I271" s="109">
        <f>SUM('10:14'!I271)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97"/>
        <v>0</v>
      </c>
      <c r="N271" s="31">
        <f t="shared" si="98"/>
        <v>0</v>
      </c>
      <c r="O271" s="109">
        <f>SUM('10:14'!O271)</f>
        <v>0</v>
      </c>
      <c r="P271" s="109">
        <f>SUM('10:14'!P271)</f>
        <v>0</v>
      </c>
      <c r="Q271" s="109">
        <f>SUM('10:14'!Q271)</f>
        <v>0</v>
      </c>
      <c r="R271" s="109">
        <f>SUM('10:14'!R271)</f>
        <v>0</v>
      </c>
      <c r="S271" s="109">
        <f>SUM('10:14'!S271)</f>
        <v>0</v>
      </c>
      <c r="T271" s="109">
        <f>SUM('10:14'!T271)</f>
        <v>0</v>
      </c>
      <c r="U271" s="109">
        <f>SUM('10:14'!U271)</f>
        <v>0</v>
      </c>
      <c r="V271" s="244">
        <f t="shared" si="99"/>
        <v>0</v>
      </c>
      <c r="W271" s="33" t="str">
        <f t="shared" si="100"/>
        <v/>
      </c>
      <c r="X271" s="109">
        <f>SUM('10:14'!X271)</f>
        <v>0</v>
      </c>
      <c r="Y271" s="109">
        <f>SUM('10:14'!Y271)</f>
        <v>0</v>
      </c>
      <c r="Z271" s="109">
        <f>SUM('10:14'!Z271)</f>
        <v>0</v>
      </c>
      <c r="AA271" s="109">
        <f>SUM('10:14'!AA271)</f>
        <v>0</v>
      </c>
      <c r="AB271" s="305">
        <v>1.29</v>
      </c>
      <c r="AC271" s="327">
        <f t="shared" si="95"/>
        <v>0</v>
      </c>
      <c r="AD271" s="303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79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SUM('10:14'!G272)</f>
        <v>0</v>
      </c>
      <c r="H272" s="298">
        <f t="shared" si="96"/>
        <v>0</v>
      </c>
      <c r="I272" s="109">
        <f>SUM('10:14'!I272)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97"/>
        <v>0</v>
      </c>
      <c r="N272" s="31">
        <f t="shared" si="98"/>
        <v>0</v>
      </c>
      <c r="O272" s="109">
        <f>SUM('10:14'!O272)</f>
        <v>0</v>
      </c>
      <c r="P272" s="109">
        <f>SUM('10:14'!P272)</f>
        <v>0</v>
      </c>
      <c r="Q272" s="109">
        <f>SUM('10:14'!Q272)</f>
        <v>0</v>
      </c>
      <c r="R272" s="109">
        <f>SUM('10:14'!R272)</f>
        <v>0</v>
      </c>
      <c r="S272" s="109">
        <f>SUM('10:14'!S272)</f>
        <v>0</v>
      </c>
      <c r="T272" s="109">
        <f>SUM('10:14'!T272)</f>
        <v>0</v>
      </c>
      <c r="U272" s="109">
        <f>SUM('10:14'!U272)</f>
        <v>0</v>
      </c>
      <c r="V272" s="244">
        <f t="shared" si="99"/>
        <v>0</v>
      </c>
      <c r="W272" s="33" t="str">
        <f t="shared" si="100"/>
        <v/>
      </c>
      <c r="X272" s="109">
        <f>SUM('10:14'!X272)</f>
        <v>0</v>
      </c>
      <c r="Y272" s="109">
        <f>SUM('10:14'!Y272)</f>
        <v>0</v>
      </c>
      <c r="Z272" s="109">
        <f>SUM('10:14'!Z272)</f>
        <v>0</v>
      </c>
      <c r="AA272" s="109">
        <f>SUM('10:14'!AA272)</f>
        <v>0</v>
      </c>
      <c r="AB272" s="305">
        <v>1.29</v>
      </c>
      <c r="AC272" s="327">
        <f t="shared" si="95"/>
        <v>0</v>
      </c>
      <c r="AD272" s="303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79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SUM('10:14'!G273)</f>
        <v>0</v>
      </c>
      <c r="H273" s="298">
        <f t="shared" si="96"/>
        <v>0</v>
      </c>
      <c r="I273" s="109">
        <f>SUM('10:14'!I273)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97"/>
        <v>0</v>
      </c>
      <c r="N273" s="31">
        <f t="shared" si="98"/>
        <v>0</v>
      </c>
      <c r="O273" s="109">
        <f>SUM('10:14'!O273)</f>
        <v>0</v>
      </c>
      <c r="P273" s="109">
        <f>SUM('10:14'!P273)</f>
        <v>0</v>
      </c>
      <c r="Q273" s="109">
        <f>SUM('10:14'!Q273)</f>
        <v>0</v>
      </c>
      <c r="R273" s="109">
        <f>SUM('10:14'!R273)</f>
        <v>0</v>
      </c>
      <c r="S273" s="109">
        <f>SUM('10:14'!S273)</f>
        <v>0</v>
      </c>
      <c r="T273" s="109">
        <f>SUM('10:14'!T273)</f>
        <v>0</v>
      </c>
      <c r="U273" s="109">
        <f>SUM('10:14'!U273)</f>
        <v>0</v>
      </c>
      <c r="V273" s="244">
        <f t="shared" si="99"/>
        <v>0</v>
      </c>
      <c r="W273" s="33" t="str">
        <f t="shared" si="100"/>
        <v/>
      </c>
      <c r="X273" s="109">
        <f>SUM('10:14'!X273)</f>
        <v>0</v>
      </c>
      <c r="Y273" s="109">
        <f>SUM('10:14'!Y273)</f>
        <v>0</v>
      </c>
      <c r="Z273" s="109">
        <f>SUM('10:14'!Z273)</f>
        <v>0</v>
      </c>
      <c r="AA273" s="109">
        <f>SUM('10:14'!AA273)</f>
        <v>0</v>
      </c>
      <c r="AB273" s="305">
        <v>1.29</v>
      </c>
      <c r="AC273" s="327">
        <f t="shared" si="95"/>
        <v>0</v>
      </c>
      <c r="AD273" s="303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79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SUM('10:14'!G274)</f>
        <v>0</v>
      </c>
      <c r="H274" s="298">
        <f t="shared" si="96"/>
        <v>0</v>
      </c>
      <c r="I274" s="109">
        <f>SUM('10:14'!I274)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97"/>
        <v>0</v>
      </c>
      <c r="N274" s="31">
        <f t="shared" si="98"/>
        <v>0</v>
      </c>
      <c r="O274" s="109">
        <f>SUM('10:14'!O274)</f>
        <v>0</v>
      </c>
      <c r="P274" s="109">
        <f>SUM('10:14'!P274)</f>
        <v>0</v>
      </c>
      <c r="Q274" s="109">
        <f>SUM('10:14'!Q274)</f>
        <v>0</v>
      </c>
      <c r="R274" s="109">
        <f>SUM('10:14'!R274)</f>
        <v>0</v>
      </c>
      <c r="S274" s="109">
        <f>SUM('10:14'!S274)</f>
        <v>0</v>
      </c>
      <c r="T274" s="109">
        <f>SUM('10:14'!T274)</f>
        <v>0</v>
      </c>
      <c r="U274" s="109">
        <f>SUM('10:14'!U274)</f>
        <v>0</v>
      </c>
      <c r="V274" s="244">
        <f t="shared" si="99"/>
        <v>0</v>
      </c>
      <c r="W274" s="33" t="str">
        <f t="shared" si="100"/>
        <v/>
      </c>
      <c r="X274" s="109">
        <f>SUM('10:14'!X274)</f>
        <v>0</v>
      </c>
      <c r="Y274" s="109">
        <f>SUM('10:14'!Y274)</f>
        <v>0</v>
      </c>
      <c r="Z274" s="109">
        <f>SUM('10:14'!Z274)</f>
        <v>0</v>
      </c>
      <c r="AA274" s="109">
        <f>SUM('10:14'!AA274)</f>
        <v>0</v>
      </c>
      <c r="AB274" s="305">
        <v>1.29</v>
      </c>
      <c r="AC274" s="327">
        <f t="shared" si="95"/>
        <v>0</v>
      </c>
      <c r="AD274" s="303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78">
        <v>30400026</v>
      </c>
      <c r="B275" s="213" t="s">
        <v>393</v>
      </c>
      <c r="C275" s="209" t="s">
        <v>395</v>
      </c>
      <c r="D275" s="17">
        <v>5</v>
      </c>
      <c r="E275" s="17"/>
      <c r="F275" s="6"/>
      <c r="G275" s="109">
        <f>SUM('10:14'!G275)</f>
        <v>0</v>
      </c>
      <c r="H275" s="298">
        <f t="shared" si="96"/>
        <v>0</v>
      </c>
      <c r="I275" s="109">
        <f>SUM('10:14'!I275)</f>
        <v>0</v>
      </c>
      <c r="J275" s="31"/>
      <c r="K275" s="35">
        <f t="array" ref="K275">IF(ISERROR(G275/L275),"",G275/L275)</f>
        <v>0</v>
      </c>
      <c r="L275" s="98">
        <v>5</v>
      </c>
      <c r="M275" s="36">
        <f t="shared" si="97"/>
        <v>0</v>
      </c>
      <c r="N275" s="31">
        <f t="shared" si="98"/>
        <v>0</v>
      </c>
      <c r="O275" s="109">
        <f>SUM('10:14'!O275)</f>
        <v>0</v>
      </c>
      <c r="P275" s="109">
        <f>SUM('10:14'!P275)</f>
        <v>0</v>
      </c>
      <c r="Q275" s="109">
        <f>SUM('10:14'!Q275)</f>
        <v>0</v>
      </c>
      <c r="R275" s="109">
        <f>SUM('10:14'!R275)</f>
        <v>0</v>
      </c>
      <c r="S275" s="109">
        <f>SUM('10:14'!S275)</f>
        <v>0</v>
      </c>
      <c r="T275" s="109">
        <f>SUM('10:14'!T275)</f>
        <v>0</v>
      </c>
      <c r="U275" s="109">
        <f>SUM('10:14'!U275)</f>
        <v>0</v>
      </c>
      <c r="V275" s="244"/>
      <c r="W275" s="33"/>
      <c r="X275" s="109">
        <f>SUM('10:14'!X275)</f>
        <v>0</v>
      </c>
      <c r="Y275" s="109">
        <f>SUM('10:14'!Y275)</f>
        <v>0</v>
      </c>
      <c r="Z275" s="109">
        <f>SUM('10:14'!Z275)</f>
        <v>0</v>
      </c>
      <c r="AA275" s="109">
        <f>SUM('10:14'!AA275)</f>
        <v>0</v>
      </c>
      <c r="AB275" s="305">
        <v>2.0699999999999998</v>
      </c>
      <c r="AC275" s="327">
        <f t="shared" si="95"/>
        <v>0</v>
      </c>
      <c r="AD275" s="303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78">
        <v>30400028</v>
      </c>
      <c r="B276" s="213" t="s">
        <v>393</v>
      </c>
      <c r="C276" s="209" t="s">
        <v>402</v>
      </c>
      <c r="D276" s="17">
        <v>5</v>
      </c>
      <c r="E276" s="17"/>
      <c r="F276" s="6"/>
      <c r="G276" s="109">
        <f>SUM('10:14'!G276)</f>
        <v>0</v>
      </c>
      <c r="H276" s="298">
        <f t="shared" si="96"/>
        <v>0</v>
      </c>
      <c r="I276" s="109">
        <f>SUM('10:14'!I276)</f>
        <v>0</v>
      </c>
      <c r="J276" s="31"/>
      <c r="K276" s="35">
        <f t="array" ref="K276">IF(ISERROR(G276/L276),"",G276/L276)</f>
        <v>0</v>
      </c>
      <c r="L276" s="98">
        <v>5</v>
      </c>
      <c r="M276" s="36">
        <f t="shared" si="97"/>
        <v>0</v>
      </c>
      <c r="N276" s="31">
        <f t="shared" si="98"/>
        <v>0</v>
      </c>
      <c r="O276" s="109">
        <f>SUM('10:14'!O276)</f>
        <v>0</v>
      </c>
      <c r="P276" s="109">
        <f>SUM('10:14'!P276)</f>
        <v>0</v>
      </c>
      <c r="Q276" s="109">
        <f>SUM('10:14'!Q276)</f>
        <v>0</v>
      </c>
      <c r="R276" s="109">
        <f>SUM('10:14'!R276)</f>
        <v>0</v>
      </c>
      <c r="S276" s="109">
        <f>SUM('10:14'!S276)</f>
        <v>0</v>
      </c>
      <c r="T276" s="109">
        <f>SUM('10:14'!T276)</f>
        <v>0</v>
      </c>
      <c r="U276" s="109">
        <f>SUM('10:14'!U276)</f>
        <v>0</v>
      </c>
      <c r="V276" s="244"/>
      <c r="W276" s="33"/>
      <c r="X276" s="109">
        <f>SUM('10:14'!X276)</f>
        <v>0</v>
      </c>
      <c r="Y276" s="109">
        <f>SUM('10:14'!Y276)</f>
        <v>0</v>
      </c>
      <c r="Z276" s="109">
        <f>SUM('10:14'!Z276)</f>
        <v>0</v>
      </c>
      <c r="AA276" s="109">
        <f>SUM('10:14'!AA276)</f>
        <v>0</v>
      </c>
      <c r="AB276" s="305">
        <v>2.0699999999999998</v>
      </c>
      <c r="AC276" s="327">
        <f t="shared" si="95"/>
        <v>0</v>
      </c>
      <c r="AD276" s="303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78">
        <v>30400027</v>
      </c>
      <c r="B277" s="213" t="s">
        <v>404</v>
      </c>
      <c r="C277" s="209" t="s">
        <v>405</v>
      </c>
      <c r="D277" s="17">
        <v>5</v>
      </c>
      <c r="E277" s="17"/>
      <c r="F277" s="6"/>
      <c r="G277" s="109">
        <f>SUM('10:14'!G277)</f>
        <v>0</v>
      </c>
      <c r="H277" s="298">
        <f t="shared" si="96"/>
        <v>0</v>
      </c>
      <c r="I277" s="109">
        <f>SUM('10:14'!I277)</f>
        <v>0</v>
      </c>
      <c r="J277" s="31"/>
      <c r="K277" s="35">
        <f t="array" ref="K277">IF(ISERROR(G277/L277),"",G277/L277)</f>
        <v>0</v>
      </c>
      <c r="L277" s="98">
        <v>5</v>
      </c>
      <c r="M277" s="36">
        <f t="shared" si="97"/>
        <v>0</v>
      </c>
      <c r="N277" s="31">
        <f t="shared" si="98"/>
        <v>0</v>
      </c>
      <c r="O277" s="109">
        <f>SUM('10:14'!O277)</f>
        <v>0</v>
      </c>
      <c r="P277" s="109">
        <f>SUM('10:14'!P277)</f>
        <v>0</v>
      </c>
      <c r="Q277" s="109">
        <f>SUM('10:14'!Q277)</f>
        <v>0</v>
      </c>
      <c r="R277" s="109">
        <f>SUM('10:14'!R277)</f>
        <v>0</v>
      </c>
      <c r="S277" s="109">
        <f>SUM('10:14'!S277)</f>
        <v>0</v>
      </c>
      <c r="T277" s="109">
        <f>SUM('10:14'!T277)</f>
        <v>0</v>
      </c>
      <c r="U277" s="109">
        <f>SUM('10:14'!U277)</f>
        <v>0</v>
      </c>
      <c r="V277" s="244"/>
      <c r="W277" s="33"/>
      <c r="X277" s="109">
        <f>SUM('10:14'!X277)</f>
        <v>0</v>
      </c>
      <c r="Y277" s="109">
        <f>SUM('10:14'!Y277)</f>
        <v>0</v>
      </c>
      <c r="Z277" s="109">
        <f>SUM('10:14'!Z277)</f>
        <v>0</v>
      </c>
      <c r="AA277" s="109">
        <f>SUM('10:14'!AA277)</f>
        <v>0</v>
      </c>
      <c r="AB277" s="305">
        <v>2.0699999999999998</v>
      </c>
      <c r="AC277" s="327">
        <f t="shared" si="95"/>
        <v>0</v>
      </c>
      <c r="AD277" s="303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78"/>
      <c r="B278" s="61" t="s">
        <v>342</v>
      </c>
      <c r="C278" s="209" t="s">
        <v>372</v>
      </c>
      <c r="D278" s="17">
        <v>5</v>
      </c>
      <c r="E278" s="17"/>
      <c r="F278" s="6"/>
      <c r="G278" s="109">
        <f>SUM('10:14'!G278)</f>
        <v>0</v>
      </c>
      <c r="H278" s="298">
        <f t="shared" si="96"/>
        <v>0</v>
      </c>
      <c r="I278" s="109">
        <f>SUM('10:14'!I278)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97"/>
        <v>0</v>
      </c>
      <c r="N278" s="31">
        <f t="shared" si="98"/>
        <v>0</v>
      </c>
      <c r="O278" s="109">
        <f>SUM('10:14'!O278)</f>
        <v>0</v>
      </c>
      <c r="P278" s="109">
        <f>SUM('10:14'!P278)</f>
        <v>0</v>
      </c>
      <c r="Q278" s="109">
        <f>SUM('10:14'!Q278)</f>
        <v>0</v>
      </c>
      <c r="R278" s="109">
        <f>SUM('10:14'!R278)</f>
        <v>0</v>
      </c>
      <c r="S278" s="109">
        <f>SUM('10:14'!S278)</f>
        <v>0</v>
      </c>
      <c r="T278" s="109">
        <f>SUM('10:14'!T278)</f>
        <v>0</v>
      </c>
      <c r="U278" s="109">
        <f>SUM('10:14'!U278)</f>
        <v>0</v>
      </c>
      <c r="V278" s="244"/>
      <c r="W278" s="33"/>
      <c r="X278" s="109">
        <f>SUM('10:14'!X278)</f>
        <v>0</v>
      </c>
      <c r="Y278" s="109">
        <f>SUM('10:14'!Y278)</f>
        <v>0</v>
      </c>
      <c r="Z278" s="109">
        <f>SUM('10:14'!Z278)</f>
        <v>0</v>
      </c>
      <c r="AA278" s="109">
        <f>SUM('10:14'!AA278)</f>
        <v>0</v>
      </c>
      <c r="AB278" s="305">
        <v>2.0699999999999998</v>
      </c>
      <c r="AC278" s="327">
        <f t="shared" si="95"/>
        <v>0</v>
      </c>
      <c r="AD278" s="303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78">
        <v>30600009</v>
      </c>
      <c r="B279" s="61" t="s">
        <v>343</v>
      </c>
      <c r="C279" s="16" t="s">
        <v>345</v>
      </c>
      <c r="D279" s="17">
        <v>5</v>
      </c>
      <c r="E279" s="17"/>
      <c r="F279" s="6"/>
      <c r="G279" s="109">
        <f>SUM('10:14'!G279)</f>
        <v>0</v>
      </c>
      <c r="H279" s="298">
        <f t="shared" si="96"/>
        <v>0</v>
      </c>
      <c r="I279" s="109">
        <f>SUM('10:14'!I279)</f>
        <v>0</v>
      </c>
      <c r="J279" s="31"/>
      <c r="K279" s="35">
        <f t="array" ref="K279">IF(ISERROR(G279/L279),"",G279/L279)</f>
        <v>0</v>
      </c>
      <c r="L279" s="98">
        <v>5</v>
      </c>
      <c r="M279" s="36">
        <f t="shared" si="97"/>
        <v>0</v>
      </c>
      <c r="N279" s="31">
        <f t="shared" si="98"/>
        <v>0</v>
      </c>
      <c r="O279" s="109">
        <f>SUM('10:14'!O279)</f>
        <v>0</v>
      </c>
      <c r="P279" s="109">
        <f>SUM('10:14'!P279)</f>
        <v>0</v>
      </c>
      <c r="Q279" s="109">
        <f>SUM('10:14'!Q279)</f>
        <v>0</v>
      </c>
      <c r="R279" s="109">
        <f>SUM('10:14'!R279)</f>
        <v>0</v>
      </c>
      <c r="S279" s="109">
        <f>SUM('10:14'!S279)</f>
        <v>0</v>
      </c>
      <c r="T279" s="109">
        <f>SUM('10:14'!T279)</f>
        <v>0</v>
      </c>
      <c r="U279" s="109">
        <f>SUM('10:14'!U279)</f>
        <v>0</v>
      </c>
      <c r="V279" s="244"/>
      <c r="W279" s="33"/>
      <c r="X279" s="109">
        <f>SUM('10:14'!X279)</f>
        <v>0</v>
      </c>
      <c r="Y279" s="109">
        <f>SUM('10:14'!Y279)</f>
        <v>0</v>
      </c>
      <c r="Z279" s="109">
        <f>SUM('10:14'!Z279)</f>
        <v>0</v>
      </c>
      <c r="AA279" s="109">
        <f>SUM('10:14'!AA279)</f>
        <v>0</v>
      </c>
      <c r="AB279" s="305">
        <v>2.0699999999999998</v>
      </c>
      <c r="AC279" s="327">
        <f t="shared" si="95"/>
        <v>0</v>
      </c>
      <c r="AD279" s="303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78">
        <v>30600010</v>
      </c>
      <c r="B280" s="61" t="s">
        <v>343</v>
      </c>
      <c r="C280" s="16" t="s">
        <v>347</v>
      </c>
      <c r="D280" s="17">
        <v>5</v>
      </c>
      <c r="E280" s="17"/>
      <c r="F280" s="6"/>
      <c r="G280" s="109">
        <f>SUM('10:14'!G280)</f>
        <v>0</v>
      </c>
      <c r="H280" s="298">
        <f t="shared" si="96"/>
        <v>0</v>
      </c>
      <c r="I280" s="109">
        <f>SUM('10:14'!I280)</f>
        <v>0</v>
      </c>
      <c r="J280" s="31"/>
      <c r="K280" s="35">
        <f t="array" ref="K280">IF(ISERROR(G280/L280),"",G280/L280)</f>
        <v>0</v>
      </c>
      <c r="L280" s="98">
        <v>5</v>
      </c>
      <c r="M280" s="36">
        <f t="shared" si="97"/>
        <v>0</v>
      </c>
      <c r="N280" s="31">
        <f t="shared" si="98"/>
        <v>0</v>
      </c>
      <c r="O280" s="109">
        <f>SUM('10:14'!O280)</f>
        <v>0</v>
      </c>
      <c r="P280" s="109">
        <f>SUM('10:14'!P280)</f>
        <v>0</v>
      </c>
      <c r="Q280" s="109">
        <f>SUM('10:14'!Q280)</f>
        <v>0</v>
      </c>
      <c r="R280" s="109">
        <f>SUM('10:14'!R280)</f>
        <v>0</v>
      </c>
      <c r="S280" s="109">
        <f>SUM('10:14'!S280)</f>
        <v>0</v>
      </c>
      <c r="T280" s="109">
        <f>SUM('10:14'!T280)</f>
        <v>0</v>
      </c>
      <c r="U280" s="109">
        <f>SUM('10:14'!U280)</f>
        <v>0</v>
      </c>
      <c r="V280" s="244"/>
      <c r="W280" s="33"/>
      <c r="X280" s="109">
        <f>SUM('10:14'!X280)</f>
        <v>0</v>
      </c>
      <c r="Y280" s="109">
        <f>SUM('10:14'!Y280)</f>
        <v>0</v>
      </c>
      <c r="Z280" s="109">
        <f>SUM('10:14'!Z280)</f>
        <v>0</v>
      </c>
      <c r="AA280" s="109">
        <f>SUM('10:14'!AA280)</f>
        <v>0</v>
      </c>
      <c r="AB280" s="305">
        <v>2.0699999999999998</v>
      </c>
      <c r="AC280" s="327">
        <f t="shared" si="95"/>
        <v>0</v>
      </c>
      <c r="AD280" s="303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78">
        <v>30400001</v>
      </c>
      <c r="B281" s="65" t="s">
        <v>950</v>
      </c>
      <c r="C281" s="16" t="s">
        <v>61</v>
      </c>
      <c r="D281" s="17">
        <v>5.0599999999999996</v>
      </c>
      <c r="E281" s="17"/>
      <c r="F281" s="6"/>
      <c r="G281" s="109">
        <f>SUM('10:14'!G281)</f>
        <v>0</v>
      </c>
      <c r="H281" s="298">
        <f t="shared" si="96"/>
        <v>0</v>
      </c>
      <c r="I281" s="109">
        <f>SUM('10:14'!I281)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97"/>
        <v>0</v>
      </c>
      <c r="N281" s="31">
        <f t="shared" si="98"/>
        <v>0</v>
      </c>
      <c r="O281" s="109">
        <f>SUM('10:14'!O281)</f>
        <v>0</v>
      </c>
      <c r="P281" s="109">
        <f>SUM('10:14'!P281)</f>
        <v>0</v>
      </c>
      <c r="Q281" s="109">
        <f>SUM('10:14'!Q281)</f>
        <v>0</v>
      </c>
      <c r="R281" s="109">
        <f>SUM('10:14'!R281)</f>
        <v>0</v>
      </c>
      <c r="S281" s="109">
        <f>SUM('10:14'!S281)</f>
        <v>0</v>
      </c>
      <c r="T281" s="109">
        <f>SUM('10:14'!T281)</f>
        <v>0</v>
      </c>
      <c r="U281" s="109">
        <f>SUM('10:14'!U281)</f>
        <v>0</v>
      </c>
      <c r="V281" s="244">
        <f t="shared" ref="V281:V282" si="101">SUM(X281:AA281)</f>
        <v>0</v>
      </c>
      <c r="W281" s="33" t="str">
        <f t="shared" ref="W281:W282" si="102">IF(ISERROR(V281/G281),"",V281/G281)</f>
        <v/>
      </c>
      <c r="X281" s="109">
        <f>SUM('10:14'!X281)</f>
        <v>0</v>
      </c>
      <c r="Y281" s="109">
        <f>SUM('10:14'!Y281)</f>
        <v>0</v>
      </c>
      <c r="Z281" s="109">
        <f>SUM('10:14'!Z281)</f>
        <v>0</v>
      </c>
      <c r="AA281" s="109">
        <f>SUM('10:14'!AA281)</f>
        <v>0</v>
      </c>
      <c r="AB281" s="305">
        <v>0.67</v>
      </c>
      <c r="AC281" s="327">
        <f t="shared" si="95"/>
        <v>0</v>
      </c>
      <c r="AD281" s="303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78">
        <v>30400002</v>
      </c>
      <c r="B282" s="65" t="s">
        <v>950</v>
      </c>
      <c r="C282" s="16" t="s">
        <v>72</v>
      </c>
      <c r="D282" s="17">
        <v>5.0599999999999996</v>
      </c>
      <c r="E282" s="17"/>
      <c r="F282" s="6"/>
      <c r="G282" s="109">
        <f>SUM('10:14'!G282)</f>
        <v>0</v>
      </c>
      <c r="H282" s="298">
        <f t="shared" si="96"/>
        <v>0</v>
      </c>
      <c r="I282" s="109">
        <f>SUM('10:14'!I282)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97"/>
        <v>0</v>
      </c>
      <c r="N282" s="31">
        <f t="shared" si="98"/>
        <v>0</v>
      </c>
      <c r="O282" s="109">
        <f>SUM('10:14'!O282)</f>
        <v>0</v>
      </c>
      <c r="P282" s="109">
        <f>SUM('10:14'!P282)</f>
        <v>0</v>
      </c>
      <c r="Q282" s="109">
        <f>SUM('10:14'!Q282)</f>
        <v>0</v>
      </c>
      <c r="R282" s="109">
        <f>SUM('10:14'!R282)</f>
        <v>0</v>
      </c>
      <c r="S282" s="109">
        <f>SUM('10:14'!S282)</f>
        <v>0</v>
      </c>
      <c r="T282" s="109">
        <f>SUM('10:14'!T282)</f>
        <v>0</v>
      </c>
      <c r="U282" s="109">
        <f>SUM('10:14'!U282)</f>
        <v>0</v>
      </c>
      <c r="V282" s="244">
        <f t="shared" si="101"/>
        <v>0</v>
      </c>
      <c r="W282" s="33" t="str">
        <f t="shared" si="102"/>
        <v/>
      </c>
      <c r="X282" s="109">
        <f>SUM('10:14'!X282)</f>
        <v>0</v>
      </c>
      <c r="Y282" s="109">
        <f>SUM('10:14'!Y282)</f>
        <v>0</v>
      </c>
      <c r="Z282" s="109">
        <f>SUM('10:14'!Z282)</f>
        <v>0</v>
      </c>
      <c r="AA282" s="109">
        <f>SUM('10:14'!AA282)</f>
        <v>0</v>
      </c>
      <c r="AB282" s="305">
        <v>0.67</v>
      </c>
      <c r="AC282" s="327">
        <f t="shared" si="95"/>
        <v>0</v>
      </c>
      <c r="AD282" s="303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78">
        <v>30400004</v>
      </c>
      <c r="B283" s="260" t="s">
        <v>422</v>
      </c>
      <c r="C283" s="209" t="s">
        <v>73</v>
      </c>
      <c r="D283" s="17"/>
      <c r="E283" s="17"/>
      <c r="F283" s="6"/>
      <c r="G283" s="109">
        <f>SUM('10:14'!G283)</f>
        <v>0</v>
      </c>
      <c r="H283" s="298">
        <f t="shared" si="96"/>
        <v>0</v>
      </c>
      <c r="I283" s="109">
        <f>SUM('10:14'!I283)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305">
        <v>1.73</v>
      </c>
      <c r="AC283" s="327">
        <f t="shared" si="95"/>
        <v>0</v>
      </c>
      <c r="AD283" s="303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78">
        <v>30400003</v>
      </c>
      <c r="B284" s="260" t="s">
        <v>422</v>
      </c>
      <c r="C284" s="209" t="s">
        <v>60</v>
      </c>
      <c r="D284" s="17"/>
      <c r="E284" s="17"/>
      <c r="F284" s="6"/>
      <c r="G284" s="109">
        <f>SUM('10:14'!G284)</f>
        <v>0</v>
      </c>
      <c r="H284" s="298">
        <f t="shared" si="96"/>
        <v>0</v>
      </c>
      <c r="I284" s="109">
        <f>SUM('10:14'!I284)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305">
        <v>1.73</v>
      </c>
      <c r="AC284" s="327">
        <f t="shared" si="95"/>
        <v>0</v>
      </c>
      <c r="AD284" s="303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78">
        <v>30400005</v>
      </c>
      <c r="B285" s="260" t="s">
        <v>422</v>
      </c>
      <c r="C285" s="209" t="s">
        <v>425</v>
      </c>
      <c r="D285" s="17"/>
      <c r="E285" s="17"/>
      <c r="F285" s="6"/>
      <c r="G285" s="109">
        <f>SUM('10:14'!G285)</f>
        <v>0</v>
      </c>
      <c r="H285" s="298">
        <f t="shared" si="96"/>
        <v>0</v>
      </c>
      <c r="I285" s="109">
        <f>SUM('10:14'!I285)</f>
        <v>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305">
        <v>1.73</v>
      </c>
      <c r="AC285" s="327">
        <f t="shared" si="95"/>
        <v>0</v>
      </c>
      <c r="AD285" s="303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78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109">
        <f>SUM('10:14'!G286)</f>
        <v>0</v>
      </c>
      <c r="H286" s="298">
        <f t="shared" si="96"/>
        <v>0</v>
      </c>
      <c r="I286" s="109">
        <f>SUM('10:14'!I286)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98">
        <v>9</v>
      </c>
      <c r="M286" s="36">
        <f t="shared" ref="M286:M288" si="103">IF(ISERROR(I286-K286),"",I286-K286)</f>
        <v>0</v>
      </c>
      <c r="N286" s="31">
        <f t="shared" ref="N286:N288" si="104">SUM(O286:U286)</f>
        <v>0</v>
      </c>
      <c r="O286" s="109">
        <f>SUM('10:14'!O286)</f>
        <v>0</v>
      </c>
      <c r="P286" s="109">
        <f>SUM('10:14'!P286)</f>
        <v>0</v>
      </c>
      <c r="Q286" s="109">
        <f>SUM('10:14'!Q286)</f>
        <v>0</v>
      </c>
      <c r="R286" s="109">
        <f>SUM('10:14'!R286)</f>
        <v>0</v>
      </c>
      <c r="S286" s="109">
        <f>SUM('10:14'!S286)</f>
        <v>0</v>
      </c>
      <c r="T286" s="109">
        <f>SUM('10:14'!T286)</f>
        <v>0</v>
      </c>
      <c r="U286" s="109">
        <f>SUM('10:14'!U286)</f>
        <v>0</v>
      </c>
      <c r="V286" s="244">
        <f t="shared" ref="V286:V288" si="105">SUM(X286:AA286)</f>
        <v>0</v>
      </c>
      <c r="W286" s="33" t="str">
        <f t="shared" ref="W286:W317" si="106">IF(ISERROR(V286/G286),"",V286/G286)</f>
        <v/>
      </c>
      <c r="X286" s="109">
        <f>SUM('10:14'!X286)</f>
        <v>0</v>
      </c>
      <c r="Y286" s="109">
        <f>SUM('10:14'!Y286)</f>
        <v>0</v>
      </c>
      <c r="Z286" s="109">
        <f>SUM('10:14'!Z286)</f>
        <v>0</v>
      </c>
      <c r="AA286" s="109">
        <f>SUM('10:14'!AA286)</f>
        <v>0</v>
      </c>
      <c r="AB286" s="305">
        <v>1.22</v>
      </c>
      <c r="AC286" s="327">
        <f t="shared" si="95"/>
        <v>0</v>
      </c>
      <c r="AD286" s="303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78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109">
        <f>SUM('10:14'!G287)</f>
        <v>0</v>
      </c>
      <c r="H287" s="298">
        <f t="shared" si="96"/>
        <v>0</v>
      </c>
      <c r="I287" s="109">
        <f>SUM('10:14'!I287)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98">
        <v>9</v>
      </c>
      <c r="M287" s="36">
        <f t="shared" si="103"/>
        <v>0</v>
      </c>
      <c r="N287" s="31">
        <f t="shared" si="104"/>
        <v>0</v>
      </c>
      <c r="O287" s="109">
        <f>SUM('10:14'!O287)</f>
        <v>0</v>
      </c>
      <c r="P287" s="109">
        <f>SUM('10:14'!P287)</f>
        <v>0</v>
      </c>
      <c r="Q287" s="109">
        <f>SUM('10:14'!Q287)</f>
        <v>0</v>
      </c>
      <c r="R287" s="109">
        <f>SUM('10:14'!R287)</f>
        <v>0</v>
      </c>
      <c r="S287" s="109">
        <f>SUM('10:14'!S287)</f>
        <v>0</v>
      </c>
      <c r="T287" s="109">
        <f>SUM('10:14'!T287)</f>
        <v>0</v>
      </c>
      <c r="U287" s="109">
        <f>SUM('10:14'!U287)</f>
        <v>0</v>
      </c>
      <c r="V287" s="244">
        <f t="shared" si="105"/>
        <v>0</v>
      </c>
      <c r="W287" s="33" t="str">
        <f t="shared" si="106"/>
        <v/>
      </c>
      <c r="X287" s="109">
        <f>SUM('10:14'!X287)</f>
        <v>0</v>
      </c>
      <c r="Y287" s="109">
        <f>SUM('10:14'!Y287)</f>
        <v>0</v>
      </c>
      <c r="Z287" s="109">
        <f>SUM('10:14'!Z287)</f>
        <v>0</v>
      </c>
      <c r="AA287" s="109">
        <f>SUM('10:14'!AA287)</f>
        <v>0</v>
      </c>
      <c r="AB287" s="305">
        <v>1.22</v>
      </c>
      <c r="AC287" s="327">
        <f t="shared" si="95"/>
        <v>0</v>
      </c>
      <c r="AD287" s="303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78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109">
        <f>SUM('10:14'!G288)</f>
        <v>0</v>
      </c>
      <c r="H288" s="298">
        <f t="shared" si="96"/>
        <v>0</v>
      </c>
      <c r="I288" s="109">
        <f>SUM('10:14'!I288)</f>
        <v>0</v>
      </c>
      <c r="J288" s="31" t="str">
        <f t="array" ref="J288">IF(ISERROR(G288/I288),"",G288/I288)</f>
        <v/>
      </c>
      <c r="K288" s="298">
        <f t="array" ref="K288">IF(ISERROR(G288/L288),"",G288/L288)</f>
        <v>0</v>
      </c>
      <c r="L288" s="98">
        <v>9</v>
      </c>
      <c r="M288" s="36">
        <f t="shared" si="103"/>
        <v>0</v>
      </c>
      <c r="N288" s="31">
        <f t="shared" si="104"/>
        <v>0</v>
      </c>
      <c r="O288" s="109">
        <f>SUM('10:14'!O288)</f>
        <v>0</v>
      </c>
      <c r="P288" s="109">
        <f>SUM('10:14'!P288)</f>
        <v>0</v>
      </c>
      <c r="Q288" s="109">
        <f>SUM('10:14'!Q288)</f>
        <v>0</v>
      </c>
      <c r="R288" s="109">
        <f>SUM('10:14'!R288)</f>
        <v>0</v>
      </c>
      <c r="S288" s="109">
        <f>SUM('10:14'!S288)</f>
        <v>0</v>
      </c>
      <c r="T288" s="109">
        <f>SUM('10:14'!T288)</f>
        <v>0</v>
      </c>
      <c r="U288" s="109">
        <f>SUM('10:14'!U288)</f>
        <v>0</v>
      </c>
      <c r="V288" s="244">
        <f t="shared" si="105"/>
        <v>0</v>
      </c>
      <c r="W288" s="33" t="str">
        <f t="shared" si="106"/>
        <v/>
      </c>
      <c r="X288" s="109">
        <f>SUM('10:14'!X288)</f>
        <v>0</v>
      </c>
      <c r="Y288" s="109">
        <f>SUM('10:14'!Y288)</f>
        <v>0</v>
      </c>
      <c r="Z288" s="109">
        <f>SUM('10:14'!Z288)</f>
        <v>0</v>
      </c>
      <c r="AA288" s="109">
        <f>SUM('10:14'!AA288)</f>
        <v>0</v>
      </c>
      <c r="AB288" s="305">
        <v>1.22</v>
      </c>
      <c r="AC288" s="327">
        <f t="shared" si="95"/>
        <v>0</v>
      </c>
      <c r="AD288" s="303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5.75">
      <c r="A289" s="632" t="s">
        <v>92</v>
      </c>
      <c r="B289" s="633"/>
      <c r="C289" s="295" t="s">
        <v>71</v>
      </c>
      <c r="D289" s="20"/>
      <c r="E289" s="20"/>
      <c r="F289" s="32"/>
      <c r="G289" s="30">
        <f>SUM(G255:G288)</f>
        <v>0</v>
      </c>
      <c r="H289" s="30">
        <f>SUM(H255:H288)</f>
        <v>0</v>
      </c>
      <c r="I289" s="30">
        <f>SUM(I255:I288)</f>
        <v>0</v>
      </c>
      <c r="J289" s="31" t="str">
        <f t="array" ref="J289">IF(ISERROR(G289/I289),"",G289/I289)</f>
        <v/>
      </c>
      <c r="K289" s="30">
        <f>SUM(K255:K288)</f>
        <v>0</v>
      </c>
      <c r="L289" s="114"/>
      <c r="M289" s="105">
        <f t="shared" ref="M289:V289" si="107">SUM(M255:M288)</f>
        <v>0</v>
      </c>
      <c r="N289" s="30">
        <f t="shared" si="107"/>
        <v>0</v>
      </c>
      <c r="O289" s="107">
        <f t="shared" si="107"/>
        <v>0</v>
      </c>
      <c r="P289" s="107">
        <f t="shared" si="107"/>
        <v>0</v>
      </c>
      <c r="Q289" s="107">
        <f t="shared" si="107"/>
        <v>0</v>
      </c>
      <c r="R289" s="107">
        <f t="shared" si="107"/>
        <v>0</v>
      </c>
      <c r="S289" s="108">
        <f t="shared" si="107"/>
        <v>0</v>
      </c>
      <c r="T289" s="107">
        <f t="shared" si="107"/>
        <v>0</v>
      </c>
      <c r="U289" s="107">
        <f t="shared" si="107"/>
        <v>0</v>
      </c>
      <c r="V289" s="244">
        <f t="shared" si="107"/>
        <v>0</v>
      </c>
      <c r="W289" s="33" t="str">
        <f t="shared" si="106"/>
        <v/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305"/>
      <c r="AC289" s="328">
        <f>SUM(AC255:AC288)</f>
        <v>0</v>
      </c>
      <c r="AD289" s="303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78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109">
        <f>SUM('10:14'!G290)</f>
        <v>95</v>
      </c>
      <c r="H290" s="298">
        <f>D290*G290</f>
        <v>477.85</v>
      </c>
      <c r="I290" s="109">
        <f>SUM('10:14'!I290)</f>
        <v>4</v>
      </c>
      <c r="J290" s="31">
        <f t="array" ref="J290">IF(ISERROR(G290/I290),"",G290/I290)</f>
        <v>23.75</v>
      </c>
      <c r="K290" s="35">
        <f t="array" ref="K290">IF(ISERROR(G290/L290),"",G290/L290)</f>
        <v>3.8</v>
      </c>
      <c r="L290" s="98">
        <v>25</v>
      </c>
      <c r="M290" s="36">
        <f t="shared" ref="M290:M304" si="108">IF(ISERROR(I290-K290),"",I290-K290)</f>
        <v>0.20000000000000018</v>
      </c>
      <c r="N290" s="31">
        <f t="shared" ref="N290:N304" si="109">SUM(O290:U290)</f>
        <v>0</v>
      </c>
      <c r="O290" s="109">
        <f>SUM('10:14'!O290)</f>
        <v>0</v>
      </c>
      <c r="P290" s="109">
        <f>SUM('10:14'!P290)</f>
        <v>0</v>
      </c>
      <c r="Q290" s="109">
        <f>SUM('10:14'!Q290)</f>
        <v>0</v>
      </c>
      <c r="R290" s="109">
        <f>SUM('10:14'!R290)</f>
        <v>0</v>
      </c>
      <c r="S290" s="109">
        <f>SUM('10:14'!S290)</f>
        <v>0</v>
      </c>
      <c r="T290" s="109">
        <f>SUM('10:14'!T290)</f>
        <v>0</v>
      </c>
      <c r="U290" s="109">
        <f>SUM('10:14'!U290)</f>
        <v>0</v>
      </c>
      <c r="V290" s="244">
        <f t="shared" ref="V290:V304" si="110">SUM(X290:AA290)</f>
        <v>0</v>
      </c>
      <c r="W290" s="33">
        <f t="shared" si="106"/>
        <v>0</v>
      </c>
      <c r="X290" s="109">
        <f>SUM('10:14'!X290)</f>
        <v>0</v>
      </c>
      <c r="Y290" s="109">
        <f>SUM('10:14'!Y290)</f>
        <v>0</v>
      </c>
      <c r="Z290" s="109">
        <f>SUM('10:14'!Z290)</f>
        <v>0</v>
      </c>
      <c r="AA290" s="109">
        <f>SUM('10:14'!AA290)</f>
        <v>0</v>
      </c>
      <c r="AB290" s="305">
        <v>0.41</v>
      </c>
      <c r="AC290" s="327">
        <f t="shared" ref="AC290:AC304" si="111">AB290*G290</f>
        <v>38.949999999999996</v>
      </c>
      <c r="AD290" s="303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78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109">
        <f>SUM('10:14'!G291)</f>
        <v>254</v>
      </c>
      <c r="H291" s="298">
        <f t="shared" ref="H291:H304" si="112">D291*G291</f>
        <v>1277.6200000000001</v>
      </c>
      <c r="I291" s="109">
        <f>SUM('10:14'!I291)</f>
        <v>14</v>
      </c>
      <c r="J291" s="31">
        <f t="array" ref="J291">IF(ISERROR(G291/I291),"",G291/I291)</f>
        <v>18.142857142857142</v>
      </c>
      <c r="K291" s="35">
        <f t="array" ref="K291">IF(ISERROR(G291/L291),"",G291/L291)</f>
        <v>10.16</v>
      </c>
      <c r="L291" s="98">
        <v>25</v>
      </c>
      <c r="M291" s="36">
        <f t="shared" si="108"/>
        <v>3.84</v>
      </c>
      <c r="N291" s="31">
        <f t="shared" si="109"/>
        <v>0</v>
      </c>
      <c r="O291" s="109">
        <f>SUM('10:14'!O291)</f>
        <v>0</v>
      </c>
      <c r="P291" s="109">
        <f>SUM('10:14'!P291)</f>
        <v>0</v>
      </c>
      <c r="Q291" s="109">
        <f>SUM('10:14'!Q291)</f>
        <v>0</v>
      </c>
      <c r="R291" s="109">
        <f>SUM('10:14'!R291)</f>
        <v>0</v>
      </c>
      <c r="S291" s="109">
        <f>SUM('10:14'!S291)</f>
        <v>0</v>
      </c>
      <c r="T291" s="109">
        <f>SUM('10:14'!T291)</f>
        <v>0</v>
      </c>
      <c r="U291" s="109">
        <f>SUM('10:14'!U291)</f>
        <v>0</v>
      </c>
      <c r="V291" s="244">
        <f t="shared" si="110"/>
        <v>0</v>
      </c>
      <c r="W291" s="33">
        <f t="shared" si="106"/>
        <v>0</v>
      </c>
      <c r="X291" s="109">
        <f>SUM('10:14'!X291)</f>
        <v>0</v>
      </c>
      <c r="Y291" s="109">
        <f>SUM('10:14'!Y291)</f>
        <v>0</v>
      </c>
      <c r="Z291" s="109">
        <f>SUM('10:14'!Z291)</f>
        <v>0</v>
      </c>
      <c r="AA291" s="109">
        <f>SUM('10:14'!AA291)</f>
        <v>0</v>
      </c>
      <c r="AB291" s="305">
        <v>0.41</v>
      </c>
      <c r="AC291" s="327">
        <f t="shared" si="111"/>
        <v>104.14</v>
      </c>
      <c r="AD291" s="303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78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SUM('10:14'!G292)</f>
        <v>0</v>
      </c>
      <c r="H292" s="298">
        <f t="shared" si="112"/>
        <v>0</v>
      </c>
      <c r="I292" s="109">
        <f>SUM('10:14'!I292)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108"/>
        <v>0</v>
      </c>
      <c r="N292" s="31">
        <f t="shared" si="109"/>
        <v>0</v>
      </c>
      <c r="O292" s="109">
        <f>SUM('10:14'!O292)</f>
        <v>0</v>
      </c>
      <c r="P292" s="109">
        <f>SUM('10:14'!P292)</f>
        <v>0</v>
      </c>
      <c r="Q292" s="109">
        <f>SUM('10:14'!Q292)</f>
        <v>0</v>
      </c>
      <c r="R292" s="109">
        <f>SUM('10:14'!R292)</f>
        <v>0</v>
      </c>
      <c r="S292" s="109">
        <f>SUM('10:14'!S292)</f>
        <v>0</v>
      </c>
      <c r="T292" s="109">
        <f>SUM('10:14'!T292)</f>
        <v>0</v>
      </c>
      <c r="U292" s="109">
        <f>SUM('10:14'!U292)</f>
        <v>0</v>
      </c>
      <c r="V292" s="244">
        <f t="shared" si="110"/>
        <v>0</v>
      </c>
      <c r="W292" s="33" t="str">
        <f t="shared" si="106"/>
        <v/>
      </c>
      <c r="X292" s="109">
        <f>SUM('10:14'!X292)</f>
        <v>0</v>
      </c>
      <c r="Y292" s="109">
        <f>SUM('10:14'!Y292)</f>
        <v>0</v>
      </c>
      <c r="Z292" s="109">
        <f>SUM('10:14'!Z292)</f>
        <v>0</v>
      </c>
      <c r="AA292" s="109">
        <f>SUM('10:14'!AA292)</f>
        <v>0</v>
      </c>
      <c r="AB292" s="305">
        <v>0.52</v>
      </c>
      <c r="AC292" s="327">
        <f t="shared" si="111"/>
        <v>0</v>
      </c>
      <c r="AD292" s="303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78"/>
      <c r="B293" s="63" t="s">
        <v>95</v>
      </c>
      <c r="C293" s="16" t="s">
        <v>82</v>
      </c>
      <c r="D293" s="17">
        <v>5.03</v>
      </c>
      <c r="E293" s="17"/>
      <c r="F293" s="6"/>
      <c r="G293" s="109">
        <f>SUM('10:14'!G293)</f>
        <v>0</v>
      </c>
      <c r="H293" s="298">
        <f t="shared" si="112"/>
        <v>0</v>
      </c>
      <c r="I293" s="109">
        <f>SUM('10:14'!I293)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108"/>
        <v>0</v>
      </c>
      <c r="N293" s="31">
        <f t="shared" si="109"/>
        <v>0</v>
      </c>
      <c r="O293" s="109">
        <f>SUM('10:14'!O293)</f>
        <v>0</v>
      </c>
      <c r="P293" s="109">
        <f>SUM('10:14'!P293)</f>
        <v>0</v>
      </c>
      <c r="Q293" s="109">
        <f>SUM('10:14'!Q293)</f>
        <v>0</v>
      </c>
      <c r="R293" s="109">
        <f>SUM('10:14'!R293)</f>
        <v>0</v>
      </c>
      <c r="S293" s="109">
        <f>SUM('10:14'!S293)</f>
        <v>0</v>
      </c>
      <c r="T293" s="109">
        <f>SUM('10:14'!T293)</f>
        <v>0</v>
      </c>
      <c r="U293" s="109">
        <f>SUM('10:14'!U293)</f>
        <v>0</v>
      </c>
      <c r="V293" s="244">
        <f t="shared" si="110"/>
        <v>0</v>
      </c>
      <c r="W293" s="33" t="str">
        <f t="shared" si="106"/>
        <v/>
      </c>
      <c r="X293" s="109">
        <f>SUM('10:14'!X293)</f>
        <v>0</v>
      </c>
      <c r="Y293" s="109">
        <f>SUM('10:14'!Y293)</f>
        <v>0</v>
      </c>
      <c r="Z293" s="109">
        <f>SUM('10:14'!Z293)</f>
        <v>0</v>
      </c>
      <c r="AA293" s="109">
        <f>SUM('10:14'!AA293)</f>
        <v>0</v>
      </c>
      <c r="AB293" s="305">
        <v>0.59</v>
      </c>
      <c r="AC293" s="327">
        <f t="shared" si="111"/>
        <v>0</v>
      </c>
      <c r="AD293" s="303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5.75">
      <c r="A294" s="357">
        <v>30100054</v>
      </c>
      <c r="B294" s="63" t="s">
        <v>95</v>
      </c>
      <c r="C294" s="299" t="s">
        <v>72</v>
      </c>
      <c r="D294" s="17">
        <v>5.03</v>
      </c>
      <c r="E294" s="17"/>
      <c r="F294" s="6"/>
      <c r="G294" s="109">
        <f>SUM('10:14'!G294)</f>
        <v>0</v>
      </c>
      <c r="H294" s="298">
        <f t="shared" si="112"/>
        <v>0</v>
      </c>
      <c r="I294" s="109">
        <f>SUM('10:14'!I294)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108"/>
        <v>0</v>
      </c>
      <c r="N294" s="31">
        <f t="shared" si="109"/>
        <v>0</v>
      </c>
      <c r="O294" s="109">
        <f>SUM('10:14'!O294)</f>
        <v>0</v>
      </c>
      <c r="P294" s="109">
        <f>SUM('10:14'!P294)</f>
        <v>0</v>
      </c>
      <c r="Q294" s="109">
        <f>SUM('10:14'!Q294)</f>
        <v>0</v>
      </c>
      <c r="R294" s="109">
        <f>SUM('10:14'!R294)</f>
        <v>0</v>
      </c>
      <c r="S294" s="109">
        <f>SUM('10:14'!S294)</f>
        <v>0</v>
      </c>
      <c r="T294" s="109">
        <f>SUM('10:14'!T294)</f>
        <v>0</v>
      </c>
      <c r="U294" s="109">
        <f>SUM('10:14'!U294)</f>
        <v>0</v>
      </c>
      <c r="V294" s="244">
        <f t="shared" si="110"/>
        <v>0</v>
      </c>
      <c r="W294" s="33" t="str">
        <f t="shared" si="106"/>
        <v/>
      </c>
      <c r="X294" s="109">
        <f>SUM('10:14'!X294)</f>
        <v>0</v>
      </c>
      <c r="Y294" s="109">
        <f>SUM('10:14'!Y294)</f>
        <v>0</v>
      </c>
      <c r="Z294" s="109">
        <f>SUM('10:14'!Z294)</f>
        <v>0</v>
      </c>
      <c r="AA294" s="109">
        <f>SUM('10:14'!AA294)</f>
        <v>0</v>
      </c>
      <c r="AB294" s="305">
        <v>0.59</v>
      </c>
      <c r="AC294" s="327">
        <f t="shared" si="111"/>
        <v>0</v>
      </c>
      <c r="AD294" s="303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5.75">
      <c r="A295" s="357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109">
        <f>SUM('10:14'!G295)</f>
        <v>0</v>
      </c>
      <c r="H295" s="298">
        <f t="shared" si="112"/>
        <v>0</v>
      </c>
      <c r="I295" s="109">
        <f>SUM('10:14'!I295)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108"/>
        <v>0</v>
      </c>
      <c r="N295" s="31">
        <f t="shared" si="109"/>
        <v>0</v>
      </c>
      <c r="O295" s="109">
        <f>SUM('10:14'!O295)</f>
        <v>0</v>
      </c>
      <c r="P295" s="109">
        <f>SUM('10:14'!P295)</f>
        <v>0</v>
      </c>
      <c r="Q295" s="109">
        <f>SUM('10:14'!Q295)</f>
        <v>0</v>
      </c>
      <c r="R295" s="109">
        <f>SUM('10:14'!R295)</f>
        <v>0</v>
      </c>
      <c r="S295" s="109">
        <f>SUM('10:14'!S295)</f>
        <v>0</v>
      </c>
      <c r="T295" s="109">
        <f>SUM('10:14'!T295)</f>
        <v>0</v>
      </c>
      <c r="U295" s="109">
        <f>SUM('10:14'!U295)</f>
        <v>0</v>
      </c>
      <c r="V295" s="244">
        <f t="shared" si="110"/>
        <v>0</v>
      </c>
      <c r="W295" s="33" t="str">
        <f t="shared" si="106"/>
        <v/>
      </c>
      <c r="X295" s="109">
        <f>SUM('10:14'!X295)</f>
        <v>0</v>
      </c>
      <c r="Y295" s="109">
        <f>SUM('10:14'!Y295)</f>
        <v>0</v>
      </c>
      <c r="Z295" s="109">
        <f>SUM('10:14'!Z295)</f>
        <v>0</v>
      </c>
      <c r="AA295" s="109">
        <f>SUM('10:14'!AA295)</f>
        <v>0</v>
      </c>
      <c r="AB295" s="305">
        <v>0.59</v>
      </c>
      <c r="AC295" s="327">
        <f t="shared" si="111"/>
        <v>0</v>
      </c>
      <c r="AD295" s="303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78"/>
      <c r="B296" s="63" t="s">
        <v>95</v>
      </c>
      <c r="C296" s="16" t="s">
        <v>60</v>
      </c>
      <c r="D296" s="17">
        <v>5.03</v>
      </c>
      <c r="E296" s="17"/>
      <c r="F296" s="6"/>
      <c r="G296" s="109">
        <f>SUM('10:14'!G296)</f>
        <v>0</v>
      </c>
      <c r="H296" s="298">
        <f t="shared" si="112"/>
        <v>0</v>
      </c>
      <c r="I296" s="109">
        <f>SUM('10:14'!I296)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108"/>
        <v>0</v>
      </c>
      <c r="N296" s="31">
        <f t="shared" si="109"/>
        <v>0</v>
      </c>
      <c r="O296" s="109">
        <f>SUM('10:14'!O296)</f>
        <v>0</v>
      </c>
      <c r="P296" s="109">
        <f>SUM('10:14'!P296)</f>
        <v>0</v>
      </c>
      <c r="Q296" s="109">
        <f>SUM('10:14'!Q296)</f>
        <v>0</v>
      </c>
      <c r="R296" s="109">
        <f>SUM('10:14'!R296)</f>
        <v>0</v>
      </c>
      <c r="S296" s="109">
        <f>SUM('10:14'!S296)</f>
        <v>0</v>
      </c>
      <c r="T296" s="109">
        <f>SUM('10:14'!T296)</f>
        <v>0</v>
      </c>
      <c r="U296" s="109">
        <f>SUM('10:14'!U296)</f>
        <v>0</v>
      </c>
      <c r="V296" s="244">
        <f t="shared" si="110"/>
        <v>0</v>
      </c>
      <c r="W296" s="33" t="str">
        <f t="shared" si="106"/>
        <v/>
      </c>
      <c r="X296" s="109">
        <f>SUM('10:14'!X296)</f>
        <v>0</v>
      </c>
      <c r="Y296" s="109">
        <f>SUM('10:14'!Y296)</f>
        <v>0</v>
      </c>
      <c r="Z296" s="109">
        <f>SUM('10:14'!Z296)</f>
        <v>0</v>
      </c>
      <c r="AA296" s="109">
        <f>SUM('10:14'!AA296)</f>
        <v>0</v>
      </c>
      <c r="AB296" s="305">
        <v>0.59</v>
      </c>
      <c r="AC296" s="327">
        <f t="shared" si="111"/>
        <v>0</v>
      </c>
      <c r="AD296" s="303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7.25">
      <c r="A297" s="378"/>
      <c r="B297" s="63" t="s">
        <v>95</v>
      </c>
      <c r="C297" s="299" t="s">
        <v>96</v>
      </c>
      <c r="D297" s="17">
        <v>5.03</v>
      </c>
      <c r="E297" s="17"/>
      <c r="F297" s="6"/>
      <c r="G297" s="109">
        <f>SUM('10:14'!G297)</f>
        <v>0</v>
      </c>
      <c r="H297" s="298">
        <f t="shared" si="112"/>
        <v>0</v>
      </c>
      <c r="I297" s="109">
        <f>SUM('10:14'!I297)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108"/>
        <v>0</v>
      </c>
      <c r="N297" s="31">
        <f t="shared" si="109"/>
        <v>0</v>
      </c>
      <c r="O297" s="109">
        <f>SUM('10:14'!O297)</f>
        <v>0</v>
      </c>
      <c r="P297" s="109">
        <f>SUM('10:14'!P297)</f>
        <v>0</v>
      </c>
      <c r="Q297" s="109">
        <f>SUM('10:14'!Q297)</f>
        <v>0</v>
      </c>
      <c r="R297" s="109">
        <f>SUM('10:14'!R297)</f>
        <v>0</v>
      </c>
      <c r="S297" s="109">
        <f>SUM('10:14'!S297)</f>
        <v>0</v>
      </c>
      <c r="T297" s="109">
        <f>SUM('10:14'!T297)</f>
        <v>0</v>
      </c>
      <c r="U297" s="109">
        <f>SUM('10:14'!U297)</f>
        <v>0</v>
      </c>
      <c r="V297" s="244">
        <f t="shared" si="110"/>
        <v>0</v>
      </c>
      <c r="W297" s="33" t="str">
        <f t="shared" si="106"/>
        <v/>
      </c>
      <c r="X297" s="109">
        <f>SUM('10:14'!X297)</f>
        <v>0</v>
      </c>
      <c r="Y297" s="109">
        <f>SUM('10:14'!Y297)</f>
        <v>0</v>
      </c>
      <c r="Z297" s="109">
        <f>SUM('10:14'!Z297)</f>
        <v>0</v>
      </c>
      <c r="AA297" s="109">
        <f>SUM('10:14'!AA297)</f>
        <v>0</v>
      </c>
      <c r="AB297" s="305">
        <v>0.59</v>
      </c>
      <c r="AC297" s="327">
        <f t="shared" si="111"/>
        <v>0</v>
      </c>
      <c r="AD297" s="303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78">
        <v>30101067</v>
      </c>
      <c r="B298" s="63" t="s">
        <v>97</v>
      </c>
      <c r="C298" s="299" t="s">
        <v>82</v>
      </c>
      <c r="D298" s="17">
        <v>5.03</v>
      </c>
      <c r="E298" s="17"/>
      <c r="F298" s="6"/>
      <c r="G298" s="109">
        <f>SUM('10:14'!G298)</f>
        <v>0</v>
      </c>
      <c r="H298" s="298">
        <f t="shared" si="112"/>
        <v>0</v>
      </c>
      <c r="I298" s="109">
        <f>SUM('10:14'!I298)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108"/>
        <v/>
      </c>
      <c r="N298" s="31">
        <f t="shared" si="109"/>
        <v>0</v>
      </c>
      <c r="O298" s="109">
        <f>SUM('10:14'!O298)</f>
        <v>0</v>
      </c>
      <c r="P298" s="109">
        <f>SUM('10:14'!P298)</f>
        <v>0</v>
      </c>
      <c r="Q298" s="109">
        <f>SUM('10:14'!Q298)</f>
        <v>0</v>
      </c>
      <c r="R298" s="109">
        <f>SUM('10:14'!R298)</f>
        <v>0</v>
      </c>
      <c r="S298" s="109">
        <f>SUM('10:14'!S298)</f>
        <v>0</v>
      </c>
      <c r="T298" s="109">
        <f>SUM('10:14'!T298)</f>
        <v>0</v>
      </c>
      <c r="U298" s="109">
        <f>SUM('10:14'!U298)</f>
        <v>0</v>
      </c>
      <c r="V298" s="244">
        <f t="shared" si="110"/>
        <v>0</v>
      </c>
      <c r="W298" s="33" t="str">
        <f t="shared" si="106"/>
        <v/>
      </c>
      <c r="X298" s="109">
        <f>SUM('10:14'!X298)</f>
        <v>0</v>
      </c>
      <c r="Y298" s="109">
        <f>SUM('10:14'!Y298)</f>
        <v>0</v>
      </c>
      <c r="Z298" s="109">
        <f>SUM('10:14'!Z298)</f>
        <v>0</v>
      </c>
      <c r="AA298" s="109">
        <f>SUM('10:14'!AA298)</f>
        <v>0</v>
      </c>
      <c r="AB298" s="305"/>
      <c r="AC298" s="327">
        <f t="shared" si="111"/>
        <v>0</v>
      </c>
      <c r="AD298" s="303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78">
        <v>30101068</v>
      </c>
      <c r="B299" s="63" t="s">
        <v>97</v>
      </c>
      <c r="C299" s="299" t="s">
        <v>72</v>
      </c>
      <c r="D299" s="17">
        <v>5.03</v>
      </c>
      <c r="E299" s="17"/>
      <c r="F299" s="6"/>
      <c r="G299" s="109">
        <f>SUM('10:14'!G299)</f>
        <v>0</v>
      </c>
      <c r="H299" s="298">
        <f t="shared" si="112"/>
        <v>0</v>
      </c>
      <c r="I299" s="109">
        <f>SUM('10:14'!I299)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108"/>
        <v/>
      </c>
      <c r="N299" s="31">
        <f t="shared" si="109"/>
        <v>0</v>
      </c>
      <c r="O299" s="109">
        <f>SUM('10:14'!O299)</f>
        <v>0</v>
      </c>
      <c r="P299" s="109">
        <f>SUM('10:14'!P299)</f>
        <v>0</v>
      </c>
      <c r="Q299" s="109">
        <f>SUM('10:14'!Q299)</f>
        <v>0</v>
      </c>
      <c r="R299" s="109">
        <f>SUM('10:14'!R299)</f>
        <v>0</v>
      </c>
      <c r="S299" s="109">
        <f>SUM('10:14'!S299)</f>
        <v>0</v>
      </c>
      <c r="T299" s="109">
        <f>SUM('10:14'!T299)</f>
        <v>0</v>
      </c>
      <c r="U299" s="109">
        <f>SUM('10:14'!U299)</f>
        <v>0</v>
      </c>
      <c r="V299" s="244">
        <f t="shared" si="110"/>
        <v>0</v>
      </c>
      <c r="W299" s="33" t="str">
        <f t="shared" si="106"/>
        <v/>
      </c>
      <c r="X299" s="109">
        <f>SUM('10:14'!X299)</f>
        <v>0</v>
      </c>
      <c r="Y299" s="109">
        <f>SUM('10:14'!Y299)</f>
        <v>0</v>
      </c>
      <c r="Z299" s="109">
        <f>SUM('10:14'!Z299)</f>
        <v>0</v>
      </c>
      <c r="AA299" s="109">
        <f>SUM('10:14'!AA299)</f>
        <v>0</v>
      </c>
      <c r="AB299" s="305">
        <v>0.59</v>
      </c>
      <c r="AC299" s="327">
        <f t="shared" si="111"/>
        <v>0</v>
      </c>
      <c r="AD299" s="303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78">
        <v>30101069</v>
      </c>
      <c r="B300" s="63" t="s">
        <v>97</v>
      </c>
      <c r="C300" s="299" t="s">
        <v>60</v>
      </c>
      <c r="D300" s="17">
        <v>5.03</v>
      </c>
      <c r="E300" s="17"/>
      <c r="F300" s="6"/>
      <c r="G300" s="109">
        <f>SUM('10:14'!G300)</f>
        <v>0</v>
      </c>
      <c r="H300" s="298">
        <f t="shared" si="112"/>
        <v>0</v>
      </c>
      <c r="I300" s="109">
        <f>SUM('10:14'!I300)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108"/>
        <v/>
      </c>
      <c r="N300" s="31">
        <f t="shared" si="109"/>
        <v>0</v>
      </c>
      <c r="O300" s="109">
        <f>SUM('10:14'!O300)</f>
        <v>0</v>
      </c>
      <c r="P300" s="109">
        <f>SUM('10:14'!P300)</f>
        <v>0</v>
      </c>
      <c r="Q300" s="109">
        <f>SUM('10:14'!Q300)</f>
        <v>0</v>
      </c>
      <c r="R300" s="109">
        <f>SUM('10:14'!R300)</f>
        <v>0</v>
      </c>
      <c r="S300" s="109">
        <f>SUM('10:14'!S300)</f>
        <v>0</v>
      </c>
      <c r="T300" s="109">
        <f>SUM('10:14'!T300)</f>
        <v>0</v>
      </c>
      <c r="U300" s="109">
        <f>SUM('10:14'!U300)</f>
        <v>0</v>
      </c>
      <c r="V300" s="244">
        <f t="shared" si="110"/>
        <v>0</v>
      </c>
      <c r="W300" s="33" t="str">
        <f t="shared" si="106"/>
        <v/>
      </c>
      <c r="X300" s="109">
        <f>SUM('10:14'!X300)</f>
        <v>0</v>
      </c>
      <c r="Y300" s="109">
        <f>SUM('10:14'!Y300)</f>
        <v>0</v>
      </c>
      <c r="Z300" s="109">
        <f>SUM('10:14'!Z300)</f>
        <v>0</v>
      </c>
      <c r="AA300" s="109">
        <f>SUM('10:14'!AA300)</f>
        <v>0</v>
      </c>
      <c r="AB300" s="305"/>
      <c r="AC300" s="327">
        <f t="shared" si="111"/>
        <v>0</v>
      </c>
      <c r="AD300" s="303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78">
        <v>30101070</v>
      </c>
      <c r="B301" s="63" t="s">
        <v>97</v>
      </c>
      <c r="C301" s="299" t="s">
        <v>96</v>
      </c>
      <c r="D301" s="17">
        <v>5.03</v>
      </c>
      <c r="E301" s="17"/>
      <c r="F301" s="6"/>
      <c r="G301" s="109">
        <f>SUM('10:14'!G301)</f>
        <v>0</v>
      </c>
      <c r="H301" s="298">
        <f t="shared" si="112"/>
        <v>0</v>
      </c>
      <c r="I301" s="109">
        <f>SUM('10:14'!I301)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108"/>
        <v/>
      </c>
      <c r="N301" s="31">
        <f t="shared" si="109"/>
        <v>0</v>
      </c>
      <c r="O301" s="109">
        <f>SUM('10:14'!O301)</f>
        <v>0</v>
      </c>
      <c r="P301" s="109">
        <f>SUM('10:14'!P301)</f>
        <v>0</v>
      </c>
      <c r="Q301" s="109">
        <f>SUM('10:14'!Q301)</f>
        <v>0</v>
      </c>
      <c r="R301" s="109">
        <f>SUM('10:14'!R301)</f>
        <v>0</v>
      </c>
      <c r="S301" s="109">
        <f>SUM('10:14'!S301)</f>
        <v>0</v>
      </c>
      <c r="T301" s="109">
        <f>SUM('10:14'!T301)</f>
        <v>0</v>
      </c>
      <c r="U301" s="109">
        <f>SUM('10:14'!U301)</f>
        <v>0</v>
      </c>
      <c r="V301" s="244">
        <f t="shared" si="110"/>
        <v>0</v>
      </c>
      <c r="W301" s="33" t="str">
        <f t="shared" si="106"/>
        <v/>
      </c>
      <c r="X301" s="109">
        <f>SUM('10:14'!X301)</f>
        <v>0</v>
      </c>
      <c r="Y301" s="109">
        <f>SUM('10:14'!Y301)</f>
        <v>0</v>
      </c>
      <c r="Z301" s="109">
        <f>SUM('10:14'!Z301)</f>
        <v>0</v>
      </c>
      <c r="AA301" s="109">
        <f>SUM('10:14'!AA301)</f>
        <v>0</v>
      </c>
      <c r="AB301" s="305"/>
      <c r="AC301" s="327">
        <f t="shared" si="111"/>
        <v>0</v>
      </c>
      <c r="AD301" s="303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78">
        <v>30101071</v>
      </c>
      <c r="B302" s="63" t="s">
        <v>97</v>
      </c>
      <c r="C302" s="299" t="s">
        <v>73</v>
      </c>
      <c r="D302" s="17">
        <v>5.03</v>
      </c>
      <c r="E302" s="17"/>
      <c r="F302" s="6"/>
      <c r="G302" s="109">
        <f>SUM('10:14'!G302)</f>
        <v>0</v>
      </c>
      <c r="H302" s="298">
        <f t="shared" si="112"/>
        <v>0</v>
      </c>
      <c r="I302" s="109">
        <f>SUM('10:14'!I302)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108"/>
        <v/>
      </c>
      <c r="N302" s="31">
        <f t="shared" si="109"/>
        <v>0</v>
      </c>
      <c r="O302" s="109">
        <f>SUM('10:14'!O302)</f>
        <v>0</v>
      </c>
      <c r="P302" s="109">
        <f>SUM('10:14'!P302)</f>
        <v>0</v>
      </c>
      <c r="Q302" s="109">
        <f>SUM('10:14'!Q302)</f>
        <v>0</v>
      </c>
      <c r="R302" s="109">
        <f>SUM('10:14'!R302)</f>
        <v>0</v>
      </c>
      <c r="S302" s="109">
        <f>SUM('10:14'!S302)</f>
        <v>0</v>
      </c>
      <c r="T302" s="109">
        <f>SUM('10:14'!T302)</f>
        <v>0</v>
      </c>
      <c r="U302" s="109">
        <f>SUM('10:14'!U302)</f>
        <v>0</v>
      </c>
      <c r="V302" s="244">
        <f t="shared" si="110"/>
        <v>0</v>
      </c>
      <c r="W302" s="33" t="str">
        <f t="shared" si="106"/>
        <v/>
      </c>
      <c r="X302" s="109">
        <f>SUM('10:14'!X302)</f>
        <v>0</v>
      </c>
      <c r="Y302" s="109">
        <f>SUM('10:14'!Y302)</f>
        <v>0</v>
      </c>
      <c r="Z302" s="109">
        <f>SUM('10:14'!Z302)</f>
        <v>0</v>
      </c>
      <c r="AA302" s="109">
        <f>SUM('10:14'!AA302)</f>
        <v>0</v>
      </c>
      <c r="AB302" s="305"/>
      <c r="AC302" s="327">
        <f t="shared" si="111"/>
        <v>0</v>
      </c>
      <c r="AD302" s="303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74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109">
        <f>SUM('10:14'!G303)</f>
        <v>62</v>
      </c>
      <c r="H303" s="298">
        <f t="shared" si="112"/>
        <v>313.71999999999997</v>
      </c>
      <c r="I303" s="109">
        <f>SUM('10:14'!I303)</f>
        <v>4</v>
      </c>
      <c r="J303" s="31">
        <f t="array" ref="J303">IF(ISERROR(G303/I303),"",G303/I303)</f>
        <v>15.5</v>
      </c>
      <c r="K303" s="35">
        <f t="array" ref="K303">IF(ISERROR(G303/L303),"",G303/L303)</f>
        <v>2.48</v>
      </c>
      <c r="L303" s="98">
        <v>25</v>
      </c>
      <c r="M303" s="36">
        <f t="shared" si="108"/>
        <v>1.52</v>
      </c>
      <c r="N303" s="31">
        <f t="shared" si="109"/>
        <v>0</v>
      </c>
      <c r="O303" s="109">
        <f>SUM('10:14'!O303)</f>
        <v>0</v>
      </c>
      <c r="P303" s="109">
        <f>SUM('10:14'!P303)</f>
        <v>0</v>
      </c>
      <c r="Q303" s="109">
        <f>SUM('10:14'!Q303)</f>
        <v>0</v>
      </c>
      <c r="R303" s="109">
        <f>SUM('10:14'!R303)</f>
        <v>0</v>
      </c>
      <c r="S303" s="109">
        <f>SUM('10:14'!S303)</f>
        <v>0</v>
      </c>
      <c r="T303" s="109">
        <f>SUM('10:14'!T303)</f>
        <v>0</v>
      </c>
      <c r="U303" s="109">
        <f>SUM('10:14'!U303)</f>
        <v>0</v>
      </c>
      <c r="V303" s="244">
        <f t="shared" si="110"/>
        <v>0</v>
      </c>
      <c r="W303" s="33">
        <f t="shared" si="106"/>
        <v>0</v>
      </c>
      <c r="X303" s="109">
        <f>SUM('10:14'!X303)</f>
        <v>0</v>
      </c>
      <c r="Y303" s="109">
        <f>SUM('10:14'!Y303)</f>
        <v>0</v>
      </c>
      <c r="Z303" s="109">
        <f>SUM('10:14'!Z303)</f>
        <v>0</v>
      </c>
      <c r="AA303" s="109">
        <f>SUM('10:14'!AA303)</f>
        <v>0</v>
      </c>
      <c r="AB303" s="305">
        <v>0.43</v>
      </c>
      <c r="AC303" s="327">
        <f t="shared" si="111"/>
        <v>26.66</v>
      </c>
      <c r="AD303" s="303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74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109">
        <f>SUM('10:14'!G304)</f>
        <v>707</v>
      </c>
      <c r="H304" s="298">
        <f t="shared" si="112"/>
        <v>3577.4199999999996</v>
      </c>
      <c r="I304" s="109">
        <f>SUM('10:14'!I304)</f>
        <v>28.5</v>
      </c>
      <c r="J304" s="31">
        <f t="array" ref="J304">IF(ISERROR(G304/I304),"",G304/I304)</f>
        <v>24.807017543859651</v>
      </c>
      <c r="K304" s="35">
        <f t="array" ref="K304">IF(ISERROR(G304/L304),"",G304/L304)</f>
        <v>28.28</v>
      </c>
      <c r="L304" s="98">
        <v>25</v>
      </c>
      <c r="M304" s="36">
        <f t="shared" si="108"/>
        <v>0.21999999999999886</v>
      </c>
      <c r="N304" s="31">
        <f t="shared" si="109"/>
        <v>0</v>
      </c>
      <c r="O304" s="109">
        <f>SUM('10:14'!O304)</f>
        <v>0</v>
      </c>
      <c r="P304" s="109">
        <f>SUM('10:14'!P304)</f>
        <v>0</v>
      </c>
      <c r="Q304" s="109">
        <f>SUM('10:14'!Q304)</f>
        <v>0</v>
      </c>
      <c r="R304" s="109">
        <f>SUM('10:14'!R304)</f>
        <v>0</v>
      </c>
      <c r="S304" s="109">
        <f>SUM('10:14'!S304)</f>
        <v>0</v>
      </c>
      <c r="T304" s="109">
        <f>SUM('10:14'!T304)</f>
        <v>0</v>
      </c>
      <c r="U304" s="109">
        <f>SUM('10:14'!U304)</f>
        <v>0</v>
      </c>
      <c r="V304" s="244">
        <f t="shared" si="110"/>
        <v>0</v>
      </c>
      <c r="W304" s="33">
        <f t="shared" si="106"/>
        <v>0</v>
      </c>
      <c r="X304" s="109">
        <f>SUM('10:14'!X304)</f>
        <v>0</v>
      </c>
      <c r="Y304" s="109">
        <f>SUM('10:14'!Y304)</f>
        <v>0</v>
      </c>
      <c r="Z304" s="109">
        <f>SUM('10:14'!Z304)</f>
        <v>0</v>
      </c>
      <c r="AA304" s="109">
        <f>SUM('10:14'!AA304)</f>
        <v>0</v>
      </c>
      <c r="AB304" s="305">
        <v>0.43</v>
      </c>
      <c r="AC304" s="327">
        <f t="shared" si="111"/>
        <v>304.01</v>
      </c>
      <c r="AD304" s="303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5.75">
      <c r="A305" s="632" t="s">
        <v>99</v>
      </c>
      <c r="B305" s="633"/>
      <c r="C305" s="295" t="s">
        <v>71</v>
      </c>
      <c r="D305" s="20"/>
      <c r="E305" s="20"/>
      <c r="F305" s="32"/>
      <c r="G305" s="118">
        <f>SUM(G290:G304)</f>
        <v>1118</v>
      </c>
      <c r="H305" s="30">
        <f>SUM(H290:H304)</f>
        <v>5646.61</v>
      </c>
      <c r="I305" s="30">
        <f>SUM(I290:I304)</f>
        <v>50.5</v>
      </c>
      <c r="J305" s="31">
        <f t="array" ref="J305">IF(ISERROR(G305/I305),"",G305/I305)</f>
        <v>22.138613861386137</v>
      </c>
      <c r="K305" s="30">
        <f>SUM(K290:K304)</f>
        <v>44.72</v>
      </c>
      <c r="L305" s="30"/>
      <c r="M305" s="105">
        <f t="shared" ref="M305:V305" si="113">SUM(M290:M304)</f>
        <v>5.7799999999999994</v>
      </c>
      <c r="N305" s="30">
        <f t="shared" si="113"/>
        <v>0</v>
      </c>
      <c r="O305" s="30">
        <f t="shared" si="113"/>
        <v>0</v>
      </c>
      <c r="P305" s="30">
        <f t="shared" si="113"/>
        <v>0</v>
      </c>
      <c r="Q305" s="30">
        <f t="shared" si="113"/>
        <v>0</v>
      </c>
      <c r="R305" s="30">
        <f t="shared" si="113"/>
        <v>0</v>
      </c>
      <c r="S305" s="30">
        <f t="shared" si="113"/>
        <v>0</v>
      </c>
      <c r="T305" s="30">
        <f t="shared" si="113"/>
        <v>0</v>
      </c>
      <c r="U305" s="30">
        <f t="shared" si="113"/>
        <v>0</v>
      </c>
      <c r="V305" s="246">
        <f t="shared" si="113"/>
        <v>0</v>
      </c>
      <c r="W305" s="33">
        <f t="shared" si="106"/>
        <v>0</v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305"/>
      <c r="AC305" s="328">
        <f>SUM(AC290:AC304)</f>
        <v>473.76</v>
      </c>
      <c r="AD305" s="303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5.75">
      <c r="A306" s="358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109">
        <f>SUM('10:14'!G306)</f>
        <v>49</v>
      </c>
      <c r="H306" s="298">
        <f t="shared" ref="H306:H312" si="114">D306*G306</f>
        <v>246.96</v>
      </c>
      <c r="I306" s="109">
        <f>SUM('10:14'!I306)</f>
        <v>2.5</v>
      </c>
      <c r="J306" s="31">
        <f t="array" ref="J306">IF(ISERROR(G306/I306),"",G306/I306)</f>
        <v>19.600000000000001</v>
      </c>
      <c r="K306" s="35">
        <f t="array" ref="K306">IF(ISERROR(G306/L306),"",G306/L306)</f>
        <v>2.2272727272727271</v>
      </c>
      <c r="L306" s="98">
        <v>22</v>
      </c>
      <c r="M306" s="36">
        <f t="shared" ref="M306:M312" si="115">IF(ISERROR(I306-K306),"",I306-K306)</f>
        <v>0.27272727272727293</v>
      </c>
      <c r="N306" s="31">
        <f t="shared" ref="N306:N312" si="116">SUM(O306:U306)</f>
        <v>0</v>
      </c>
      <c r="O306" s="109">
        <f>SUM('10:14'!O306)</f>
        <v>0</v>
      </c>
      <c r="P306" s="109">
        <f>SUM('10:14'!P306)</f>
        <v>0</v>
      </c>
      <c r="Q306" s="109">
        <f>SUM('10:14'!Q306)</f>
        <v>0</v>
      </c>
      <c r="R306" s="109">
        <f>SUM('10:14'!R306)</f>
        <v>0</v>
      </c>
      <c r="S306" s="109">
        <f>SUM('10:14'!S306)</f>
        <v>0</v>
      </c>
      <c r="T306" s="109">
        <f>SUM('10:14'!T306)</f>
        <v>0</v>
      </c>
      <c r="U306" s="109">
        <f>SUM('10:14'!U306)</f>
        <v>0</v>
      </c>
      <c r="V306" s="244">
        <f t="shared" ref="V306:V312" si="117">SUM(X306:AA306)</f>
        <v>0</v>
      </c>
      <c r="W306" s="33">
        <f t="shared" si="106"/>
        <v>0</v>
      </c>
      <c r="X306" s="109">
        <f>SUM('10:14'!X306)</f>
        <v>0</v>
      </c>
      <c r="Y306" s="109">
        <f>SUM('10:14'!Y306)</f>
        <v>0</v>
      </c>
      <c r="Z306" s="109">
        <f>SUM('10:14'!Z306)</f>
        <v>0</v>
      </c>
      <c r="AA306" s="109">
        <f>SUM('10:14'!AA306)</f>
        <v>0</v>
      </c>
      <c r="AB306" s="305">
        <v>0.48</v>
      </c>
      <c r="AC306" s="327">
        <f t="shared" ref="AC306:AC312" si="118">AB306*G306</f>
        <v>23.52</v>
      </c>
      <c r="AD306" s="303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74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109">
        <f>SUM('10:14'!G307)</f>
        <v>0</v>
      </c>
      <c r="H307" s="298">
        <f t="shared" si="114"/>
        <v>0</v>
      </c>
      <c r="I307" s="109">
        <f>SUM('10:14'!I307)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115"/>
        <v>0</v>
      </c>
      <c r="N307" s="31">
        <f t="shared" si="116"/>
        <v>0</v>
      </c>
      <c r="O307" s="109">
        <f>SUM('10:14'!O307)</f>
        <v>0</v>
      </c>
      <c r="P307" s="109">
        <f>SUM('10:14'!P307)</f>
        <v>0</v>
      </c>
      <c r="Q307" s="109">
        <f>SUM('10:14'!Q307)</f>
        <v>0</v>
      </c>
      <c r="R307" s="109">
        <f>SUM('10:14'!R307)</f>
        <v>0</v>
      </c>
      <c r="S307" s="109">
        <f>SUM('10:14'!S307)</f>
        <v>0</v>
      </c>
      <c r="T307" s="109">
        <f>SUM('10:14'!T307)</f>
        <v>0</v>
      </c>
      <c r="U307" s="109">
        <f>SUM('10:14'!U307)</f>
        <v>0</v>
      </c>
      <c r="V307" s="244">
        <f t="shared" si="117"/>
        <v>0</v>
      </c>
      <c r="W307" s="33" t="str">
        <f t="shared" si="106"/>
        <v/>
      </c>
      <c r="X307" s="109">
        <f>SUM('10:14'!X307)</f>
        <v>0</v>
      </c>
      <c r="Y307" s="109">
        <f>SUM('10:14'!Y307)</f>
        <v>0</v>
      </c>
      <c r="Z307" s="109">
        <f>SUM('10:14'!Z307)</f>
        <v>0</v>
      </c>
      <c r="AA307" s="109">
        <f>SUM('10:14'!AA307)</f>
        <v>0</v>
      </c>
      <c r="AB307" s="305">
        <v>0.48</v>
      </c>
      <c r="AC307" s="327">
        <f t="shared" si="118"/>
        <v>0</v>
      </c>
      <c r="AD307" s="303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7.25">
      <c r="A308" s="374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109">
        <f>SUM('10:14'!G308)</f>
        <v>313</v>
      </c>
      <c r="H308" s="298">
        <f t="shared" si="114"/>
        <v>1577.52</v>
      </c>
      <c r="I308" s="109">
        <f>SUM('10:14'!I308)</f>
        <v>15</v>
      </c>
      <c r="J308" s="31">
        <f t="array" ref="J308">IF(ISERROR(G308/I308),"",G308/I308)</f>
        <v>20.866666666666667</v>
      </c>
      <c r="K308" s="35">
        <f t="array" ref="K308">IF(ISERROR(G308/L308),"",G308/L308)</f>
        <v>14.227272727272727</v>
      </c>
      <c r="L308" s="98">
        <v>22</v>
      </c>
      <c r="M308" s="36">
        <f t="shared" si="115"/>
        <v>0.77272727272727337</v>
      </c>
      <c r="N308" s="31">
        <f t="shared" si="116"/>
        <v>0</v>
      </c>
      <c r="O308" s="109">
        <f>SUM('10:14'!O308)</f>
        <v>0</v>
      </c>
      <c r="P308" s="109">
        <f>SUM('10:14'!P308)</f>
        <v>0</v>
      </c>
      <c r="Q308" s="109">
        <f>SUM('10:14'!Q308)</f>
        <v>0</v>
      </c>
      <c r="R308" s="109">
        <f>SUM('10:14'!R308)</f>
        <v>0</v>
      </c>
      <c r="S308" s="109">
        <f>SUM('10:14'!S308)</f>
        <v>0</v>
      </c>
      <c r="T308" s="109">
        <f>SUM('10:14'!T308)</f>
        <v>0</v>
      </c>
      <c r="U308" s="109">
        <f>SUM('10:14'!U308)</f>
        <v>0</v>
      </c>
      <c r="V308" s="244">
        <f t="shared" si="117"/>
        <v>0</v>
      </c>
      <c r="W308" s="33">
        <f t="shared" si="106"/>
        <v>0</v>
      </c>
      <c r="X308" s="109">
        <f>SUM('10:14'!X308)</f>
        <v>0</v>
      </c>
      <c r="Y308" s="109">
        <f>SUM('10:14'!Y308)</f>
        <v>0</v>
      </c>
      <c r="Z308" s="109">
        <f>SUM('10:14'!Z308)</f>
        <v>0</v>
      </c>
      <c r="AA308" s="109">
        <f>SUM('10:14'!AA308)</f>
        <v>0</v>
      </c>
      <c r="AB308" s="305">
        <v>0.48</v>
      </c>
      <c r="AC308" s="327">
        <f t="shared" si="118"/>
        <v>150.23999999999998</v>
      </c>
      <c r="AD308" s="303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74"/>
      <c r="B309" s="62" t="s">
        <v>100</v>
      </c>
      <c r="C309" s="16" t="s">
        <v>66</v>
      </c>
      <c r="D309" s="17">
        <v>5.04</v>
      </c>
      <c r="E309" s="17"/>
      <c r="F309" s="6"/>
      <c r="G309" s="109">
        <f>SUM('10:14'!G309)</f>
        <v>0</v>
      </c>
      <c r="H309" s="298">
        <f t="shared" si="114"/>
        <v>0</v>
      </c>
      <c r="I309" s="109">
        <f>SUM('10:14'!I309)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115"/>
        <v>0</v>
      </c>
      <c r="N309" s="31">
        <f t="shared" si="116"/>
        <v>0</v>
      </c>
      <c r="O309" s="109">
        <f>SUM('10:14'!O309)</f>
        <v>0</v>
      </c>
      <c r="P309" s="109">
        <f>SUM('10:14'!P309)</f>
        <v>0</v>
      </c>
      <c r="Q309" s="109">
        <f>SUM('10:14'!Q309)</f>
        <v>0</v>
      </c>
      <c r="R309" s="109">
        <f>SUM('10:14'!R309)</f>
        <v>0</v>
      </c>
      <c r="S309" s="109">
        <f>SUM('10:14'!S309)</f>
        <v>0</v>
      </c>
      <c r="T309" s="109">
        <f>SUM('10:14'!T309)</f>
        <v>0</v>
      </c>
      <c r="U309" s="109">
        <f>SUM('10:14'!U309)</f>
        <v>0</v>
      </c>
      <c r="V309" s="244">
        <f t="shared" si="117"/>
        <v>0</v>
      </c>
      <c r="W309" s="33" t="str">
        <f t="shared" si="106"/>
        <v/>
      </c>
      <c r="X309" s="109">
        <f>SUM('10:14'!X309)</f>
        <v>0</v>
      </c>
      <c r="Y309" s="109">
        <f>SUM('10:14'!Y309)</f>
        <v>0</v>
      </c>
      <c r="Z309" s="109">
        <f>SUM('10:14'!Z309)</f>
        <v>0</v>
      </c>
      <c r="AA309" s="109">
        <f>SUM('10:14'!AA309)</f>
        <v>0</v>
      </c>
      <c r="AB309" s="305">
        <v>0.48</v>
      </c>
      <c r="AC309" s="327">
        <f t="shared" si="118"/>
        <v>0</v>
      </c>
      <c r="AD309" s="303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74"/>
      <c r="B310" s="62" t="s">
        <v>100</v>
      </c>
      <c r="C310" s="16" t="s">
        <v>101</v>
      </c>
      <c r="D310" s="17">
        <v>5.04</v>
      </c>
      <c r="E310" s="17"/>
      <c r="F310" s="6"/>
      <c r="G310" s="109">
        <f>SUM('10:14'!G310)</f>
        <v>0</v>
      </c>
      <c r="H310" s="298">
        <f t="shared" si="114"/>
        <v>0</v>
      </c>
      <c r="I310" s="109">
        <f>SUM('10:14'!I310)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115"/>
        <v>0</v>
      </c>
      <c r="N310" s="31">
        <f t="shared" si="116"/>
        <v>0</v>
      </c>
      <c r="O310" s="109">
        <f>SUM('10:14'!O310)</f>
        <v>0</v>
      </c>
      <c r="P310" s="109">
        <f>SUM('10:14'!P310)</f>
        <v>0</v>
      </c>
      <c r="Q310" s="109">
        <f>SUM('10:14'!Q310)</f>
        <v>0</v>
      </c>
      <c r="R310" s="109">
        <f>SUM('10:14'!R310)</f>
        <v>0</v>
      </c>
      <c r="S310" s="109">
        <f>SUM('10:14'!S310)</f>
        <v>0</v>
      </c>
      <c r="T310" s="109">
        <f>SUM('10:14'!T310)</f>
        <v>0</v>
      </c>
      <c r="U310" s="109">
        <f>SUM('10:14'!U310)</f>
        <v>0</v>
      </c>
      <c r="V310" s="244">
        <f t="shared" si="117"/>
        <v>0</v>
      </c>
      <c r="W310" s="33" t="str">
        <f t="shared" si="106"/>
        <v/>
      </c>
      <c r="X310" s="109">
        <f>SUM('10:14'!X310)</f>
        <v>0</v>
      </c>
      <c r="Y310" s="109">
        <f>SUM('10:14'!Y310)</f>
        <v>0</v>
      </c>
      <c r="Z310" s="109">
        <f>SUM('10:14'!Z310)</f>
        <v>0</v>
      </c>
      <c r="AA310" s="109">
        <f>SUM('10:14'!AA310)</f>
        <v>0</v>
      </c>
      <c r="AB310" s="305">
        <v>0.48</v>
      </c>
      <c r="AC310" s="327">
        <f t="shared" si="118"/>
        <v>0</v>
      </c>
      <c r="AD310" s="303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74">
        <v>30400019</v>
      </c>
      <c r="B311" s="218" t="s">
        <v>443</v>
      </c>
      <c r="C311" s="209" t="s">
        <v>445</v>
      </c>
      <c r="D311" s="17">
        <v>5.03</v>
      </c>
      <c r="E311" s="17"/>
      <c r="F311" s="6"/>
      <c r="G311" s="109">
        <f>SUM('10:14'!G311)</f>
        <v>176</v>
      </c>
      <c r="H311" s="318"/>
      <c r="I311" s="109"/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323">
        <v>0.56000000000000005</v>
      </c>
      <c r="AC311" s="327">
        <f t="shared" si="118"/>
        <v>98.56</v>
      </c>
      <c r="AD311" s="319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74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109">
        <f>SUM('10:14'!G312)</f>
        <v>405</v>
      </c>
      <c r="H312" s="298">
        <f t="shared" si="114"/>
        <v>2041.2</v>
      </c>
      <c r="I312" s="109">
        <f>SUM('10:14'!I312)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si="115"/>
        <v>6.5909090909090899</v>
      </c>
      <c r="N312" s="31">
        <f t="shared" si="116"/>
        <v>0</v>
      </c>
      <c r="O312" s="109">
        <f>SUM('10:14'!O312)</f>
        <v>0</v>
      </c>
      <c r="P312" s="109">
        <f>SUM('10:14'!P312)</f>
        <v>0</v>
      </c>
      <c r="Q312" s="109">
        <f>SUM('10:14'!Q312)</f>
        <v>0</v>
      </c>
      <c r="R312" s="109">
        <f>SUM('10:14'!R312)</f>
        <v>0</v>
      </c>
      <c r="S312" s="109">
        <f>SUM('10:14'!S312)</f>
        <v>0</v>
      </c>
      <c r="T312" s="109">
        <f>SUM('10:14'!T312)</f>
        <v>0</v>
      </c>
      <c r="U312" s="109">
        <f>SUM('10:14'!U312)</f>
        <v>0</v>
      </c>
      <c r="V312" s="244">
        <f t="shared" si="117"/>
        <v>0</v>
      </c>
      <c r="W312" s="33">
        <f t="shared" si="106"/>
        <v>0</v>
      </c>
      <c r="X312" s="109">
        <f>SUM('10:14'!X312)</f>
        <v>0</v>
      </c>
      <c r="Y312" s="109">
        <f>SUM('10:14'!Y312)</f>
        <v>0</v>
      </c>
      <c r="Z312" s="109">
        <f>SUM('10:14'!Z312)</f>
        <v>0</v>
      </c>
      <c r="AA312" s="109">
        <f>SUM('10:14'!AA312)</f>
        <v>0</v>
      </c>
      <c r="AB312" s="305">
        <v>0.48</v>
      </c>
      <c r="AC312" s="327">
        <f t="shared" si="118"/>
        <v>194.4</v>
      </c>
      <c r="AD312" s="303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5.75">
      <c r="A313" s="632" t="s">
        <v>102</v>
      </c>
      <c r="B313" s="633"/>
      <c r="C313" s="295" t="s">
        <v>71</v>
      </c>
      <c r="D313" s="20"/>
      <c r="E313" s="20"/>
      <c r="F313" s="32"/>
      <c r="G313" s="124">
        <f>SUM(G306:G312)</f>
        <v>943</v>
      </c>
      <c r="H313" s="30">
        <f>SUM(H306:H312)</f>
        <v>3865.6800000000003</v>
      </c>
      <c r="I313" s="30">
        <f>SUM(I306:I312)</f>
        <v>42.5</v>
      </c>
      <c r="J313" s="31">
        <f t="array" ref="J313">IF(ISERROR(G313/I313),"",G313/I313)</f>
        <v>22.188235294117646</v>
      </c>
      <c r="K313" s="30">
        <f>SUM(K306:K312)</f>
        <v>34.86363636363636</v>
      </c>
      <c r="L313" s="114"/>
      <c r="M313" s="105">
        <f>SUM(M306:M312)</f>
        <v>7.6363636363636367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106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305"/>
      <c r="AC313" s="328">
        <f>SUM(AC306:AC312)</f>
        <v>466.72</v>
      </c>
      <c r="AD313" s="303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5.75">
      <c r="A314" s="357">
        <v>30700013</v>
      </c>
      <c r="B314" s="64" t="s">
        <v>103</v>
      </c>
      <c r="C314" s="294"/>
      <c r="D314" s="17">
        <v>3.65</v>
      </c>
      <c r="E314" s="17"/>
      <c r="F314" s="53"/>
      <c r="G314" s="109">
        <f>SUM('10:14'!G314)</f>
        <v>0</v>
      </c>
      <c r="H314" s="298">
        <f>D314*G314</f>
        <v>0</v>
      </c>
      <c r="I314" s="109">
        <f>SUM('10:14'!I314)</f>
        <v>0</v>
      </c>
      <c r="J314" s="31" t="str">
        <f t="array" ref="J314">IF(ISERROR(G314/I314),"",G314/I314)</f>
        <v/>
      </c>
      <c r="K314" s="298">
        <f t="array" ref="K314">IF(ISERROR(G314/L314),"",G314/L314)</f>
        <v>0</v>
      </c>
      <c r="L314" s="98">
        <v>5</v>
      </c>
      <c r="M314" s="36">
        <f t="shared" ref="M314:M317" si="119">IF(ISERROR(I314-K314),"",I314-K314)</f>
        <v>0</v>
      </c>
      <c r="N314" s="31">
        <f t="shared" ref="N314:N317" si="120">SUM(O314:U314)</f>
        <v>0</v>
      </c>
      <c r="O314" s="109">
        <f>SUM('10:14'!O314)</f>
        <v>0</v>
      </c>
      <c r="P314" s="109">
        <f>SUM('10:14'!P314)</f>
        <v>0</v>
      </c>
      <c r="Q314" s="109">
        <f>SUM('10:14'!Q314)</f>
        <v>0</v>
      </c>
      <c r="R314" s="109">
        <f>SUM('10:14'!R314)</f>
        <v>0</v>
      </c>
      <c r="S314" s="109">
        <f>SUM('10:14'!S314)</f>
        <v>0</v>
      </c>
      <c r="T314" s="109">
        <f>SUM('10:14'!T314)</f>
        <v>0</v>
      </c>
      <c r="U314" s="109">
        <f>SUM('10:14'!U314)</f>
        <v>0</v>
      </c>
      <c r="V314" s="244">
        <f t="shared" ref="V314:V317" si="121">SUM(X314:AA314)</f>
        <v>0</v>
      </c>
      <c r="W314" s="33" t="str">
        <f t="shared" si="106"/>
        <v/>
      </c>
      <c r="X314" s="109">
        <f>SUM('10:14'!X314)</f>
        <v>0</v>
      </c>
      <c r="Y314" s="109">
        <f>SUM('10:14'!Y314)</f>
        <v>0</v>
      </c>
      <c r="Z314" s="109">
        <f>SUM('10:14'!Z314)</f>
        <v>0</v>
      </c>
      <c r="AA314" s="109">
        <f>SUM('10:14'!AA314)</f>
        <v>0</v>
      </c>
      <c r="AB314" s="305">
        <v>2.0699999999999998</v>
      </c>
      <c r="AC314" s="327">
        <f t="shared" ref="AC314:AC327" si="122">AB314*G314</f>
        <v>0</v>
      </c>
      <c r="AD314" s="303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5.75">
      <c r="A315" s="357">
        <v>30700014</v>
      </c>
      <c r="B315" s="64" t="s">
        <v>0</v>
      </c>
      <c r="C315" s="294"/>
      <c r="D315" s="17">
        <v>6.58</v>
      </c>
      <c r="E315" s="17"/>
      <c r="F315" s="6"/>
      <c r="G315" s="109">
        <f>SUM('10:14'!G315)</f>
        <v>0</v>
      </c>
      <c r="H315" s="298">
        <f t="shared" ref="H315:H323" si="123">D315*G315</f>
        <v>0</v>
      </c>
      <c r="I315" s="109">
        <f>SUM('10:14'!I315)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119"/>
        <v>0</v>
      </c>
      <c r="N315" s="31">
        <f t="shared" si="120"/>
        <v>0</v>
      </c>
      <c r="O315" s="109">
        <f>SUM('10:14'!O315)</f>
        <v>0</v>
      </c>
      <c r="P315" s="109">
        <f>SUM('10:14'!P315)</f>
        <v>0</v>
      </c>
      <c r="Q315" s="109">
        <f>SUM('10:14'!Q315)</f>
        <v>0</v>
      </c>
      <c r="R315" s="109">
        <f>SUM('10:14'!R315)</f>
        <v>0</v>
      </c>
      <c r="S315" s="109">
        <f>SUM('10:14'!S315)</f>
        <v>0</v>
      </c>
      <c r="T315" s="109">
        <f>SUM('10:14'!T315)</f>
        <v>0</v>
      </c>
      <c r="U315" s="109">
        <f>SUM('10:14'!U315)</f>
        <v>0</v>
      </c>
      <c r="V315" s="244">
        <f t="shared" si="121"/>
        <v>0</v>
      </c>
      <c r="W315" s="33" t="str">
        <f t="shared" si="106"/>
        <v/>
      </c>
      <c r="X315" s="109">
        <f>SUM('10:14'!X315)</f>
        <v>0</v>
      </c>
      <c r="Y315" s="109">
        <f>SUM('10:14'!Y315)</f>
        <v>0</v>
      </c>
      <c r="Z315" s="109">
        <f>SUM('10:14'!Z315)</f>
        <v>0</v>
      </c>
      <c r="AA315" s="109">
        <f>SUM('10:14'!AA315)</f>
        <v>0</v>
      </c>
      <c r="AB315" s="305">
        <v>2.0699999999999998</v>
      </c>
      <c r="AC315" s="327">
        <f t="shared" si="122"/>
        <v>0</v>
      </c>
      <c r="AD315" s="303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5.75">
      <c r="A316" s="357">
        <v>30700016</v>
      </c>
      <c r="B316" s="64" t="s">
        <v>1</v>
      </c>
      <c r="C316" s="294"/>
      <c r="D316" s="17">
        <v>7.8</v>
      </c>
      <c r="E316" s="17"/>
      <c r="F316" s="6"/>
      <c r="G316" s="109">
        <f>SUM('10:14'!G316)</f>
        <v>0</v>
      </c>
      <c r="H316" s="298">
        <f t="shared" si="123"/>
        <v>0</v>
      </c>
      <c r="I316" s="109">
        <f>SUM('10:14'!I316)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98">
        <v>4.5999999999999996</v>
      </c>
      <c r="M316" s="36">
        <f t="shared" si="119"/>
        <v>0</v>
      </c>
      <c r="N316" s="31">
        <f t="shared" si="120"/>
        <v>0</v>
      </c>
      <c r="O316" s="109">
        <f>SUM('10:14'!O316)</f>
        <v>0</v>
      </c>
      <c r="P316" s="109">
        <f>SUM('10:14'!P316)</f>
        <v>0</v>
      </c>
      <c r="Q316" s="109">
        <f>SUM('10:14'!Q316)</f>
        <v>0</v>
      </c>
      <c r="R316" s="109">
        <f>SUM('10:14'!R316)</f>
        <v>0</v>
      </c>
      <c r="S316" s="109">
        <f>SUM('10:14'!S316)</f>
        <v>0</v>
      </c>
      <c r="T316" s="109">
        <f>SUM('10:14'!T316)</f>
        <v>0</v>
      </c>
      <c r="U316" s="109">
        <f>SUM('10:14'!U316)</f>
        <v>0</v>
      </c>
      <c r="V316" s="244">
        <f t="shared" si="121"/>
        <v>0</v>
      </c>
      <c r="W316" s="33" t="str">
        <f t="shared" si="106"/>
        <v/>
      </c>
      <c r="X316" s="109">
        <f>SUM('10:14'!X316)</f>
        <v>0</v>
      </c>
      <c r="Y316" s="109">
        <f>SUM('10:14'!Y316)</f>
        <v>0</v>
      </c>
      <c r="Z316" s="109">
        <f>SUM('10:14'!Z316)</f>
        <v>0</v>
      </c>
      <c r="AA316" s="109">
        <f>SUM('10:14'!AA316)</f>
        <v>0</v>
      </c>
      <c r="AB316" s="305">
        <v>2.25</v>
      </c>
      <c r="AC316" s="327">
        <f t="shared" si="122"/>
        <v>0</v>
      </c>
      <c r="AD316" s="303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357">
        <v>30700017</v>
      </c>
      <c r="B317" s="64" t="s">
        <v>2</v>
      </c>
      <c r="C317" s="294"/>
      <c r="D317" s="17">
        <v>4.4000000000000004</v>
      </c>
      <c r="E317" s="17"/>
      <c r="F317" s="6"/>
      <c r="G317" s="109">
        <f>SUM('10:14'!G317)</f>
        <v>0</v>
      </c>
      <c r="H317" s="298">
        <f t="shared" si="123"/>
        <v>0</v>
      </c>
      <c r="I317" s="109">
        <f>SUM('10:14'!I317)</f>
        <v>0</v>
      </c>
      <c r="J317" s="31" t="str">
        <f t="array" ref="J317">IF(ISERROR(G317/I317),"",G317/I317)</f>
        <v/>
      </c>
      <c r="K317" s="35">
        <f t="array" ref="K317">IF(ISERROR(G317/L317),"",G317/L317)</f>
        <v>0</v>
      </c>
      <c r="L317" s="98">
        <v>5.8</v>
      </c>
      <c r="M317" s="36">
        <f t="shared" si="119"/>
        <v>0</v>
      </c>
      <c r="N317" s="31">
        <f t="shared" si="120"/>
        <v>0</v>
      </c>
      <c r="O317" s="109">
        <f>SUM('10:14'!O317)</f>
        <v>0</v>
      </c>
      <c r="P317" s="109">
        <f>SUM('10:14'!P317)</f>
        <v>0</v>
      </c>
      <c r="Q317" s="109">
        <f>SUM('10:14'!Q317)</f>
        <v>0</v>
      </c>
      <c r="R317" s="109">
        <f>SUM('10:14'!R317)</f>
        <v>0</v>
      </c>
      <c r="S317" s="109">
        <f>SUM('10:14'!S317)</f>
        <v>0</v>
      </c>
      <c r="T317" s="109">
        <f>SUM('10:14'!T317)</f>
        <v>0</v>
      </c>
      <c r="U317" s="109">
        <f>SUM('10:14'!U317)</f>
        <v>0</v>
      </c>
      <c r="V317" s="244">
        <f t="shared" si="121"/>
        <v>0</v>
      </c>
      <c r="W317" s="33" t="str">
        <f t="shared" si="106"/>
        <v/>
      </c>
      <c r="X317" s="109">
        <f>SUM('10:14'!X317)</f>
        <v>0</v>
      </c>
      <c r="Y317" s="109">
        <f>SUM('10:14'!Y317)</f>
        <v>0</v>
      </c>
      <c r="Z317" s="109">
        <f>SUM('10:14'!Z317)</f>
        <v>0</v>
      </c>
      <c r="AA317" s="109">
        <f>SUM('10:14'!AA317)</f>
        <v>0</v>
      </c>
      <c r="AB317" s="305">
        <v>1.79</v>
      </c>
      <c r="AC317" s="327">
        <f t="shared" si="122"/>
        <v>0</v>
      </c>
      <c r="AD317" s="303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357">
        <v>30700001</v>
      </c>
      <c r="B318" s="217" t="s">
        <v>359</v>
      </c>
      <c r="C318" s="294"/>
      <c r="D318" s="17"/>
      <c r="E318" s="17"/>
      <c r="F318" s="6"/>
      <c r="G318" s="109">
        <f>SUM('10:14'!G318)</f>
        <v>0</v>
      </c>
      <c r="H318" s="354">
        <f t="shared" si="123"/>
        <v>0</v>
      </c>
      <c r="I318" s="109">
        <f>SUM('10:14'!I318)</f>
        <v>0</v>
      </c>
      <c r="J318" s="31"/>
      <c r="K318" s="35"/>
      <c r="L318" s="98">
        <v>6</v>
      </c>
      <c r="M318" s="36"/>
      <c r="N318" s="31"/>
      <c r="O318" s="109">
        <f>SUM('10:14'!O318)</f>
        <v>0</v>
      </c>
      <c r="P318" s="109">
        <f>SUM('10:14'!P318)</f>
        <v>0</v>
      </c>
      <c r="Q318" s="109">
        <f>SUM('10:14'!Q318)</f>
        <v>0</v>
      </c>
      <c r="R318" s="109">
        <f>SUM('10:14'!R318)</f>
        <v>0</v>
      </c>
      <c r="S318" s="109">
        <f>SUM('10:14'!S318)</f>
        <v>0</v>
      </c>
      <c r="T318" s="109">
        <f>SUM('10:14'!T318)</f>
        <v>0</v>
      </c>
      <c r="U318" s="109">
        <f>SUM('10:14'!U318)</f>
        <v>0</v>
      </c>
      <c r="V318" s="244"/>
      <c r="W318" s="33"/>
      <c r="X318" s="109">
        <f>SUM('10:14'!X318)</f>
        <v>0</v>
      </c>
      <c r="Y318" s="109">
        <f>SUM('10:14'!Y318)</f>
        <v>0</v>
      </c>
      <c r="Z318" s="109">
        <f>SUM('10:14'!Z318)</f>
        <v>0</v>
      </c>
      <c r="AA318" s="109">
        <f>SUM('10:14'!AA318)</f>
        <v>0</v>
      </c>
      <c r="AB318" s="305">
        <v>1.92</v>
      </c>
      <c r="AC318" s="327">
        <f t="shared" si="122"/>
        <v>0</v>
      </c>
      <c r="AD318" s="303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7.25">
      <c r="A319" s="380"/>
      <c r="B319" s="66" t="s">
        <v>104</v>
      </c>
      <c r="C319" s="294" t="s">
        <v>53</v>
      </c>
      <c r="D319" s="17">
        <v>6.04</v>
      </c>
      <c r="E319" s="17"/>
      <c r="F319" s="6"/>
      <c r="G319" s="109">
        <f>SUM('10:14'!G319)</f>
        <v>0</v>
      </c>
      <c r="H319" s="354">
        <f t="shared" si="123"/>
        <v>0</v>
      </c>
      <c r="I319" s="109">
        <f>SUM('10:14'!I319)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ref="M319:M320" si="124">IF(ISERROR(I319-K319),"",I319-K319)</f>
        <v>0</v>
      </c>
      <c r="N319" s="31">
        <f t="shared" ref="N319:N320" si="125">SUM(O319:U319)</f>
        <v>0</v>
      </c>
      <c r="O319" s="109">
        <f>SUM('10:14'!O319)</f>
        <v>0</v>
      </c>
      <c r="P319" s="109">
        <f>SUM('10:14'!P319)</f>
        <v>0</v>
      </c>
      <c r="Q319" s="109">
        <f>SUM('10:14'!Q319)</f>
        <v>0</v>
      </c>
      <c r="R319" s="109">
        <f>SUM('10:14'!R319)</f>
        <v>0</v>
      </c>
      <c r="S319" s="109">
        <f>SUM('10:14'!S319)</f>
        <v>0</v>
      </c>
      <c r="T319" s="109">
        <f>SUM('10:14'!T319)</f>
        <v>0</v>
      </c>
      <c r="U319" s="109">
        <f>SUM('10:14'!U319)</f>
        <v>0</v>
      </c>
      <c r="V319" s="244">
        <f t="shared" ref="V319:V320" si="126">SUM(X319:AA319)</f>
        <v>0</v>
      </c>
      <c r="W319" s="33" t="str">
        <f t="shared" ref="W319:W320" si="127">IF(ISERROR(V319/G319),"",V319/G319)</f>
        <v/>
      </c>
      <c r="X319" s="109">
        <f>SUM('10:14'!X319)</f>
        <v>0</v>
      </c>
      <c r="Y319" s="109">
        <f>SUM('10:14'!Y319)</f>
        <v>0</v>
      </c>
      <c r="Z319" s="109">
        <f>SUM('10:14'!Z319)</f>
        <v>0</v>
      </c>
      <c r="AA319" s="109">
        <f>SUM('10:14'!AA319)</f>
        <v>0</v>
      </c>
      <c r="AB319" s="305">
        <v>1.73</v>
      </c>
      <c r="AC319" s="327">
        <f t="shared" si="122"/>
        <v>0</v>
      </c>
      <c r="AD319" s="303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7.25">
      <c r="A320" s="380">
        <v>30700019</v>
      </c>
      <c r="B320" s="66" t="s">
        <v>104</v>
      </c>
      <c r="C320" s="294" t="s">
        <v>60</v>
      </c>
      <c r="D320" s="17">
        <v>6.04</v>
      </c>
      <c r="E320" s="17"/>
      <c r="F320" s="6"/>
      <c r="G320" s="109">
        <f>SUM('10:14'!G320)</f>
        <v>0</v>
      </c>
      <c r="H320" s="354">
        <f t="shared" si="123"/>
        <v>0</v>
      </c>
      <c r="I320" s="109">
        <f>SUM('10:14'!I320)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124"/>
        <v>0</v>
      </c>
      <c r="N320" s="31">
        <f t="shared" si="125"/>
        <v>0</v>
      </c>
      <c r="O320" s="109">
        <f>SUM('10:14'!O320)</f>
        <v>0</v>
      </c>
      <c r="P320" s="109">
        <f>SUM('10:14'!P320)</f>
        <v>0</v>
      </c>
      <c r="Q320" s="109">
        <f>SUM('10:14'!Q320)</f>
        <v>0</v>
      </c>
      <c r="R320" s="109">
        <f>SUM('10:14'!R320)</f>
        <v>0</v>
      </c>
      <c r="S320" s="109">
        <f>SUM('10:14'!S320)</f>
        <v>0</v>
      </c>
      <c r="T320" s="109">
        <f>SUM('10:14'!T320)</f>
        <v>0</v>
      </c>
      <c r="U320" s="109">
        <f>SUM('10:14'!U320)</f>
        <v>0</v>
      </c>
      <c r="V320" s="244">
        <f t="shared" si="126"/>
        <v>0</v>
      </c>
      <c r="W320" s="33" t="str">
        <f t="shared" si="127"/>
        <v/>
      </c>
      <c r="X320" s="109">
        <f>SUM('10:14'!X320)</f>
        <v>0</v>
      </c>
      <c r="Y320" s="109">
        <f>SUM('10:14'!Y320)</f>
        <v>0</v>
      </c>
      <c r="Z320" s="109">
        <f>SUM('10:14'!Z320)</f>
        <v>0</v>
      </c>
      <c r="AA320" s="109">
        <f>SUM('10:14'!AA320)</f>
        <v>0</v>
      </c>
      <c r="AB320" s="305">
        <v>1.73</v>
      </c>
      <c r="AC320" s="327">
        <f t="shared" si="122"/>
        <v>0</v>
      </c>
      <c r="AD320" s="303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363">
        <v>30601015</v>
      </c>
      <c r="B321" s="339" t="s">
        <v>447</v>
      </c>
      <c r="C321" s="338" t="s">
        <v>53</v>
      </c>
      <c r="D321" s="17">
        <v>6</v>
      </c>
      <c r="E321" s="17"/>
      <c r="F321" s="6"/>
      <c r="G321" s="109">
        <f>SUM('10:14'!G321)</f>
        <v>0</v>
      </c>
      <c r="H321" s="354">
        <f t="shared" si="123"/>
        <v>0</v>
      </c>
      <c r="I321" s="109"/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305">
        <v>1.73</v>
      </c>
      <c r="AC321" s="327">
        <f t="shared" si="122"/>
        <v>0</v>
      </c>
      <c r="AD321" s="33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363">
        <v>30101016</v>
      </c>
      <c r="B322" s="339" t="s">
        <v>446</v>
      </c>
      <c r="C322" s="341" t="s">
        <v>448</v>
      </c>
      <c r="D322" s="17">
        <v>6</v>
      </c>
      <c r="E322" s="17"/>
      <c r="F322" s="6"/>
      <c r="G322" s="109">
        <f>SUM('10:14'!G322)</f>
        <v>0</v>
      </c>
      <c r="H322" s="354">
        <f t="shared" si="123"/>
        <v>0</v>
      </c>
      <c r="I322" s="109">
        <f>SUM('10:14'!I322)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SUM('10:14'!O322)</f>
        <v>0</v>
      </c>
      <c r="P322" s="109">
        <f>SUM('10:14'!P322)</f>
        <v>0</v>
      </c>
      <c r="Q322" s="109">
        <f>SUM('10:14'!Q322)</f>
        <v>0</v>
      </c>
      <c r="R322" s="109">
        <f>SUM('10:14'!R322)</f>
        <v>0</v>
      </c>
      <c r="S322" s="109">
        <f>SUM('10:14'!S322)</f>
        <v>0</v>
      </c>
      <c r="T322" s="109">
        <f>SUM('10:14'!T322)</f>
        <v>0</v>
      </c>
      <c r="U322" s="109">
        <f>SUM('10:14'!U322)</f>
        <v>0</v>
      </c>
      <c r="V322" s="244"/>
      <c r="W322" s="33"/>
      <c r="X322" s="109">
        <f>SUM('10:14'!X322)</f>
        <v>0</v>
      </c>
      <c r="Y322" s="109">
        <f>SUM('10:14'!Y322)</f>
        <v>0</v>
      </c>
      <c r="Z322" s="109">
        <f>SUM('10:14'!Z322)</f>
        <v>0</v>
      </c>
      <c r="AA322" s="109">
        <f>SUM('10:14'!AA322)</f>
        <v>0</v>
      </c>
      <c r="AB322" s="305">
        <v>1.73</v>
      </c>
      <c r="AC322" s="327">
        <f t="shared" si="122"/>
        <v>0</v>
      </c>
      <c r="AD322" s="303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357">
        <v>30700018</v>
      </c>
      <c r="B323" s="61" t="s">
        <v>159</v>
      </c>
      <c r="C323" s="16"/>
      <c r="D323" s="17">
        <v>7.3</v>
      </c>
      <c r="E323" s="17"/>
      <c r="F323" s="6"/>
      <c r="G323" s="109"/>
      <c r="H323" s="354">
        <f t="shared" si="123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305"/>
      <c r="AC323" s="327"/>
      <c r="AD323" s="35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357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109">
        <f>SUM('10:14'!G324)</f>
        <v>0</v>
      </c>
      <c r="H324" s="311">
        <f t="shared" ref="H324:H327" si="128">D324*G324</f>
        <v>0</v>
      </c>
      <c r="I324" s="109">
        <f>SUM('10:14'!I324)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ref="M324" si="129">IF(ISERROR(I324-K324),"",I324-K324)</f>
        <v>0</v>
      </c>
      <c r="N324" s="31">
        <f t="shared" ref="N324" si="130">SUM(O324:U324)</f>
        <v>0</v>
      </c>
      <c r="O324" s="109">
        <f>SUM('10:14'!O324)</f>
        <v>0</v>
      </c>
      <c r="P324" s="109">
        <f>SUM('10:14'!P324)</f>
        <v>0</v>
      </c>
      <c r="Q324" s="109">
        <f>SUM('10:14'!Q324)</f>
        <v>0</v>
      </c>
      <c r="R324" s="109">
        <f>SUM('10:14'!R324)</f>
        <v>0</v>
      </c>
      <c r="S324" s="109">
        <f>SUM('10:14'!S324)</f>
        <v>0</v>
      </c>
      <c r="T324" s="109">
        <f>SUM('10:14'!T324)</f>
        <v>0</v>
      </c>
      <c r="U324" s="109">
        <f>SUM('10:14'!U324)</f>
        <v>0</v>
      </c>
      <c r="V324" s="244">
        <f t="shared" ref="V324" si="131">SUM(X324:AA324)</f>
        <v>0</v>
      </c>
      <c r="W324" s="33" t="str">
        <f t="shared" ref="W324" si="132">IF(ISERROR(V324/G324),"",V324/G324)</f>
        <v/>
      </c>
      <c r="X324" s="109">
        <f>SUM('10:14'!X324)</f>
        <v>0</v>
      </c>
      <c r="Y324" s="109">
        <f>SUM('10:14'!Y324)</f>
        <v>0</v>
      </c>
      <c r="Z324" s="109">
        <f>SUM('10:14'!Z324)</f>
        <v>0</v>
      </c>
      <c r="AA324" s="109">
        <f>SUM('10:14'!AA324)</f>
        <v>0</v>
      </c>
      <c r="AB324" s="305">
        <v>1.27</v>
      </c>
      <c r="AC324" s="327">
        <f t="shared" si="122"/>
        <v>0</v>
      </c>
      <c r="AD324" s="303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57">
        <v>30700015</v>
      </c>
      <c r="B325" s="352" t="s">
        <v>159</v>
      </c>
      <c r="C325" s="16"/>
      <c r="D325" s="17">
        <v>4.5</v>
      </c>
      <c r="E325" s="17"/>
      <c r="F325" s="6"/>
      <c r="G325" s="109">
        <f>SUM('10:14'!G325)</f>
        <v>0</v>
      </c>
      <c r="H325" s="311">
        <f t="shared" si="128"/>
        <v>0</v>
      </c>
      <c r="I325" s="109">
        <f>SUM('10:14'!I325)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SUM('10:14'!O325)</f>
        <v>0</v>
      </c>
      <c r="P325" s="109">
        <f>SUM('10:14'!P325)</f>
        <v>0</v>
      </c>
      <c r="Q325" s="109">
        <f>SUM('10:14'!Q325)</f>
        <v>0</v>
      </c>
      <c r="R325" s="109">
        <f>SUM('10:14'!R325)</f>
        <v>0</v>
      </c>
      <c r="S325" s="109">
        <f>SUM('10:14'!S325)</f>
        <v>0</v>
      </c>
      <c r="T325" s="109">
        <f>SUM('10:14'!T325)</f>
        <v>0</v>
      </c>
      <c r="U325" s="109">
        <f>SUM('10:14'!U325)</f>
        <v>0</v>
      </c>
      <c r="V325" s="244"/>
      <c r="W325" s="33"/>
      <c r="X325" s="109">
        <f>SUM('10:14'!X325)</f>
        <v>0</v>
      </c>
      <c r="Y325" s="109">
        <f>SUM('10:14'!Y325)</f>
        <v>0</v>
      </c>
      <c r="Z325" s="109">
        <f>SUM('10:14'!Z325)</f>
        <v>0</v>
      </c>
      <c r="AA325" s="109">
        <f>SUM('10:14'!AA325)</f>
        <v>0</v>
      </c>
      <c r="AB325" s="305"/>
      <c r="AC325" s="327">
        <f t="shared" si="122"/>
        <v>0</v>
      </c>
      <c r="AD325" s="303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57">
        <v>30700012</v>
      </c>
      <c r="B326" s="352" t="s">
        <v>160</v>
      </c>
      <c r="C326" s="16"/>
      <c r="D326" s="17">
        <v>4.5</v>
      </c>
      <c r="E326" s="17"/>
      <c r="F326" s="6"/>
      <c r="G326" s="109">
        <f>SUM('10:14'!G326)</f>
        <v>0</v>
      </c>
      <c r="H326" s="311">
        <f t="shared" si="128"/>
        <v>0</v>
      </c>
      <c r="I326" s="109">
        <f>SUM('10:14'!I326)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SUM('10:14'!O326)</f>
        <v>0</v>
      </c>
      <c r="P326" s="109">
        <f>SUM('10:14'!P326)</f>
        <v>0</v>
      </c>
      <c r="Q326" s="109">
        <f>SUM('10:14'!Q326)</f>
        <v>0</v>
      </c>
      <c r="R326" s="109">
        <f>SUM('10:14'!R326)</f>
        <v>0</v>
      </c>
      <c r="S326" s="109">
        <f>SUM('10:14'!S326)</f>
        <v>0</v>
      </c>
      <c r="T326" s="109">
        <f>SUM('10:14'!T326)</f>
        <v>0</v>
      </c>
      <c r="U326" s="109">
        <f>SUM('10:14'!U326)</f>
        <v>0</v>
      </c>
      <c r="V326" s="244"/>
      <c r="W326" s="33"/>
      <c r="X326" s="109">
        <f>SUM('10:14'!X326)</f>
        <v>0</v>
      </c>
      <c r="Y326" s="109">
        <f>SUM('10:14'!Y326)</f>
        <v>0</v>
      </c>
      <c r="Z326" s="109">
        <f>SUM('10:14'!Z326)</f>
        <v>0</v>
      </c>
      <c r="AA326" s="109">
        <f>SUM('10:14'!AA326)</f>
        <v>0</v>
      </c>
      <c r="AB326" s="305"/>
      <c r="AC326" s="327">
        <f t="shared" si="122"/>
        <v>0</v>
      </c>
      <c r="AD326" s="303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7.25">
      <c r="A327" s="378"/>
      <c r="B327" s="229" t="s">
        <v>441</v>
      </c>
      <c r="C327" s="16"/>
      <c r="D327" s="17">
        <v>4.5</v>
      </c>
      <c r="E327" s="17"/>
      <c r="F327" s="6"/>
      <c r="G327" s="109">
        <f>SUM('10:14'!G327)</f>
        <v>0</v>
      </c>
      <c r="H327" s="311">
        <f t="shared" si="128"/>
        <v>0</v>
      </c>
      <c r="I327" s="109">
        <f>SUM('10:14'!I327)</f>
        <v>0</v>
      </c>
      <c r="J327" s="31"/>
      <c r="K327" s="35">
        <f t="array" ref="K327">IF(ISERROR(G327/L327),"",G327/L327)</f>
        <v>0</v>
      </c>
      <c r="L327" s="98">
        <v>7.5</v>
      </c>
      <c r="M327" s="36">
        <f>IF(ISERROR(I327-K327),"",I327-K327)</f>
        <v>0</v>
      </c>
      <c r="N327" s="31"/>
      <c r="O327" s="109">
        <f>SUM('10:14'!O327)</f>
        <v>0</v>
      </c>
      <c r="P327" s="109">
        <f>SUM('10:14'!P327)</f>
        <v>0</v>
      </c>
      <c r="Q327" s="109">
        <f>SUM('10:14'!Q327)</f>
        <v>0</v>
      </c>
      <c r="R327" s="109">
        <f>SUM('10:14'!R327)</f>
        <v>0</v>
      </c>
      <c r="S327" s="109">
        <f>SUM('10:14'!S327)</f>
        <v>0</v>
      </c>
      <c r="T327" s="109">
        <f>SUM('10:14'!T327)</f>
        <v>0</v>
      </c>
      <c r="U327" s="109">
        <f>SUM('10:14'!U327)</f>
        <v>0</v>
      </c>
      <c r="V327" s="244"/>
      <c r="W327" s="33"/>
      <c r="X327" s="109">
        <f>SUM('10:14'!X327)</f>
        <v>0</v>
      </c>
      <c r="Y327" s="109">
        <f>SUM('10:14'!Y327)</f>
        <v>0</v>
      </c>
      <c r="Z327" s="109">
        <f>SUM('10:14'!Z327)</f>
        <v>0</v>
      </c>
      <c r="AA327" s="109">
        <f>SUM('10:14'!AA327)</f>
        <v>0</v>
      </c>
      <c r="AB327" s="305"/>
      <c r="AC327" s="327">
        <f t="shared" si="122"/>
        <v>0</v>
      </c>
      <c r="AD327" s="303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3.5" customHeight="1">
      <c r="A328" s="632" t="s">
        <v>106</v>
      </c>
      <c r="B328" s="633"/>
      <c r="C328" s="295" t="s">
        <v>71</v>
      </c>
      <c r="D328" s="20"/>
      <c r="E328" s="20"/>
      <c r="F328" s="32"/>
      <c r="G328" s="110">
        <f>SUM(G314:G327)</f>
        <v>0</v>
      </c>
      <c r="H328" s="30">
        <f>SUM(H314:H327)</f>
        <v>0</v>
      </c>
      <c r="I328" s="30">
        <f>SUM(I314:I327)</f>
        <v>0</v>
      </c>
      <c r="J328" s="31" t="str">
        <f t="array" ref="J328">IF(ISERROR(G328/I328),"",G328/I328)</f>
        <v/>
      </c>
      <c r="K328" s="30">
        <f>SUM(K314:K324)</f>
        <v>0</v>
      </c>
      <c r="L328" s="114"/>
      <c r="M328" s="105">
        <f t="shared" ref="M328:V328" si="133">SUM(M314:M324)</f>
        <v>0</v>
      </c>
      <c r="N328" s="20">
        <f t="shared" si="133"/>
        <v>0</v>
      </c>
      <c r="O328" s="107">
        <f t="shared" si="133"/>
        <v>0</v>
      </c>
      <c r="P328" s="107">
        <f t="shared" si="133"/>
        <v>0</v>
      </c>
      <c r="Q328" s="107">
        <f t="shared" si="133"/>
        <v>0</v>
      </c>
      <c r="R328" s="107">
        <f t="shared" si="133"/>
        <v>0</v>
      </c>
      <c r="S328" s="108">
        <f t="shared" si="133"/>
        <v>0</v>
      </c>
      <c r="T328" s="107">
        <f t="shared" si="133"/>
        <v>0</v>
      </c>
      <c r="U328" s="107">
        <f t="shared" si="133"/>
        <v>0</v>
      </c>
      <c r="V328" s="244">
        <f t="shared" si="133"/>
        <v>0</v>
      </c>
      <c r="W328" s="33" t="str">
        <f t="shared" ref="W328" si="134">IF(ISERROR(V328/G328),"",V328/G328)</f>
        <v/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305"/>
      <c r="AC328" s="107">
        <f>SUM(AC314:AC327)</f>
        <v>0</v>
      </c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 ht="13.5" customHeight="1">
      <c r="A329" s="643" t="s">
        <v>108</v>
      </c>
      <c r="B329" s="644"/>
      <c r="C329" s="644"/>
      <c r="D329" s="644"/>
      <c r="E329" s="644"/>
      <c r="F329" s="645"/>
      <c r="G329" s="219">
        <f>SUM(G196,G254,G289,G305,G313,G328)</f>
        <v>7962</v>
      </c>
      <c r="H329" s="219">
        <f>SUM(H196,H254,H289,H305,H313,H328)</f>
        <v>39254.239999999998</v>
      </c>
      <c r="I329" s="219">
        <f>SUM(I196,I254,I289,I305,I313,I328)</f>
        <v>221.01999999999998</v>
      </c>
      <c r="J329" s="52">
        <f t="array" ref="J329">IF(ISERROR(G329/I329),"",G329/I329)</f>
        <v>36.023889240792691</v>
      </c>
      <c r="K329" s="219">
        <f>SUM(K196,K254,K289,K305,K313,K328)</f>
        <v>233.46959728686471</v>
      </c>
      <c r="L329" s="52">
        <f>IF(ISERROR(G329/K329),"",G329/K329)</f>
        <v>34.102941421606467</v>
      </c>
      <c r="M329" s="219">
        <f t="shared" ref="M329:AA329" si="135">SUM(M196,M254,M289,M305,M313,M328)</f>
        <v>-22.449597286864719</v>
      </c>
      <c r="N329" s="219">
        <f t="shared" si="135"/>
        <v>0</v>
      </c>
      <c r="O329" s="219">
        <f t="shared" si="135"/>
        <v>0</v>
      </c>
      <c r="P329" s="219">
        <f t="shared" si="135"/>
        <v>0</v>
      </c>
      <c r="Q329" s="219">
        <f t="shared" si="135"/>
        <v>0</v>
      </c>
      <c r="R329" s="219">
        <f t="shared" si="135"/>
        <v>0</v>
      </c>
      <c r="S329" s="219">
        <f t="shared" si="135"/>
        <v>0</v>
      </c>
      <c r="T329" s="219">
        <f t="shared" si="135"/>
        <v>0</v>
      </c>
      <c r="U329" s="219">
        <f t="shared" si="135"/>
        <v>0</v>
      </c>
      <c r="V329" s="219">
        <f t="shared" si="135"/>
        <v>0</v>
      </c>
      <c r="W329" s="219">
        <f t="shared" si="135"/>
        <v>0</v>
      </c>
      <c r="X329" s="219">
        <f t="shared" si="135"/>
        <v>0</v>
      </c>
      <c r="Y329" s="219">
        <f t="shared" si="135"/>
        <v>0</v>
      </c>
      <c r="Z329" s="219">
        <f t="shared" si="135"/>
        <v>0</v>
      </c>
      <c r="AA329" s="219">
        <f t="shared" si="135"/>
        <v>0</v>
      </c>
      <c r="AB329" s="305"/>
      <c r="AC329" s="329">
        <f>SUM(AC196,AC254,AC289,AC305,AC313,AC328)</f>
        <v>2650.6099999999997</v>
      </c>
      <c r="AD329" s="303"/>
      <c r="AE329" s="77"/>
      <c r="AF329" s="77"/>
      <c r="AG329" s="77"/>
      <c r="AH329" s="77"/>
      <c r="AI329" s="57"/>
      <c r="AJ329" s="57"/>
      <c r="AK329" s="57"/>
      <c r="AL329" s="660"/>
      <c r="AM329" s="660"/>
      <c r="AN329" s="660"/>
      <c r="AO329" s="660"/>
      <c r="AP329" s="660"/>
      <c r="AQ329" s="660"/>
      <c r="AR329" s="660"/>
      <c r="AS329" s="660"/>
      <c r="AT329" s="660"/>
      <c r="AU329" s="660"/>
      <c r="AV329" s="660"/>
      <c r="AW329" s="660"/>
      <c r="AX329" s="660"/>
      <c r="AY329" s="660"/>
      <c r="AZ329" s="660"/>
      <c r="BA329" s="660"/>
    </row>
    <row r="330" spans="1:53" ht="13.5" hidden="1" customHeight="1">
      <c r="A330" s="697" t="s">
        <v>109</v>
      </c>
      <c r="B330" s="297" t="s">
        <v>110</v>
      </c>
      <c r="C330" s="646" t="s">
        <v>111</v>
      </c>
      <c r="D330" s="646"/>
      <c r="E330" s="625" t="s">
        <v>112</v>
      </c>
      <c r="F330" s="625"/>
      <c r="G330" s="636" t="s">
        <v>113</v>
      </c>
      <c r="H330" s="636"/>
      <c r="I330" s="625" t="s">
        <v>114</v>
      </c>
      <c r="J330" s="625"/>
      <c r="K330" s="625" t="s">
        <v>36</v>
      </c>
      <c r="L330" s="625"/>
      <c r="M330" s="625" t="s">
        <v>115</v>
      </c>
      <c r="N330" s="625"/>
      <c r="O330" s="625" t="s">
        <v>116</v>
      </c>
      <c r="P330" s="636" t="s">
        <v>117</v>
      </c>
      <c r="Q330" s="636"/>
      <c r="R330" s="636" t="s">
        <v>36</v>
      </c>
      <c r="S330" s="636"/>
      <c r="T330" s="636" t="s">
        <v>118</v>
      </c>
      <c r="U330" s="636"/>
      <c r="V330" s="636" t="s">
        <v>119</v>
      </c>
      <c r="W330" s="636"/>
      <c r="X330" s="636" t="s">
        <v>36</v>
      </c>
      <c r="Y330" s="636"/>
      <c r="Z330" s="636" t="s">
        <v>118</v>
      </c>
      <c r="AA330" s="636"/>
      <c r="AB330" s="12"/>
      <c r="AC330" s="26"/>
      <c r="AD330" s="12"/>
      <c r="AE330" s="3"/>
      <c r="AF330" s="3"/>
      <c r="AG330" s="3"/>
      <c r="AH330" s="301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3.5" hidden="1" customHeight="1">
      <c r="A331" s="698"/>
      <c r="B331" s="297" t="s">
        <v>120</v>
      </c>
      <c r="C331" s="647">
        <f>SUM('10:14'!C331)</f>
        <v>5</v>
      </c>
      <c r="D331" s="648"/>
      <c r="E331" s="649">
        <f>D331*11</f>
        <v>0</v>
      </c>
      <c r="F331" s="649"/>
      <c r="G331" s="647">
        <f>SUM('10:14'!G331)</f>
        <v>5</v>
      </c>
      <c r="H331" s="648"/>
      <c r="I331" s="625">
        <f>G331*11</f>
        <v>55</v>
      </c>
      <c r="J331" s="625"/>
      <c r="K331" s="625">
        <f>E331-I331</f>
        <v>-55</v>
      </c>
      <c r="L331" s="625"/>
      <c r="M331" s="650" t="str">
        <f>IF(ISERROR(K331/E331),"",K331/E331)</f>
        <v/>
      </c>
      <c r="N331" s="650"/>
      <c r="O331" s="625"/>
      <c r="P331" s="636" t="s">
        <v>70</v>
      </c>
      <c r="Q331" s="636"/>
      <c r="R331" s="651">
        <f>SUM(O196:U196)</f>
        <v>0</v>
      </c>
      <c r="S331" s="651"/>
      <c r="T331" s="652" t="str">
        <f t="array" ref="T331">IF(ISERROR(R331/R338),"",R331/R338)</f>
        <v/>
      </c>
      <c r="U331" s="652"/>
      <c r="V331" s="636" t="s">
        <v>41</v>
      </c>
      <c r="W331" s="636"/>
      <c r="X331" s="661">
        <f>SUM(P195,P253,P288,P304,P312,P327)</f>
        <v>0</v>
      </c>
      <c r="Y331" s="662"/>
      <c r="Z331" s="652" t="str">
        <f t="array" ref="Z331">IF(ISERROR(X331/X338),"",X331/X338)</f>
        <v/>
      </c>
      <c r="AA331" s="652"/>
      <c r="AB331" s="12"/>
      <c r="AC331" s="26"/>
      <c r="AD331" s="22"/>
      <c r="AE331" s="3"/>
      <c r="AF331" s="3"/>
      <c r="AG331" s="3"/>
      <c r="AH331" s="303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 ht="13.5" hidden="1" customHeight="1">
      <c r="A332" s="698"/>
      <c r="B332" s="297" t="s">
        <v>121</v>
      </c>
      <c r="C332" s="647">
        <f>SUM('10:14'!C332)</f>
        <v>0</v>
      </c>
      <c r="D332" s="648"/>
      <c r="E332" s="649">
        <f>D332*11</f>
        <v>0</v>
      </c>
      <c r="F332" s="649"/>
      <c r="G332" s="647">
        <f>SUM('10:14'!G332)</f>
        <v>0</v>
      </c>
      <c r="H332" s="648"/>
      <c r="I332" s="625">
        <f>G332*11</f>
        <v>0</v>
      </c>
      <c r="J332" s="625"/>
      <c r="K332" s="625">
        <f>E332-I332</f>
        <v>0</v>
      </c>
      <c r="L332" s="625"/>
      <c r="M332" s="650" t="str">
        <f>IF(ISERROR(K332/E332),"",K332/E332)</f>
        <v/>
      </c>
      <c r="N332" s="650"/>
      <c r="O332" s="625"/>
      <c r="P332" s="636" t="s">
        <v>86</v>
      </c>
      <c r="Q332" s="636"/>
      <c r="R332" s="651">
        <f>SUM(O254:U254)</f>
        <v>0</v>
      </c>
      <c r="S332" s="651"/>
      <c r="T332" s="652" t="str">
        <f>IF(ISERROR(R332/R338),"",R332/R338)</f>
        <v/>
      </c>
      <c r="U332" s="652"/>
      <c r="V332" s="636" t="s">
        <v>42</v>
      </c>
      <c r="W332" s="636"/>
      <c r="X332" s="661">
        <f>SUM(P196,P254,P289,P305,P313,P328)</f>
        <v>0</v>
      </c>
      <c r="Y332" s="662"/>
      <c r="Z332" s="652" t="str">
        <f>IF(ISERROR(X332/X338),"",X332/X338)</f>
        <v/>
      </c>
      <c r="AA332" s="652"/>
      <c r="AB332" s="12"/>
      <c r="AC332" s="26"/>
      <c r="AD332" s="22"/>
      <c r="AE332" s="3"/>
      <c r="AF332" s="3"/>
      <c r="AG332" s="3"/>
      <c r="AH332" s="303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 ht="13.5" hidden="1" customHeight="1">
      <c r="A333" s="698"/>
      <c r="B333" s="297" t="s">
        <v>122</v>
      </c>
      <c r="C333" s="647">
        <f>SUM('10:14'!C333)</f>
        <v>0</v>
      </c>
      <c r="D333" s="648"/>
      <c r="E333" s="649">
        <f>D333*11</f>
        <v>0</v>
      </c>
      <c r="F333" s="649"/>
      <c r="G333" s="647">
        <f>SUM('10:14'!G333)</f>
        <v>5</v>
      </c>
      <c r="H333" s="648"/>
      <c r="I333" s="625">
        <f>G333*8</f>
        <v>40</v>
      </c>
      <c r="J333" s="625"/>
      <c r="K333" s="625">
        <f>E333-I333</f>
        <v>-40</v>
      </c>
      <c r="L333" s="625"/>
      <c r="M333" s="650" t="str">
        <f>IF(ISERROR(K333/E333),"",K333/E333)</f>
        <v/>
      </c>
      <c r="N333" s="650"/>
      <c r="O333" s="625"/>
      <c r="P333" s="636" t="s">
        <v>92</v>
      </c>
      <c r="Q333" s="636"/>
      <c r="R333" s="651">
        <f>SUM(O289:U289)</f>
        <v>0</v>
      </c>
      <c r="S333" s="651"/>
      <c r="T333" s="652" t="str">
        <f>IF(ISERROR(R333/R338),"",R333/R338)</f>
        <v/>
      </c>
      <c r="U333" s="652"/>
      <c r="V333" s="636" t="s">
        <v>43</v>
      </c>
      <c r="W333" s="636"/>
      <c r="X333" s="661">
        <f>SUM(P197,P255,P290,P306,P314,P329)</f>
        <v>0</v>
      </c>
      <c r="Y333" s="662"/>
      <c r="Z333" s="652" t="str">
        <f>IF(ISERROR(X333/X338),"",X333/X338)</f>
        <v/>
      </c>
      <c r="AA333" s="652"/>
      <c r="AB333" s="12"/>
      <c r="AC333" s="26"/>
      <c r="AD333" s="22"/>
      <c r="AE333" s="3"/>
      <c r="AF333" s="3"/>
      <c r="AG333" s="303"/>
      <c r="AH333" s="303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 ht="13.5" hidden="1" customHeight="1">
      <c r="A334" s="698"/>
      <c r="B334" s="297" t="s">
        <v>47</v>
      </c>
      <c r="C334" s="647">
        <f>SUM('10:14'!C334)</f>
        <v>5</v>
      </c>
      <c r="D334" s="648"/>
      <c r="E334" s="649">
        <f>D334*11</f>
        <v>0</v>
      </c>
      <c r="F334" s="649"/>
      <c r="G334" s="647">
        <f>SUM('10:14'!G334)</f>
        <v>5</v>
      </c>
      <c r="H334" s="648"/>
      <c r="I334" s="625">
        <f>G334*11</f>
        <v>55</v>
      </c>
      <c r="J334" s="625"/>
      <c r="K334" s="625">
        <f>E334-I334</f>
        <v>-55</v>
      </c>
      <c r="L334" s="625"/>
      <c r="M334" s="650" t="str">
        <f>IF(ISERROR(K334/E334),"",K334/E334)</f>
        <v/>
      </c>
      <c r="N334" s="650"/>
      <c r="O334" s="625"/>
      <c r="P334" s="636" t="s">
        <v>99</v>
      </c>
      <c r="Q334" s="636"/>
      <c r="R334" s="651">
        <f>SUM(O305:U305)</f>
        <v>0</v>
      </c>
      <c r="S334" s="651"/>
      <c r="T334" s="652" t="str">
        <f>IF(ISERROR(R334/R338),"",R334/R338)</f>
        <v/>
      </c>
      <c r="U334" s="652"/>
      <c r="V334" s="636" t="s">
        <v>44</v>
      </c>
      <c r="W334" s="636"/>
      <c r="X334" s="661">
        <f>SUM(P199,P256,P291,P307,P315,P330)</f>
        <v>0</v>
      </c>
      <c r="Y334" s="662"/>
      <c r="Z334" s="652" t="str">
        <f>IF(ISERROR(X334/X338),"",X334/X338)</f>
        <v/>
      </c>
      <c r="AA334" s="652"/>
      <c r="AB334" s="12"/>
      <c r="AC334" s="26"/>
      <c r="AD334" s="22"/>
      <c r="AE334" s="3"/>
      <c r="AF334" s="3"/>
      <c r="AG334" s="303"/>
      <c r="AH334" s="303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699"/>
      <c r="B335" s="297" t="s">
        <v>123</v>
      </c>
      <c r="C335" s="654">
        <f>SUM(C331:D334)</f>
        <v>10</v>
      </c>
      <c r="D335" s="625"/>
      <c r="E335" s="649">
        <f>SUM(F331:F334)</f>
        <v>0</v>
      </c>
      <c r="F335" s="625"/>
      <c r="G335" s="654">
        <f>SUM(G331:H334)</f>
        <v>15</v>
      </c>
      <c r="H335" s="625"/>
      <c r="I335" s="625">
        <f>SUM(I331:J334)</f>
        <v>150</v>
      </c>
      <c r="J335" s="625"/>
      <c r="K335" s="625">
        <f>SUM(K331:L334)</f>
        <v>-150</v>
      </c>
      <c r="L335" s="625"/>
      <c r="M335" s="650" t="str">
        <f>IF(ISERROR(K335/E335),"",K335/E335)</f>
        <v/>
      </c>
      <c r="N335" s="650"/>
      <c r="O335" s="625"/>
      <c r="P335" s="636" t="s">
        <v>102</v>
      </c>
      <c r="Q335" s="636"/>
      <c r="R335" s="651">
        <f>SUM(O313:U313)</f>
        <v>0</v>
      </c>
      <c r="S335" s="651"/>
      <c r="T335" s="652" t="str">
        <f>IF(ISERROR(R335/R338),"",R335/R338)</f>
        <v/>
      </c>
      <c r="U335" s="652"/>
      <c r="V335" s="636" t="s">
        <v>45</v>
      </c>
      <c r="W335" s="636"/>
      <c r="X335" s="661">
        <f>SUM(P200,P257,P292,P308,P316,P331)</f>
        <v>0</v>
      </c>
      <c r="Y335" s="662"/>
      <c r="Z335" s="652" t="str">
        <f>IF(ISERROR(X335/X338),"",X335/X338)</f>
        <v/>
      </c>
      <c r="AA335" s="652"/>
      <c r="AB335" s="12"/>
      <c r="AC335" s="26"/>
      <c r="AD335" s="22"/>
      <c r="AE335" s="3"/>
      <c r="AF335" s="3"/>
      <c r="AG335" s="303"/>
      <c r="AH335" s="303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00"/>
      <c r="AV335" s="300"/>
      <c r="AW335" s="300"/>
      <c r="AX335" s="300"/>
      <c r="AY335" s="300"/>
      <c r="AZ335" s="300"/>
      <c r="BA335" s="300"/>
    </row>
    <row r="336" spans="1:53" ht="13.5" hidden="1" customHeight="1">
      <c r="A336" s="382" t="s">
        <v>152</v>
      </c>
      <c r="B336" s="297">
        <f>G329</f>
        <v>7962</v>
      </c>
      <c r="C336" s="651" t="s">
        <v>155</v>
      </c>
      <c r="D336" s="651"/>
      <c r="E336" s="636">
        <f>H329</f>
        <v>39254.239999999998</v>
      </c>
      <c r="F336" s="636"/>
      <c r="G336" s="636" t="s">
        <v>34</v>
      </c>
      <c r="H336" s="636"/>
      <c r="I336" s="653">
        <f>L329</f>
        <v>34.102941421606467</v>
      </c>
      <c r="J336" s="653"/>
      <c r="K336" s="625" t="s">
        <v>32</v>
      </c>
      <c r="L336" s="625"/>
      <c r="M336" s="653">
        <f>J329</f>
        <v>36.023889240792691</v>
      </c>
      <c r="N336" s="653"/>
      <c r="O336" s="625"/>
      <c r="P336" s="636" t="s">
        <v>106</v>
      </c>
      <c r="Q336" s="636"/>
      <c r="R336" s="651">
        <f>SUM(O328:U328)</f>
        <v>0</v>
      </c>
      <c r="S336" s="651"/>
      <c r="T336" s="652" t="str">
        <f>IF(ISERROR(R336/R338),"",R336/R338)</f>
        <v/>
      </c>
      <c r="U336" s="652"/>
      <c r="V336" s="636" t="s">
        <v>46</v>
      </c>
      <c r="W336" s="636"/>
      <c r="X336" s="661">
        <f>SUM(P201,P258,P293,P309,P317,P332)</f>
        <v>0</v>
      </c>
      <c r="Y336" s="662"/>
      <c r="Z336" s="652" t="str">
        <f>IF(ISERROR(X336/X338),"",X336/X338)</f>
        <v/>
      </c>
      <c r="AA336" s="652"/>
      <c r="AB336" s="12"/>
      <c r="AC336" s="26"/>
      <c r="AD336" s="22"/>
      <c r="AE336" s="3"/>
      <c r="AF336" s="3"/>
      <c r="AG336" s="303"/>
      <c r="AH336" s="303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00"/>
      <c r="AV336" s="300"/>
      <c r="AW336" s="300"/>
      <c r="AX336" s="300"/>
      <c r="AY336" s="300"/>
      <c r="AZ336" s="300"/>
      <c r="BA336" s="300"/>
    </row>
    <row r="337" spans="1:53" ht="13.5" hidden="1" customHeight="1">
      <c r="A337" s="383" t="s">
        <v>153</v>
      </c>
      <c r="B337" s="297">
        <f>I329+C335</f>
        <v>231.01999999999998</v>
      </c>
      <c r="C337" s="636" t="s">
        <v>114</v>
      </c>
      <c r="D337" s="636"/>
      <c r="E337" s="646">
        <f>K329+I335</f>
        <v>383.46959728686471</v>
      </c>
      <c r="F337" s="646"/>
      <c r="G337" s="636" t="s">
        <v>150</v>
      </c>
      <c r="H337" s="636"/>
      <c r="I337" s="653">
        <f>B337-E337</f>
        <v>-152.44959728686473</v>
      </c>
      <c r="J337" s="653"/>
      <c r="K337" s="625" t="s">
        <v>151</v>
      </c>
      <c r="L337" s="625"/>
      <c r="M337" s="650">
        <f>IF(ISERROR(I337/B337),"",I337/B337)</f>
        <v>-0.65989783259832369</v>
      </c>
      <c r="N337" s="650"/>
      <c r="O337" s="625"/>
      <c r="P337" s="636" t="s">
        <v>107</v>
      </c>
      <c r="Q337" s="636"/>
      <c r="R337" s="651"/>
      <c r="S337" s="651"/>
      <c r="T337" s="652" t="str">
        <f>IF(ISERROR(R337/R338),"",R337/R338)</f>
        <v/>
      </c>
      <c r="U337" s="652"/>
      <c r="V337" s="636" t="s">
        <v>47</v>
      </c>
      <c r="W337" s="636"/>
      <c r="X337" s="661">
        <f>SUM(P202,P259,P294,P310,P318,P333)</f>
        <v>0</v>
      </c>
      <c r="Y337" s="662"/>
      <c r="Z337" s="652" t="str">
        <f>IF(ISERROR(X337/X338),"",X337/X338)</f>
        <v/>
      </c>
      <c r="AA337" s="652"/>
      <c r="AB337" s="12"/>
      <c r="AC337" s="26"/>
      <c r="AD337" s="22"/>
      <c r="AE337" s="3"/>
      <c r="AF337" s="3"/>
      <c r="AG337" s="303"/>
      <c r="AH337" s="303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00"/>
      <c r="AV337" s="300"/>
      <c r="AW337" s="300"/>
      <c r="AX337" s="300"/>
      <c r="AY337" s="300"/>
      <c r="AZ337" s="300"/>
      <c r="BA337" s="300"/>
    </row>
    <row r="338" spans="1:53" ht="13.5" hidden="1" customHeight="1">
      <c r="A338" s="383" t="s">
        <v>154</v>
      </c>
      <c r="B338" s="297">
        <f>N329</f>
        <v>0</v>
      </c>
      <c r="C338" s="636" t="s">
        <v>149</v>
      </c>
      <c r="D338" s="636"/>
      <c r="E338" s="652">
        <f>IF(ISERROR(B338/B337),"",B338/B337)</f>
        <v>0</v>
      </c>
      <c r="F338" s="652"/>
      <c r="G338" s="636" t="s">
        <v>158</v>
      </c>
      <c r="H338" s="636"/>
      <c r="I338" s="625">
        <f>V329</f>
        <v>0</v>
      </c>
      <c r="J338" s="625"/>
      <c r="K338" s="625" t="s">
        <v>156</v>
      </c>
      <c r="L338" s="625"/>
      <c r="M338" s="650">
        <f t="array" ref="M338">IF(ISERROR(I338/B336),"",I338/B336)</f>
        <v>0</v>
      </c>
      <c r="N338" s="650"/>
      <c r="O338" s="625"/>
      <c r="P338" s="636" t="s">
        <v>123</v>
      </c>
      <c r="Q338" s="636"/>
      <c r="R338" s="651">
        <f>SUM(R331:S337)</f>
        <v>0</v>
      </c>
      <c r="S338" s="651"/>
      <c r="T338" s="652">
        <f>SUM(T331:U337)</f>
        <v>0</v>
      </c>
      <c r="U338" s="652"/>
      <c r="V338" s="636" t="s">
        <v>123</v>
      </c>
      <c r="W338" s="636"/>
      <c r="X338" s="651">
        <f>SUM(X331:Y337)</f>
        <v>0</v>
      </c>
      <c r="Y338" s="651"/>
      <c r="Z338" s="652">
        <f>SUM(Z331:AA337)</f>
        <v>0</v>
      </c>
      <c r="AA338" s="652"/>
      <c r="AB338" s="12"/>
      <c r="AC338" s="26"/>
      <c r="AD338" s="22"/>
      <c r="AE338" s="3"/>
      <c r="AF338" s="3"/>
      <c r="AG338" s="303"/>
      <c r="AH338" s="303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00"/>
      <c r="AV338" s="300"/>
      <c r="AW338" s="300"/>
      <c r="AX338" s="300"/>
      <c r="AY338" s="300"/>
      <c r="AZ338" s="300"/>
      <c r="BA338" s="300"/>
    </row>
    <row r="339" spans="1:53" ht="13.5" customHeight="1">
      <c r="A339" s="655" t="s">
        <v>129</v>
      </c>
      <c r="B339" s="655"/>
      <c r="C339" s="655"/>
      <c r="D339" s="655"/>
      <c r="E339" s="655"/>
      <c r="F339" s="655"/>
      <c r="G339" s="655"/>
      <c r="H339" s="655"/>
      <c r="I339" s="655"/>
      <c r="J339" s="655"/>
      <c r="K339" s="655"/>
      <c r="L339" s="655"/>
      <c r="M339" s="655"/>
      <c r="N339" s="655"/>
      <c r="O339" s="655"/>
      <c r="P339" s="655"/>
      <c r="Q339" s="655"/>
      <c r="R339" s="655"/>
      <c r="S339" s="655"/>
      <c r="T339" s="655"/>
      <c r="U339" s="655"/>
      <c r="V339" s="655"/>
      <c r="W339" s="655"/>
      <c r="X339" s="655"/>
      <c r="Y339" s="655"/>
      <c r="Z339" s="655"/>
      <c r="AA339" s="655"/>
      <c r="AB339" s="655"/>
      <c r="AC339" s="655"/>
      <c r="AD339" s="655"/>
      <c r="AE339" s="655"/>
      <c r="AF339" s="655"/>
      <c r="AG339" s="655"/>
      <c r="AH339" s="655"/>
      <c r="AI339" s="655"/>
      <c r="AJ339" s="655"/>
      <c r="AK339" s="655"/>
      <c r="AL339" s="655"/>
      <c r="AM339" s="655"/>
      <c r="AN339" s="655"/>
      <c r="AO339" s="655"/>
      <c r="AP339" s="655"/>
      <c r="AQ339" s="655"/>
      <c r="AR339" s="655"/>
      <c r="AS339" s="655"/>
      <c r="AT339" s="655"/>
      <c r="AU339" s="655"/>
      <c r="AV339" s="655"/>
      <c r="AW339" s="655"/>
      <c r="AX339" s="655"/>
      <c r="AY339" s="655"/>
      <c r="AZ339" s="655"/>
      <c r="BA339" s="655"/>
    </row>
    <row r="340" spans="1:53" ht="15.75">
      <c r="A340" s="691" t="s">
        <v>12</v>
      </c>
      <c r="B340" s="616" t="s">
        <v>25</v>
      </c>
      <c r="C340" s="616" t="s">
        <v>26</v>
      </c>
      <c r="D340" s="616" t="s">
        <v>27</v>
      </c>
      <c r="E340" s="619" t="s">
        <v>28</v>
      </c>
      <c r="F340" s="622" t="s">
        <v>29</v>
      </c>
      <c r="G340" s="625" t="s">
        <v>30</v>
      </c>
      <c r="H340" s="625"/>
      <c r="I340" s="616" t="s">
        <v>31</v>
      </c>
      <c r="J340" s="626" t="s">
        <v>32</v>
      </c>
      <c r="K340" s="637" t="s">
        <v>33</v>
      </c>
      <c r="L340" s="616" t="s">
        <v>34</v>
      </c>
      <c r="M340" s="640" t="s">
        <v>35</v>
      </c>
      <c r="N340" s="634" t="s">
        <v>36</v>
      </c>
      <c r="O340" s="625" t="s">
        <v>37</v>
      </c>
      <c r="P340" s="625"/>
      <c r="Q340" s="625"/>
      <c r="R340" s="625"/>
      <c r="S340" s="625"/>
      <c r="T340" s="625"/>
      <c r="U340" s="625"/>
      <c r="V340" s="642" t="s">
        <v>38</v>
      </c>
      <c r="W340" s="634" t="s">
        <v>39</v>
      </c>
      <c r="X340" s="625" t="s">
        <v>40</v>
      </c>
      <c r="Y340" s="625"/>
      <c r="Z340" s="625"/>
      <c r="AA340" s="625"/>
      <c r="AB340" s="694" t="s">
        <v>437</v>
      </c>
      <c r="AC340" s="696" t="s">
        <v>438</v>
      </c>
      <c r="AD340" s="21"/>
      <c r="AE340" s="21"/>
      <c r="AF340" s="21"/>
      <c r="AG340" s="21"/>
      <c r="AH340" s="21"/>
      <c r="AI340" s="659"/>
      <c r="AJ340" s="657"/>
      <c r="AK340" s="657"/>
      <c r="AL340" s="657"/>
      <c r="AM340" s="657"/>
      <c r="AN340" s="657"/>
      <c r="AO340" s="657"/>
      <c r="AP340" s="657"/>
      <c r="AQ340" s="657"/>
      <c r="AR340" s="657"/>
      <c r="AS340" s="657"/>
      <c r="AT340" s="657"/>
      <c r="AU340" s="657"/>
      <c r="AV340" s="657"/>
      <c r="AW340" s="657"/>
      <c r="AX340" s="657"/>
      <c r="AY340" s="657"/>
      <c r="AZ340" s="657"/>
      <c r="BA340" s="657"/>
    </row>
    <row r="341" spans="1:53" ht="15.75">
      <c r="A341" s="692"/>
      <c r="B341" s="617"/>
      <c r="C341" s="617"/>
      <c r="D341" s="617"/>
      <c r="E341" s="620"/>
      <c r="F341" s="623"/>
      <c r="G341" s="625"/>
      <c r="H341" s="625"/>
      <c r="I341" s="617"/>
      <c r="J341" s="627"/>
      <c r="K341" s="638"/>
      <c r="L341" s="617"/>
      <c r="M341" s="641"/>
      <c r="N341" s="634"/>
      <c r="O341" s="625" t="s">
        <v>41</v>
      </c>
      <c r="P341" s="625" t="s">
        <v>42</v>
      </c>
      <c r="Q341" s="625" t="s">
        <v>43</v>
      </c>
      <c r="R341" s="635" t="s">
        <v>44</v>
      </c>
      <c r="S341" s="636" t="s">
        <v>45</v>
      </c>
      <c r="T341" s="625" t="s">
        <v>46</v>
      </c>
      <c r="U341" s="625" t="s">
        <v>47</v>
      </c>
      <c r="V341" s="642"/>
      <c r="W341" s="634"/>
      <c r="X341" s="625" t="s">
        <v>13</v>
      </c>
      <c r="Y341" s="625" t="s">
        <v>48</v>
      </c>
      <c r="Z341" s="625" t="s">
        <v>49</v>
      </c>
      <c r="AA341" s="625" t="s">
        <v>47</v>
      </c>
      <c r="AB341" s="695"/>
      <c r="AC341" s="696"/>
      <c r="AD341" s="21"/>
      <c r="AE341" s="21"/>
      <c r="AF341" s="21"/>
      <c r="AG341" s="21"/>
      <c r="AH341" s="21"/>
      <c r="AI341" s="659"/>
      <c r="AJ341" s="657"/>
      <c r="AK341" s="657"/>
      <c r="AL341" s="657"/>
      <c r="AM341" s="657"/>
      <c r="AN341" s="657"/>
      <c r="AO341" s="657"/>
      <c r="AP341" s="657"/>
      <c r="AQ341" s="657"/>
      <c r="AR341" s="657"/>
      <c r="AS341" s="658"/>
      <c r="AT341" s="658"/>
      <c r="AU341" s="658"/>
      <c r="AV341" s="658"/>
      <c r="AW341" s="658"/>
      <c r="AX341" s="658"/>
      <c r="AY341" s="658"/>
      <c r="AZ341" s="658"/>
      <c r="BA341" s="658"/>
    </row>
    <row r="342" spans="1:53" ht="15.75" customHeight="1">
      <c r="A342" s="693"/>
      <c r="B342" s="618"/>
      <c r="C342" s="618"/>
      <c r="D342" s="618"/>
      <c r="E342" s="621"/>
      <c r="F342" s="624"/>
      <c r="G342" s="294" t="s">
        <v>50</v>
      </c>
      <c r="H342" s="294" t="s">
        <v>51</v>
      </c>
      <c r="I342" s="618"/>
      <c r="J342" s="628"/>
      <c r="K342" s="639"/>
      <c r="L342" s="618"/>
      <c r="M342" s="641"/>
      <c r="N342" s="634"/>
      <c r="O342" s="625"/>
      <c r="P342" s="625"/>
      <c r="Q342" s="625"/>
      <c r="R342" s="635"/>
      <c r="S342" s="636"/>
      <c r="T342" s="625"/>
      <c r="U342" s="625"/>
      <c r="V342" s="642"/>
      <c r="W342" s="634"/>
      <c r="X342" s="625"/>
      <c r="Y342" s="625"/>
      <c r="Z342" s="625"/>
      <c r="AA342" s="625"/>
      <c r="AB342" s="695"/>
      <c r="AC342" s="696"/>
      <c r="AD342" s="21"/>
      <c r="AE342" s="21"/>
      <c r="AF342" s="21"/>
      <c r="AG342" s="21"/>
      <c r="AH342" s="21"/>
      <c r="AI342" s="659"/>
      <c r="AJ342" s="657"/>
      <c r="AK342" s="657"/>
      <c r="AL342" s="300"/>
      <c r="AM342" s="300"/>
      <c r="AN342" s="300"/>
      <c r="AO342" s="300"/>
      <c r="AP342" s="300"/>
      <c r="AQ342" s="300"/>
      <c r="AR342" s="300"/>
      <c r="AS342" s="21"/>
      <c r="AT342" s="21"/>
      <c r="AU342" s="21"/>
      <c r="AV342" s="301"/>
      <c r="AW342" s="300"/>
      <c r="AX342" s="300"/>
      <c r="AY342" s="300"/>
      <c r="AZ342" s="300"/>
      <c r="BA342" s="300"/>
    </row>
    <row r="343" spans="1:53" ht="17.25">
      <c r="A343" s="384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SUM('10:14'!G343)</f>
        <v>0</v>
      </c>
      <c r="H343" s="111">
        <f t="shared" ref="H343:H363" si="136">D343*G343</f>
        <v>0</v>
      </c>
      <c r="I343" s="109">
        <f>SUM('10:14'!I343)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58" si="137">IF(ISERROR(I343-K343),"",I343-K343)</f>
        <v>0</v>
      </c>
      <c r="N343" s="84">
        <f>SUM(O343:U343)</f>
        <v>0</v>
      </c>
      <c r="O343" s="109">
        <f>SUM('10:14'!O343)</f>
        <v>0</v>
      </c>
      <c r="P343" s="109">
        <f>SUM('10:14'!P343)</f>
        <v>0</v>
      </c>
      <c r="Q343" s="109">
        <f>SUM('10:14'!Q343)</f>
        <v>0</v>
      </c>
      <c r="R343" s="109">
        <f>SUM('10:14'!R343)</f>
        <v>0</v>
      </c>
      <c r="S343" s="109">
        <f>SUM('10:14'!S343)</f>
        <v>0</v>
      </c>
      <c r="T343" s="109">
        <f>SUM('10:14'!T343)</f>
        <v>0</v>
      </c>
      <c r="U343" s="109">
        <f>SUM('10:14'!U343)</f>
        <v>0</v>
      </c>
      <c r="V343" s="244">
        <f t="shared" ref="V343:V358" si="138">SUM(X343:AA343)</f>
        <v>0</v>
      </c>
      <c r="W343" s="33" t="str">
        <f t="shared" ref="W343:W358" si="139">IF(ISERROR(V343/G343),"",V343/G343)</f>
        <v/>
      </c>
      <c r="X343" s="109">
        <f>SUM('10:14'!X343)</f>
        <v>0</v>
      </c>
      <c r="Y343" s="109">
        <f>SUM('10:14'!Y343)</f>
        <v>0</v>
      </c>
      <c r="Z343" s="109">
        <f>SUM('10:14'!Z343)</f>
        <v>0</v>
      </c>
      <c r="AA343" s="109">
        <f>SUM('10:14'!AA343)</f>
        <v>0</v>
      </c>
      <c r="AB343" s="304">
        <v>0.65</v>
      </c>
      <c r="AC343" s="327">
        <f t="shared" ref="AC343:AC408" si="140">AB343*G343</f>
        <v>0</v>
      </c>
      <c r="AD343" s="303"/>
      <c r="AE343" s="54"/>
      <c r="AF343" s="54"/>
      <c r="AG343" s="54"/>
      <c r="AH343" s="54"/>
      <c r="AI343" s="57"/>
      <c r="AJ343" s="57"/>
      <c r="AK343" s="57"/>
      <c r="AL343" s="302"/>
      <c r="AM343" s="54"/>
      <c r="AN343" s="302"/>
      <c r="AO343" s="302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 ht="17.25">
      <c r="A344" s="374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SUM('10:14'!G344)</f>
        <v>0</v>
      </c>
      <c r="H344" s="111">
        <f t="shared" si="136"/>
        <v>0</v>
      </c>
      <c r="I344" s="109">
        <f>SUM('10:14'!I344)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137"/>
        <v>0</v>
      </c>
      <c r="N344" s="31">
        <f t="shared" ref="N344:N358" si="141">SUM(O344:U344)</f>
        <v>0</v>
      </c>
      <c r="O344" s="109">
        <f>SUM('10:14'!O344)</f>
        <v>0</v>
      </c>
      <c r="P344" s="109">
        <f>SUM('10:14'!P344)</f>
        <v>0</v>
      </c>
      <c r="Q344" s="109">
        <f>SUM('10:14'!Q344)</f>
        <v>0</v>
      </c>
      <c r="R344" s="109">
        <f>SUM('10:14'!R344)</f>
        <v>0</v>
      </c>
      <c r="S344" s="109">
        <f>SUM('10:14'!S344)</f>
        <v>0</v>
      </c>
      <c r="T344" s="109">
        <f>SUM('10:14'!T344)</f>
        <v>0</v>
      </c>
      <c r="U344" s="109">
        <f>SUM('10:14'!U344)</f>
        <v>0</v>
      </c>
      <c r="V344" s="244">
        <f t="shared" si="138"/>
        <v>0</v>
      </c>
      <c r="W344" s="33" t="str">
        <f t="shared" si="139"/>
        <v/>
      </c>
      <c r="X344" s="109">
        <f>SUM('10:14'!X344)</f>
        <v>0</v>
      </c>
      <c r="Y344" s="109">
        <f>SUM('10:14'!Y344)</f>
        <v>0</v>
      </c>
      <c r="Z344" s="109">
        <f>SUM('10:14'!Z344)</f>
        <v>0</v>
      </c>
      <c r="AA344" s="109">
        <f>SUM('10:14'!AA344)</f>
        <v>0</v>
      </c>
      <c r="AB344" s="305">
        <v>0.48</v>
      </c>
      <c r="AC344" s="327">
        <f t="shared" si="140"/>
        <v>0</v>
      </c>
      <c r="AD344" s="303"/>
      <c r="AE344" s="54"/>
      <c r="AF344" s="54"/>
      <c r="AG344" s="54"/>
      <c r="AH344" s="54"/>
      <c r="AI344" s="57"/>
      <c r="AJ344" s="57"/>
      <c r="AK344" s="57"/>
      <c r="AL344" s="54"/>
      <c r="AM344" s="54"/>
      <c r="AN344" s="302"/>
      <c r="AO344" s="54"/>
      <c r="AP344" s="302"/>
      <c r="AQ344" s="54"/>
      <c r="AR344" s="54"/>
      <c r="AS344" s="302"/>
      <c r="AT344" s="302"/>
      <c r="AU344" s="302"/>
      <c r="AV344" s="302"/>
      <c r="AW344" s="55"/>
      <c r="AX344" s="54"/>
      <c r="AY344" s="54"/>
      <c r="AZ344" s="54"/>
      <c r="BA344" s="54"/>
    </row>
    <row r="345" spans="1:53" ht="17.25">
      <c r="A345" s="375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SUM('10:14'!G345)</f>
        <v>0</v>
      </c>
      <c r="H345" s="111">
        <f t="shared" si="136"/>
        <v>0</v>
      </c>
      <c r="I345" s="109">
        <f>SUM('10:14'!I345)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137"/>
        <v>0</v>
      </c>
      <c r="N345" s="31">
        <f t="shared" si="141"/>
        <v>0</v>
      </c>
      <c r="O345" s="109">
        <f>SUM('10:14'!O345)</f>
        <v>0</v>
      </c>
      <c r="P345" s="109">
        <f>SUM('10:14'!P345)</f>
        <v>0</v>
      </c>
      <c r="Q345" s="109">
        <f>SUM('10:14'!Q345)</f>
        <v>0</v>
      </c>
      <c r="R345" s="109">
        <f>SUM('10:14'!R345)</f>
        <v>0</v>
      </c>
      <c r="S345" s="109">
        <f>SUM('10:14'!S345)</f>
        <v>0</v>
      </c>
      <c r="T345" s="109">
        <f>SUM('10:14'!T345)</f>
        <v>0</v>
      </c>
      <c r="U345" s="109">
        <f>SUM('10:14'!U345)</f>
        <v>0</v>
      </c>
      <c r="V345" s="244">
        <f t="shared" si="138"/>
        <v>0</v>
      </c>
      <c r="W345" s="33" t="str">
        <f t="shared" si="139"/>
        <v/>
      </c>
      <c r="X345" s="109">
        <f>SUM('10:14'!X345)</f>
        <v>0</v>
      </c>
      <c r="Y345" s="109">
        <f>SUM('10:14'!Y345)</f>
        <v>0</v>
      </c>
      <c r="Z345" s="109">
        <f>SUM('10:14'!Z345)</f>
        <v>0</v>
      </c>
      <c r="AA345" s="109">
        <f>SUM('10:14'!AA345)</f>
        <v>0</v>
      </c>
      <c r="AB345" s="305">
        <v>0.43</v>
      </c>
      <c r="AC345" s="327">
        <f t="shared" si="140"/>
        <v>0</v>
      </c>
      <c r="AD345" s="303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02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 ht="15.75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SUM('10:14'!G346)</f>
        <v>0</v>
      </c>
      <c r="H346" s="111">
        <f t="shared" si="136"/>
        <v>0</v>
      </c>
      <c r="I346" s="109">
        <f>SUM('10:14'!I346)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137"/>
        <v>0</v>
      </c>
      <c r="N346" s="31">
        <f t="shared" si="141"/>
        <v>0</v>
      </c>
      <c r="O346" s="109">
        <f>SUM('10:14'!O346)</f>
        <v>0</v>
      </c>
      <c r="P346" s="109">
        <f>SUM('10:14'!P346)</f>
        <v>0</v>
      </c>
      <c r="Q346" s="109">
        <f>SUM('10:14'!Q346)</f>
        <v>0</v>
      </c>
      <c r="R346" s="109">
        <f>SUM('10:14'!R346)</f>
        <v>0</v>
      </c>
      <c r="S346" s="109">
        <f>SUM('10:14'!S346)</f>
        <v>0</v>
      </c>
      <c r="T346" s="109">
        <f>SUM('10:14'!T346)</f>
        <v>0</v>
      </c>
      <c r="U346" s="109">
        <f>SUM('10:14'!U346)</f>
        <v>0</v>
      </c>
      <c r="V346" s="244">
        <f t="shared" si="138"/>
        <v>0</v>
      </c>
      <c r="W346" s="33" t="str">
        <f t="shared" si="139"/>
        <v/>
      </c>
      <c r="X346" s="109">
        <f>SUM('10:14'!X346)</f>
        <v>0</v>
      </c>
      <c r="Y346" s="109">
        <f>SUM('10:14'!Y346)</f>
        <v>0</v>
      </c>
      <c r="Z346" s="109">
        <f>SUM('10:14'!Z346)</f>
        <v>0</v>
      </c>
      <c r="AA346" s="109">
        <f>SUM('10:14'!AA346)</f>
        <v>0</v>
      </c>
      <c r="AB346" s="305">
        <v>0.55000000000000004</v>
      </c>
      <c r="AC346" s="327">
        <f t="shared" si="140"/>
        <v>0</v>
      </c>
      <c r="AD346" s="303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 ht="15.75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SUM('10:14'!G347)</f>
        <v>0</v>
      </c>
      <c r="H347" s="111">
        <f t="shared" si="136"/>
        <v>0</v>
      </c>
      <c r="I347" s="109">
        <f>SUM('10:14'!I347)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137"/>
        <v>0</v>
      </c>
      <c r="N347" s="31">
        <f t="shared" si="141"/>
        <v>0</v>
      </c>
      <c r="O347" s="109">
        <f>SUM('10:14'!O347)</f>
        <v>0</v>
      </c>
      <c r="P347" s="109">
        <f>SUM('10:14'!P347)</f>
        <v>0</v>
      </c>
      <c r="Q347" s="109">
        <f>SUM('10:14'!Q347)</f>
        <v>0</v>
      </c>
      <c r="R347" s="109">
        <f>SUM('10:14'!R347)</f>
        <v>0</v>
      </c>
      <c r="S347" s="109">
        <f>SUM('10:14'!S347)</f>
        <v>0</v>
      </c>
      <c r="T347" s="109">
        <f>SUM('10:14'!T347)</f>
        <v>0</v>
      </c>
      <c r="U347" s="109">
        <f>SUM('10:14'!U347)</f>
        <v>0</v>
      </c>
      <c r="V347" s="244">
        <f t="shared" si="138"/>
        <v>0</v>
      </c>
      <c r="W347" s="33" t="str">
        <f t="shared" si="139"/>
        <v/>
      </c>
      <c r="X347" s="109">
        <f>SUM('10:14'!X347)</f>
        <v>0</v>
      </c>
      <c r="Y347" s="109">
        <f>SUM('10:14'!Y347)</f>
        <v>0</v>
      </c>
      <c r="Z347" s="109">
        <f>SUM('10:14'!Z347)</f>
        <v>0</v>
      </c>
      <c r="AA347" s="109">
        <f>SUM('10:14'!AA347)</f>
        <v>0</v>
      </c>
      <c r="AB347" s="305">
        <v>0.52</v>
      </c>
      <c r="AC347" s="327">
        <f t="shared" si="140"/>
        <v>0</v>
      </c>
      <c r="AD347" s="303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5.75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SUM('10:14'!G348)</f>
        <v>0</v>
      </c>
      <c r="H348" s="111">
        <f t="shared" si="136"/>
        <v>0</v>
      </c>
      <c r="I348" s="109">
        <f>SUM('10:14'!I348)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137"/>
        <v>0</v>
      </c>
      <c r="N348" s="31">
        <f t="shared" si="141"/>
        <v>0</v>
      </c>
      <c r="O348" s="109">
        <f>SUM('10:14'!O348)</f>
        <v>0</v>
      </c>
      <c r="P348" s="109">
        <f>SUM('10:14'!P348)</f>
        <v>0</v>
      </c>
      <c r="Q348" s="109">
        <f>SUM('10:14'!Q348)</f>
        <v>0</v>
      </c>
      <c r="R348" s="109">
        <f>SUM('10:14'!R348)</f>
        <v>0</v>
      </c>
      <c r="S348" s="109">
        <f>SUM('10:14'!S348)</f>
        <v>0</v>
      </c>
      <c r="T348" s="109">
        <f>SUM('10:14'!T348)</f>
        <v>0</v>
      </c>
      <c r="U348" s="109">
        <f>SUM('10:14'!U348)</f>
        <v>0</v>
      </c>
      <c r="V348" s="244">
        <f t="shared" si="138"/>
        <v>0</v>
      </c>
      <c r="W348" s="33" t="str">
        <f t="shared" si="139"/>
        <v/>
      </c>
      <c r="X348" s="109">
        <f>SUM('10:14'!X348)</f>
        <v>0</v>
      </c>
      <c r="Y348" s="109">
        <f>SUM('10:14'!Y348)</f>
        <v>0</v>
      </c>
      <c r="Z348" s="109">
        <f>SUM('10:14'!Z348)</f>
        <v>0</v>
      </c>
      <c r="AA348" s="109">
        <f>SUM('10:14'!AA348)</f>
        <v>0</v>
      </c>
      <c r="AB348" s="305">
        <v>0.55000000000000004</v>
      </c>
      <c r="AC348" s="327">
        <f t="shared" si="140"/>
        <v>0</v>
      </c>
      <c r="AD348" s="303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 ht="15.75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SUM('10:14'!G349)</f>
        <v>0</v>
      </c>
      <c r="H349" s="111">
        <f t="shared" si="136"/>
        <v>0</v>
      </c>
      <c r="I349" s="109">
        <f>SUM('10:14'!I349)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137"/>
        <v>0</v>
      </c>
      <c r="N349" s="31">
        <f t="shared" si="141"/>
        <v>0</v>
      </c>
      <c r="O349" s="109">
        <f>SUM('10:14'!O349)</f>
        <v>0</v>
      </c>
      <c r="P349" s="109">
        <f>SUM('10:14'!P349)</f>
        <v>0</v>
      </c>
      <c r="Q349" s="109">
        <f>SUM('10:14'!Q349)</f>
        <v>0</v>
      </c>
      <c r="R349" s="109">
        <f>SUM('10:14'!R349)</f>
        <v>0</v>
      </c>
      <c r="S349" s="109">
        <f>SUM('10:14'!S349)</f>
        <v>0</v>
      </c>
      <c r="T349" s="109">
        <f>SUM('10:14'!T349)</f>
        <v>0</v>
      </c>
      <c r="U349" s="109">
        <f>SUM('10:14'!U349)</f>
        <v>0</v>
      </c>
      <c r="V349" s="244">
        <f t="shared" si="138"/>
        <v>0</v>
      </c>
      <c r="W349" s="33" t="str">
        <f t="shared" si="139"/>
        <v/>
      </c>
      <c r="X349" s="109">
        <f>SUM('10:14'!X349)</f>
        <v>0</v>
      </c>
      <c r="Y349" s="109">
        <f>SUM('10:14'!Y349)</f>
        <v>0</v>
      </c>
      <c r="Z349" s="109">
        <f>SUM('10:14'!Z349)</f>
        <v>0</v>
      </c>
      <c r="AA349" s="109">
        <f>SUM('10:14'!AA349)</f>
        <v>0</v>
      </c>
      <c r="AB349" s="305">
        <v>0.45</v>
      </c>
      <c r="AC349" s="327">
        <f t="shared" si="140"/>
        <v>0</v>
      </c>
      <c r="AD349" s="303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5.75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SUM('10:14'!G350)</f>
        <v>0</v>
      </c>
      <c r="H350" s="111">
        <f t="shared" si="136"/>
        <v>0</v>
      </c>
      <c r="I350" s="109">
        <f>SUM('10:14'!I350)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137"/>
        <v>0</v>
      </c>
      <c r="N350" s="31">
        <f t="shared" si="141"/>
        <v>0</v>
      </c>
      <c r="O350" s="109">
        <f>SUM('10:14'!O350)</f>
        <v>0</v>
      </c>
      <c r="P350" s="109">
        <f>SUM('10:14'!P350)</f>
        <v>0</v>
      </c>
      <c r="Q350" s="109">
        <f>SUM('10:14'!Q350)</f>
        <v>0</v>
      </c>
      <c r="R350" s="109">
        <f>SUM('10:14'!R350)</f>
        <v>0</v>
      </c>
      <c r="S350" s="109">
        <f>SUM('10:14'!S350)</f>
        <v>0</v>
      </c>
      <c r="T350" s="109">
        <f>SUM('10:14'!T350)</f>
        <v>0</v>
      </c>
      <c r="U350" s="109">
        <f>SUM('10:14'!U350)</f>
        <v>0</v>
      </c>
      <c r="V350" s="244">
        <f t="shared" si="138"/>
        <v>0</v>
      </c>
      <c r="W350" s="33" t="str">
        <f t="shared" si="139"/>
        <v/>
      </c>
      <c r="X350" s="109">
        <f>SUM('10:14'!X350)</f>
        <v>0</v>
      </c>
      <c r="Y350" s="109">
        <f>SUM('10:14'!Y350)</f>
        <v>0</v>
      </c>
      <c r="Z350" s="109">
        <f>SUM('10:14'!Z350)</f>
        <v>0</v>
      </c>
      <c r="AA350" s="109">
        <f>SUM('10:14'!AA350)</f>
        <v>0</v>
      </c>
      <c r="AB350" s="305">
        <v>0.45</v>
      </c>
      <c r="AC350" s="327">
        <f t="shared" si="140"/>
        <v>0</v>
      </c>
      <c r="AD350" s="303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 ht="17.25">
      <c r="A351" s="374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SUM('10:14'!G351)</f>
        <v>0</v>
      </c>
      <c r="H351" s="111">
        <f t="shared" si="136"/>
        <v>0</v>
      </c>
      <c r="I351" s="109">
        <f>SUM('10:14'!I351)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137"/>
        <v>0</v>
      </c>
      <c r="N351" s="31">
        <f t="shared" si="141"/>
        <v>0</v>
      </c>
      <c r="O351" s="109">
        <f>SUM('10:14'!O351)</f>
        <v>0</v>
      </c>
      <c r="P351" s="109">
        <f>SUM('10:14'!P351)</f>
        <v>0</v>
      </c>
      <c r="Q351" s="109">
        <f>SUM('10:14'!Q351)</f>
        <v>0</v>
      </c>
      <c r="R351" s="109">
        <f>SUM('10:14'!R351)</f>
        <v>0</v>
      </c>
      <c r="S351" s="109">
        <f>SUM('10:14'!S351)</f>
        <v>0</v>
      </c>
      <c r="T351" s="109">
        <f>SUM('10:14'!T351)</f>
        <v>0</v>
      </c>
      <c r="U351" s="109">
        <f>SUM('10:14'!U351)</f>
        <v>0</v>
      </c>
      <c r="V351" s="244">
        <f t="shared" si="138"/>
        <v>0</v>
      </c>
      <c r="W351" s="33" t="str">
        <f t="shared" si="139"/>
        <v/>
      </c>
      <c r="X351" s="109">
        <f>SUM('10:14'!X351)</f>
        <v>0</v>
      </c>
      <c r="Y351" s="109">
        <f>SUM('10:14'!Y351)</f>
        <v>0</v>
      </c>
      <c r="Z351" s="109">
        <f>SUM('10:14'!Z351)</f>
        <v>0</v>
      </c>
      <c r="AA351" s="109">
        <f>SUM('10:14'!AA351)</f>
        <v>0</v>
      </c>
      <c r="AB351" s="305">
        <v>0.61</v>
      </c>
      <c r="AC351" s="327">
        <f t="shared" si="140"/>
        <v>0</v>
      </c>
      <c r="AD351" s="303"/>
      <c r="AE351" s="54"/>
      <c r="AF351" s="54"/>
      <c r="AG351" s="54"/>
      <c r="AH351" s="54"/>
      <c r="AI351" s="57"/>
      <c r="AJ351" s="57"/>
      <c r="AK351" s="57"/>
      <c r="AL351" s="302"/>
      <c r="AM351" s="54"/>
      <c r="AN351" s="54"/>
      <c r="AO351" s="54"/>
      <c r="AP351" s="302"/>
      <c r="AQ351" s="302"/>
      <c r="AR351" s="302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7.25">
      <c r="A352" s="374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SUM('10:14'!G352)</f>
        <v>0</v>
      </c>
      <c r="H352" s="111">
        <f t="shared" si="136"/>
        <v>0</v>
      </c>
      <c r="I352" s="109">
        <f>SUM('10:14'!I352)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137"/>
        <v>0</v>
      </c>
      <c r="N352" s="31">
        <f t="shared" si="141"/>
        <v>0</v>
      </c>
      <c r="O352" s="109">
        <f>SUM('10:14'!O352)</f>
        <v>0</v>
      </c>
      <c r="P352" s="109">
        <f>SUM('10:14'!P352)</f>
        <v>0</v>
      </c>
      <c r="Q352" s="109">
        <f>SUM('10:14'!Q352)</f>
        <v>0</v>
      </c>
      <c r="R352" s="109">
        <f>SUM('10:14'!R352)</f>
        <v>0</v>
      </c>
      <c r="S352" s="109">
        <f>SUM('10:14'!S352)</f>
        <v>0</v>
      </c>
      <c r="T352" s="109">
        <f>SUM('10:14'!T352)</f>
        <v>0</v>
      </c>
      <c r="U352" s="109">
        <f>SUM('10:14'!U352)</f>
        <v>0</v>
      </c>
      <c r="V352" s="244">
        <f t="shared" si="138"/>
        <v>0</v>
      </c>
      <c r="W352" s="33" t="str">
        <f t="shared" si="139"/>
        <v/>
      </c>
      <c r="X352" s="109">
        <f>SUM('10:14'!X352)</f>
        <v>0</v>
      </c>
      <c r="Y352" s="109">
        <f>SUM('10:14'!Y352)</f>
        <v>0</v>
      </c>
      <c r="Z352" s="109">
        <f>SUM('10:14'!Z352)</f>
        <v>0</v>
      </c>
      <c r="AA352" s="109">
        <f>SUM('10:14'!AA352)</f>
        <v>0</v>
      </c>
      <c r="AB352" s="305">
        <v>0.61</v>
      </c>
      <c r="AC352" s="327">
        <f t="shared" si="140"/>
        <v>0</v>
      </c>
      <c r="AD352" s="303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7.25">
      <c r="A353" s="376">
        <v>30100063</v>
      </c>
      <c r="B353" s="62" t="s">
        <v>171</v>
      </c>
      <c r="C353" s="16" t="s">
        <v>172</v>
      </c>
      <c r="D353" s="17"/>
      <c r="E353" s="17"/>
      <c r="F353" s="79"/>
      <c r="G353" s="109"/>
      <c r="H353" s="111">
        <f t="shared" si="136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305"/>
      <c r="AC353" s="327"/>
      <c r="AD353" s="35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60">
        <v>30100061</v>
      </c>
      <c r="B354" s="62" t="s">
        <v>171</v>
      </c>
      <c r="C354" s="16" t="s">
        <v>173</v>
      </c>
      <c r="D354" s="17"/>
      <c r="E354" s="17"/>
      <c r="F354" s="79"/>
      <c r="G354" s="109"/>
      <c r="H354" s="111">
        <f t="shared" si="136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305"/>
      <c r="AC354" s="327"/>
      <c r="AD354" s="35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74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SUM('10:14'!G355)</f>
        <v>0</v>
      </c>
      <c r="H355" s="111">
        <f t="shared" si="136"/>
        <v>0</v>
      </c>
      <c r="I355" s="109">
        <f>SUM('10:14'!I355)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si="137"/>
        <v>0</v>
      </c>
      <c r="N355" s="31">
        <f t="shared" si="141"/>
        <v>0</v>
      </c>
      <c r="O355" s="109">
        <f>SUM('10:14'!O355)</f>
        <v>0</v>
      </c>
      <c r="P355" s="109">
        <f>SUM('10:14'!P355)</f>
        <v>0</v>
      </c>
      <c r="Q355" s="109">
        <f>SUM('10:14'!Q355)</f>
        <v>0</v>
      </c>
      <c r="R355" s="109">
        <f>SUM('10:14'!R355)</f>
        <v>0</v>
      </c>
      <c r="S355" s="109">
        <f>SUM('10:14'!S355)</f>
        <v>0</v>
      </c>
      <c r="T355" s="109">
        <f>SUM('10:14'!T355)</f>
        <v>0</v>
      </c>
      <c r="U355" s="109">
        <f>SUM('10:14'!U355)</f>
        <v>0</v>
      </c>
      <c r="V355" s="244">
        <f t="shared" si="138"/>
        <v>0</v>
      </c>
      <c r="W355" s="33" t="str">
        <f t="shared" si="139"/>
        <v/>
      </c>
      <c r="X355" s="109">
        <f>SUM('10:14'!X355)</f>
        <v>0</v>
      </c>
      <c r="Y355" s="109">
        <f>SUM('10:14'!Y355)</f>
        <v>0</v>
      </c>
      <c r="Z355" s="109">
        <f>SUM('10:14'!Z355)</f>
        <v>0</v>
      </c>
      <c r="AA355" s="109">
        <f>SUM('10:14'!AA355)</f>
        <v>0</v>
      </c>
      <c r="AB355" s="305">
        <v>0.55000000000000004</v>
      </c>
      <c r="AC355" s="327">
        <f t="shared" si="140"/>
        <v>0</v>
      </c>
      <c r="AD355" s="303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74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SUM('10:14'!G356)</f>
        <v>0</v>
      </c>
      <c r="H356" s="111">
        <f t="shared" si="136"/>
        <v>0</v>
      </c>
      <c r="I356" s="109">
        <f>SUM('10:14'!I356)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137"/>
        <v>0</v>
      </c>
      <c r="N356" s="31">
        <f t="shared" si="141"/>
        <v>0</v>
      </c>
      <c r="O356" s="109">
        <f>SUM('10:14'!O356)</f>
        <v>0</v>
      </c>
      <c r="P356" s="109">
        <f>SUM('10:14'!P356)</f>
        <v>0</v>
      </c>
      <c r="Q356" s="109">
        <f>SUM('10:14'!Q356)</f>
        <v>0</v>
      </c>
      <c r="R356" s="109">
        <f>SUM('10:14'!R356)</f>
        <v>0</v>
      </c>
      <c r="S356" s="109">
        <f>SUM('10:14'!S356)</f>
        <v>0</v>
      </c>
      <c r="T356" s="109">
        <f>SUM('10:14'!T356)</f>
        <v>0</v>
      </c>
      <c r="U356" s="109">
        <f>SUM('10:14'!U356)</f>
        <v>0</v>
      </c>
      <c r="V356" s="244">
        <f t="shared" si="138"/>
        <v>0</v>
      </c>
      <c r="W356" s="33" t="str">
        <f t="shared" si="139"/>
        <v/>
      </c>
      <c r="X356" s="109">
        <f>SUM('10:14'!X356)</f>
        <v>0</v>
      </c>
      <c r="Y356" s="109">
        <f>SUM('10:14'!Y356)</f>
        <v>0</v>
      </c>
      <c r="Z356" s="109">
        <f>SUM('10:14'!Z356)</f>
        <v>0</v>
      </c>
      <c r="AA356" s="109">
        <f>SUM('10:14'!AA356)</f>
        <v>0</v>
      </c>
      <c r="AB356" s="305">
        <v>0.45</v>
      </c>
      <c r="AC356" s="327">
        <f t="shared" si="140"/>
        <v>0</v>
      </c>
      <c r="AD356" s="303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74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SUM('10:14'!G357)</f>
        <v>0</v>
      </c>
      <c r="H357" s="111">
        <f t="shared" si="136"/>
        <v>0</v>
      </c>
      <c r="I357" s="109">
        <f>SUM('10:14'!I357)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137"/>
        <v>0</v>
      </c>
      <c r="N357" s="31">
        <f t="shared" si="141"/>
        <v>0</v>
      </c>
      <c r="O357" s="109">
        <f>SUM('10:14'!O357)</f>
        <v>0</v>
      </c>
      <c r="P357" s="109">
        <f>SUM('10:14'!P357)</f>
        <v>0</v>
      </c>
      <c r="Q357" s="109">
        <f>SUM('10:14'!Q357)</f>
        <v>0</v>
      </c>
      <c r="R357" s="109">
        <f>SUM('10:14'!R357)</f>
        <v>0</v>
      </c>
      <c r="S357" s="109">
        <f>SUM('10:14'!S357)</f>
        <v>0</v>
      </c>
      <c r="T357" s="109">
        <f>SUM('10:14'!T357)</f>
        <v>0</v>
      </c>
      <c r="U357" s="109">
        <f>SUM('10:14'!U357)</f>
        <v>0</v>
      </c>
      <c r="V357" s="244">
        <f t="shared" si="138"/>
        <v>0</v>
      </c>
      <c r="W357" s="33" t="str">
        <f t="shared" si="139"/>
        <v/>
      </c>
      <c r="X357" s="109">
        <f>SUM('10:14'!X357)</f>
        <v>0</v>
      </c>
      <c r="Y357" s="109">
        <f>SUM('10:14'!Y357)</f>
        <v>0</v>
      </c>
      <c r="Z357" s="109">
        <f>SUM('10:14'!Z357)</f>
        <v>0</v>
      </c>
      <c r="AA357" s="109">
        <f>SUM('10:14'!AA357)</f>
        <v>0</v>
      </c>
      <c r="AB357" s="305">
        <v>0.45</v>
      </c>
      <c r="AC357" s="327">
        <f t="shared" si="140"/>
        <v>0</v>
      </c>
      <c r="AD357" s="303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74">
        <v>30100003</v>
      </c>
      <c r="B358" s="163" t="s">
        <v>198</v>
      </c>
      <c r="C358" s="293" t="s">
        <v>190</v>
      </c>
      <c r="D358" s="130">
        <v>4.8</v>
      </c>
      <c r="E358" s="17"/>
      <c r="F358" s="6"/>
      <c r="G358" s="109">
        <f>SUM('10:14'!G358)</f>
        <v>0</v>
      </c>
      <c r="H358" s="111">
        <f t="shared" si="136"/>
        <v>0</v>
      </c>
      <c r="I358" s="109">
        <f>SUM('10:14'!I358)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137"/>
        <v>0</v>
      </c>
      <c r="N358" s="31">
        <f t="shared" si="141"/>
        <v>0</v>
      </c>
      <c r="O358" s="109">
        <f>SUM('10:14'!O358)</f>
        <v>0</v>
      </c>
      <c r="P358" s="109">
        <f>SUM('10:14'!P358)</f>
        <v>0</v>
      </c>
      <c r="Q358" s="109">
        <f>SUM('10:14'!Q358)</f>
        <v>0</v>
      </c>
      <c r="R358" s="109">
        <f>SUM('10:14'!R358)</f>
        <v>0</v>
      </c>
      <c r="S358" s="109">
        <f>SUM('10:14'!S358)</f>
        <v>0</v>
      </c>
      <c r="T358" s="109">
        <f>SUM('10:14'!T358)</f>
        <v>0</v>
      </c>
      <c r="U358" s="109">
        <f>SUM('10:14'!U358)</f>
        <v>0</v>
      </c>
      <c r="V358" s="244">
        <f t="shared" si="138"/>
        <v>0</v>
      </c>
      <c r="W358" s="33" t="str">
        <f t="shared" si="139"/>
        <v/>
      </c>
      <c r="X358" s="109">
        <f>SUM('10:14'!X358)</f>
        <v>0</v>
      </c>
      <c r="Y358" s="109">
        <f>SUM('10:14'!Y358)</f>
        <v>0</v>
      </c>
      <c r="Z358" s="109">
        <f>SUM('10:14'!Z358)</f>
        <v>0</v>
      </c>
      <c r="AA358" s="109">
        <f>SUM('10:14'!AA358)</f>
        <v>0</v>
      </c>
      <c r="AB358" s="305">
        <v>0.95</v>
      </c>
      <c r="AC358" s="327">
        <f t="shared" si="140"/>
        <v>0</v>
      </c>
      <c r="AD358" s="303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74">
        <v>30100004</v>
      </c>
      <c r="B359" s="163" t="s">
        <v>198</v>
      </c>
      <c r="C359" s="293" t="s">
        <v>187</v>
      </c>
      <c r="D359" s="130">
        <v>4.8</v>
      </c>
      <c r="E359" s="17"/>
      <c r="F359" s="6"/>
      <c r="G359" s="109">
        <f>SUM('10:14'!G359)</f>
        <v>0</v>
      </c>
      <c r="H359" s="111">
        <f t="shared" si="136"/>
        <v>0</v>
      </c>
      <c r="I359" s="109">
        <f>SUM('10:14'!I359)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SUM('10:14'!O359)</f>
        <v>0</v>
      </c>
      <c r="P359" s="109">
        <f>SUM('10:14'!P359)</f>
        <v>0</v>
      </c>
      <c r="Q359" s="109">
        <f>SUM('10:14'!Q359)</f>
        <v>0</v>
      </c>
      <c r="R359" s="109">
        <f>SUM('10:14'!R359)</f>
        <v>0</v>
      </c>
      <c r="S359" s="109">
        <f>SUM('10:14'!S359)</f>
        <v>0</v>
      </c>
      <c r="T359" s="109">
        <f>SUM('10:14'!T359)</f>
        <v>0</v>
      </c>
      <c r="U359" s="109">
        <f>SUM('10:14'!U359)</f>
        <v>0</v>
      </c>
      <c r="V359" s="244"/>
      <c r="W359" s="33"/>
      <c r="X359" s="109">
        <f>SUM('10:14'!X359)</f>
        <v>0</v>
      </c>
      <c r="Y359" s="109">
        <f>SUM('10:14'!Y359)</f>
        <v>0</v>
      </c>
      <c r="Z359" s="109">
        <f>SUM('10:14'!Z359)</f>
        <v>0</v>
      </c>
      <c r="AA359" s="109">
        <f>SUM('10:14'!AA359)</f>
        <v>0</v>
      </c>
      <c r="AB359" s="305">
        <v>0.95</v>
      </c>
      <c r="AC359" s="327">
        <f t="shared" si="140"/>
        <v>0</v>
      </c>
      <c r="AD359" s="303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74">
        <v>30100006</v>
      </c>
      <c r="B360" s="163" t="s">
        <v>198</v>
      </c>
      <c r="C360" s="293" t="s">
        <v>179</v>
      </c>
      <c r="D360" s="130">
        <v>4.8</v>
      </c>
      <c r="E360" s="17"/>
      <c r="F360" s="6"/>
      <c r="G360" s="109">
        <f>SUM('10:14'!G360)</f>
        <v>0</v>
      </c>
      <c r="H360" s="111">
        <f t="shared" si="136"/>
        <v>0</v>
      </c>
      <c r="I360" s="109">
        <f>SUM('10:14'!I360)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SUM('10:14'!O360)</f>
        <v>0</v>
      </c>
      <c r="P360" s="109">
        <f>SUM('10:14'!P360)</f>
        <v>0</v>
      </c>
      <c r="Q360" s="109">
        <f>SUM('10:14'!Q360)</f>
        <v>0</v>
      </c>
      <c r="R360" s="109">
        <f>SUM('10:14'!R360)</f>
        <v>0</v>
      </c>
      <c r="S360" s="109">
        <f>SUM('10:14'!S360)</f>
        <v>0</v>
      </c>
      <c r="T360" s="109">
        <f>SUM('10:14'!T360)</f>
        <v>0</v>
      </c>
      <c r="U360" s="109">
        <f>SUM('10:14'!U360)</f>
        <v>0</v>
      </c>
      <c r="V360" s="244"/>
      <c r="W360" s="33"/>
      <c r="X360" s="109">
        <f>SUM('10:14'!X360)</f>
        <v>0</v>
      </c>
      <c r="Y360" s="109">
        <f>SUM('10:14'!Y360)</f>
        <v>0</v>
      </c>
      <c r="Z360" s="109">
        <f>SUM('10:14'!Z360)</f>
        <v>0</v>
      </c>
      <c r="AA360" s="109">
        <f>SUM('10:14'!AA360)</f>
        <v>0</v>
      </c>
      <c r="AB360" s="305">
        <v>0.95</v>
      </c>
      <c r="AC360" s="327">
        <f t="shared" si="140"/>
        <v>0</v>
      </c>
      <c r="AD360" s="303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74">
        <v>30100005</v>
      </c>
      <c r="B361" s="163" t="s">
        <v>198</v>
      </c>
      <c r="C361" s="293" t="s">
        <v>199</v>
      </c>
      <c r="D361" s="130">
        <v>4.8</v>
      </c>
      <c r="E361" s="17"/>
      <c r="F361" s="6"/>
      <c r="G361" s="109">
        <f>SUM('10:14'!G361)</f>
        <v>0</v>
      </c>
      <c r="H361" s="111">
        <f t="shared" si="136"/>
        <v>0</v>
      </c>
      <c r="I361" s="109">
        <f>SUM('10:14'!I361)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SUM('10:14'!O361)</f>
        <v>0</v>
      </c>
      <c r="P361" s="109">
        <f>SUM('10:14'!P361)</f>
        <v>0</v>
      </c>
      <c r="Q361" s="109">
        <f>SUM('10:14'!Q361)</f>
        <v>0</v>
      </c>
      <c r="R361" s="109">
        <f>SUM('10:14'!R361)</f>
        <v>0</v>
      </c>
      <c r="S361" s="109">
        <f>SUM('10:14'!S361)</f>
        <v>0</v>
      </c>
      <c r="T361" s="109">
        <f>SUM('10:14'!T361)</f>
        <v>0</v>
      </c>
      <c r="U361" s="109">
        <f>SUM('10:14'!U361)</f>
        <v>0</v>
      </c>
      <c r="V361" s="244"/>
      <c r="W361" s="33"/>
      <c r="X361" s="109">
        <f>SUM('10:14'!X361)</f>
        <v>0</v>
      </c>
      <c r="Y361" s="109">
        <f>SUM('10:14'!Y361)</f>
        <v>0</v>
      </c>
      <c r="Z361" s="109">
        <f>SUM('10:14'!Z361)</f>
        <v>0</v>
      </c>
      <c r="AA361" s="109">
        <f>SUM('10:14'!AA361)</f>
        <v>0</v>
      </c>
      <c r="AB361" s="305">
        <v>0.95</v>
      </c>
      <c r="AC361" s="327">
        <f t="shared" si="140"/>
        <v>0</v>
      </c>
      <c r="AD361" s="303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74">
        <v>30100009</v>
      </c>
      <c r="B362" s="163" t="s">
        <v>200</v>
      </c>
      <c r="C362" s="148" t="s">
        <v>190</v>
      </c>
      <c r="D362" s="130">
        <v>4.99</v>
      </c>
      <c r="E362" s="17"/>
      <c r="F362" s="6"/>
      <c r="G362" s="109">
        <f>SUM('10:14'!G362)</f>
        <v>0</v>
      </c>
      <c r="H362" s="111">
        <f t="shared" si="136"/>
        <v>0</v>
      </c>
      <c r="I362" s="109">
        <f>SUM('10:14'!I362)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SUM('10:14'!O362)</f>
        <v>0</v>
      </c>
      <c r="P362" s="109">
        <f>SUM('10:14'!P362)</f>
        <v>0</v>
      </c>
      <c r="Q362" s="109">
        <f>SUM('10:14'!Q362)</f>
        <v>0</v>
      </c>
      <c r="R362" s="109">
        <f>SUM('10:14'!R362)</f>
        <v>0</v>
      </c>
      <c r="S362" s="109">
        <f>SUM('10:14'!S362)</f>
        <v>0</v>
      </c>
      <c r="T362" s="109">
        <f>SUM('10:14'!T362)</f>
        <v>0</v>
      </c>
      <c r="U362" s="109">
        <f>SUM('10:14'!U362)</f>
        <v>0</v>
      </c>
      <c r="V362" s="244"/>
      <c r="W362" s="33"/>
      <c r="X362" s="109">
        <f>SUM('10:14'!X362)</f>
        <v>0</v>
      </c>
      <c r="Y362" s="109">
        <f>SUM('10:14'!Y362)</f>
        <v>0</v>
      </c>
      <c r="Z362" s="109">
        <f>SUM('10:14'!Z362)</f>
        <v>0</v>
      </c>
      <c r="AA362" s="109">
        <f>SUM('10:14'!AA362)</f>
        <v>0</v>
      </c>
      <c r="AB362" s="305">
        <v>0.44</v>
      </c>
      <c r="AC362" s="327">
        <f t="shared" si="140"/>
        <v>0</v>
      </c>
      <c r="AD362" s="303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5.75">
      <c r="A363" s="357">
        <v>30200004</v>
      </c>
      <c r="B363" s="163" t="s">
        <v>200</v>
      </c>
      <c r="C363" s="148" t="s">
        <v>189</v>
      </c>
      <c r="D363" s="130">
        <v>4.99</v>
      </c>
      <c r="E363" s="17"/>
      <c r="F363" s="13"/>
      <c r="G363" s="109">
        <f>SUM('10:14'!G363)</f>
        <v>0</v>
      </c>
      <c r="H363" s="111">
        <f t="shared" si="136"/>
        <v>0</v>
      </c>
      <c r="I363" s="109">
        <f>SUM('10:14'!I363)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109">
        <f>SUM('10:14'!O363)</f>
        <v>0</v>
      </c>
      <c r="P363" s="109">
        <f>SUM('10:14'!P363)</f>
        <v>0</v>
      </c>
      <c r="Q363" s="109">
        <f>SUM('10:14'!Q363)</f>
        <v>0</v>
      </c>
      <c r="R363" s="109">
        <f>SUM('10:14'!R363)</f>
        <v>0</v>
      </c>
      <c r="S363" s="109">
        <f>SUM('10:14'!S363)</f>
        <v>0</v>
      </c>
      <c r="T363" s="109">
        <f>SUM('10:14'!T363)</f>
        <v>0</v>
      </c>
      <c r="U363" s="109">
        <f>SUM('10:14'!U363)</f>
        <v>0</v>
      </c>
      <c r="V363" s="244">
        <f t="shared" ref="V363" si="144">SUM(X363:AA363)</f>
        <v>0</v>
      </c>
      <c r="W363" s="33" t="str">
        <f t="shared" ref="W363" si="145">IF(ISERROR(V363/G363),"",V363/G363)</f>
        <v/>
      </c>
      <c r="X363" s="109">
        <f>SUM('10:14'!X363)</f>
        <v>0</v>
      </c>
      <c r="Y363" s="109">
        <f>SUM('10:14'!Y363)</f>
        <v>0</v>
      </c>
      <c r="Z363" s="109">
        <f>SUM('10:14'!Z363)</f>
        <v>0</v>
      </c>
      <c r="AA363" s="109">
        <f>SUM('10:14'!AA363)</f>
        <v>0</v>
      </c>
      <c r="AB363" s="305">
        <v>0.44</v>
      </c>
      <c r="AC363" s="327">
        <f t="shared" si="140"/>
        <v>0</v>
      </c>
      <c r="AD363" s="303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5.75">
      <c r="A364" s="629" t="s">
        <v>70</v>
      </c>
      <c r="B364" s="630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44">
        <f t="shared" si="146"/>
        <v>0</v>
      </c>
      <c r="W364" s="33">
        <f t="shared" si="146"/>
        <v>0</v>
      </c>
      <c r="X364" s="108">
        <f t="shared" si="146"/>
        <v>0</v>
      </c>
      <c r="Y364" s="108">
        <f t="shared" si="146"/>
        <v>0</v>
      </c>
      <c r="Z364" s="108">
        <f t="shared" si="146"/>
        <v>0</v>
      </c>
      <c r="AA364" s="108">
        <f t="shared" si="146"/>
        <v>0</v>
      </c>
      <c r="AB364" s="305"/>
      <c r="AC364" s="331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 ht="17.25">
      <c r="A365" s="374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SUM('10:14'!G365)</f>
        <v>0</v>
      </c>
      <c r="H365" s="298">
        <f t="shared" ref="H365:H421" si="147">D365*G365</f>
        <v>0</v>
      </c>
      <c r="I365" s="109">
        <f>SUM('10:14'!I365)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109">
        <f>SUM('10:14'!O365)</f>
        <v>0</v>
      </c>
      <c r="P365" s="109">
        <f>SUM('10:14'!P365)</f>
        <v>0</v>
      </c>
      <c r="Q365" s="109">
        <f>SUM('10:14'!Q365)</f>
        <v>0</v>
      </c>
      <c r="R365" s="109">
        <f>SUM('10:14'!R365)</f>
        <v>0</v>
      </c>
      <c r="S365" s="109">
        <f>SUM('10:14'!S365)</f>
        <v>0</v>
      </c>
      <c r="T365" s="109">
        <f>SUM('10:14'!T365)</f>
        <v>0</v>
      </c>
      <c r="U365" s="109">
        <f>SUM('10:14'!U365)</f>
        <v>0</v>
      </c>
      <c r="V365" s="244">
        <f t="shared" ref="V365" si="150">SUM(X365:AA365)</f>
        <v>0</v>
      </c>
      <c r="W365" s="33" t="str">
        <f t="shared" ref="W365" si="151">IF(ISERROR(V365/G365),"",V365/G365)</f>
        <v/>
      </c>
      <c r="X365" s="109">
        <f>SUM('10:14'!X365)</f>
        <v>0</v>
      </c>
      <c r="Y365" s="109">
        <f>SUM('10:14'!Y365)</f>
        <v>0</v>
      </c>
      <c r="Z365" s="109">
        <f>SUM('10:14'!Z365)</f>
        <v>0</v>
      </c>
      <c r="AA365" s="109">
        <f>SUM('10:14'!AA365)</f>
        <v>0</v>
      </c>
      <c r="AB365" s="305">
        <v>0.19</v>
      </c>
      <c r="AC365" s="327">
        <f t="shared" si="140"/>
        <v>0</v>
      </c>
      <c r="AD365" s="303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74">
        <v>30100011</v>
      </c>
      <c r="B366" s="213" t="s">
        <v>428</v>
      </c>
      <c r="C366" s="209" t="s">
        <v>430</v>
      </c>
      <c r="D366" s="17">
        <v>5.03</v>
      </c>
      <c r="E366" s="17"/>
      <c r="F366" s="6"/>
      <c r="G366" s="109"/>
      <c r="H366" s="298">
        <f t="shared" si="147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305">
        <v>0.19</v>
      </c>
      <c r="AC366" s="327">
        <f t="shared" si="140"/>
        <v>0</v>
      </c>
      <c r="AD366" s="303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74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SUM('10:14'!G367)</f>
        <v>0</v>
      </c>
      <c r="H367" s="298">
        <f t="shared" si="147"/>
        <v>0</v>
      </c>
      <c r="I367" s="109">
        <f>SUM('10:14'!I367)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109">
        <f>SUM('10:14'!O367)</f>
        <v>0</v>
      </c>
      <c r="P367" s="109">
        <f>SUM('10:14'!P367)</f>
        <v>0</v>
      </c>
      <c r="Q367" s="109">
        <f>SUM('10:14'!Q367)</f>
        <v>0</v>
      </c>
      <c r="R367" s="109">
        <f>SUM('10:14'!R367)</f>
        <v>0</v>
      </c>
      <c r="S367" s="109">
        <f>SUM('10:14'!S367)</f>
        <v>0</v>
      </c>
      <c r="T367" s="109">
        <f>SUM('10:14'!T367)</f>
        <v>0</v>
      </c>
      <c r="U367" s="109">
        <f>SUM('10:14'!U367)</f>
        <v>0</v>
      </c>
      <c r="V367" s="244">
        <f t="shared" ref="V367:V369" si="154">SUM(X367:AA367)</f>
        <v>0</v>
      </c>
      <c r="W367" s="33" t="str">
        <f t="shared" ref="W367:W369" si="155">IF(ISERROR(V367/G367),"",V367/G367)</f>
        <v/>
      </c>
      <c r="X367" s="109">
        <f>SUM('10:14'!X367)</f>
        <v>0</v>
      </c>
      <c r="Y367" s="109">
        <f>SUM('10:14'!Y367)</f>
        <v>0</v>
      </c>
      <c r="Z367" s="109">
        <f>SUM('10:14'!Z367)</f>
        <v>0</v>
      </c>
      <c r="AA367" s="109">
        <f>SUM('10:14'!AA367)</f>
        <v>0</v>
      </c>
      <c r="AB367" s="305">
        <v>0.19</v>
      </c>
      <c r="AC367" s="327">
        <f t="shared" si="140"/>
        <v>0</v>
      </c>
      <c r="AD367" s="303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74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SUM('10:14'!G368)</f>
        <v>0</v>
      </c>
      <c r="H368" s="298">
        <f t="shared" si="147"/>
        <v>0</v>
      </c>
      <c r="I368" s="109">
        <f>SUM('10:14'!I368)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152"/>
        <v>0</v>
      </c>
      <c r="N368" s="31">
        <f t="shared" si="153"/>
        <v>0</v>
      </c>
      <c r="O368" s="109">
        <f>SUM('10:14'!O368)</f>
        <v>0</v>
      </c>
      <c r="P368" s="109">
        <f>SUM('10:14'!P368)</f>
        <v>0</v>
      </c>
      <c r="Q368" s="109">
        <f>SUM('10:14'!Q368)</f>
        <v>0</v>
      </c>
      <c r="R368" s="109">
        <f>SUM('10:14'!R368)</f>
        <v>0</v>
      </c>
      <c r="S368" s="109">
        <f>SUM('10:14'!S368)</f>
        <v>0</v>
      </c>
      <c r="T368" s="109">
        <f>SUM('10:14'!T368)</f>
        <v>0</v>
      </c>
      <c r="U368" s="109">
        <f>SUM('10:14'!U368)</f>
        <v>0</v>
      </c>
      <c r="V368" s="244">
        <f t="shared" si="154"/>
        <v>0</v>
      </c>
      <c r="W368" s="33" t="str">
        <f t="shared" si="155"/>
        <v/>
      </c>
      <c r="X368" s="109">
        <f>SUM('10:14'!X368)</f>
        <v>0</v>
      </c>
      <c r="Y368" s="109">
        <f>SUM('10:14'!Y368)</f>
        <v>0</v>
      </c>
      <c r="Z368" s="109">
        <f>SUM('10:14'!Z368)</f>
        <v>0</v>
      </c>
      <c r="AA368" s="109">
        <f>SUM('10:14'!AA368)</f>
        <v>0</v>
      </c>
      <c r="AB368" s="305">
        <v>0.19</v>
      </c>
      <c r="AC368" s="327">
        <f t="shared" si="140"/>
        <v>0</v>
      </c>
      <c r="AD368" s="303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7.25">
      <c r="A369" s="374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SUM('10:14'!G369)</f>
        <v>0</v>
      </c>
      <c r="H369" s="298">
        <f t="shared" si="147"/>
        <v>0</v>
      </c>
      <c r="I369" s="109">
        <f>SUM('10:14'!I369)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152"/>
        <v>0</v>
      </c>
      <c r="N369" s="31">
        <f t="shared" si="153"/>
        <v>0</v>
      </c>
      <c r="O369" s="109">
        <f>SUM('10:14'!O369)</f>
        <v>0</v>
      </c>
      <c r="P369" s="109">
        <f>SUM('10:14'!P369)</f>
        <v>0</v>
      </c>
      <c r="Q369" s="109">
        <f>SUM('10:14'!Q369)</f>
        <v>0</v>
      </c>
      <c r="R369" s="109">
        <f>SUM('10:14'!R369)</f>
        <v>0</v>
      </c>
      <c r="S369" s="109">
        <f>SUM('10:14'!S369)</f>
        <v>0</v>
      </c>
      <c r="T369" s="109">
        <f>SUM('10:14'!T369)</f>
        <v>0</v>
      </c>
      <c r="U369" s="109">
        <f>SUM('10:14'!U369)</f>
        <v>0</v>
      </c>
      <c r="V369" s="244">
        <f t="shared" si="154"/>
        <v>0</v>
      </c>
      <c r="W369" s="33" t="str">
        <f t="shared" si="155"/>
        <v/>
      </c>
      <c r="X369" s="109">
        <f>SUM('10:14'!X369)</f>
        <v>0</v>
      </c>
      <c r="Y369" s="109">
        <f>SUM('10:14'!Y369)</f>
        <v>0</v>
      </c>
      <c r="Z369" s="109">
        <f>SUM('10:14'!Z369)</f>
        <v>0</v>
      </c>
      <c r="AA369" s="109">
        <f>SUM('10:14'!AA369)</f>
        <v>0</v>
      </c>
      <c r="AB369" s="305">
        <v>0.19</v>
      </c>
      <c r="AC369" s="327">
        <f t="shared" si="140"/>
        <v>0</v>
      </c>
      <c r="AD369" s="303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74">
        <v>30100016</v>
      </c>
      <c r="B370" s="292" t="s">
        <v>417</v>
      </c>
      <c r="C370" s="209" t="s">
        <v>418</v>
      </c>
      <c r="D370" s="17"/>
      <c r="E370" s="17"/>
      <c r="F370" s="6"/>
      <c r="G370" s="109">
        <f>SUM('10:14'!G370)</f>
        <v>0</v>
      </c>
      <c r="H370" s="298">
        <f t="shared" si="147"/>
        <v>0</v>
      </c>
      <c r="I370" s="109">
        <f>SUM('10:14'!I370)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152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305">
        <v>0.19</v>
      </c>
      <c r="AC370" s="327">
        <f t="shared" si="140"/>
        <v>0</v>
      </c>
      <c r="AD370" s="303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74">
        <v>30100017</v>
      </c>
      <c r="B371" s="292" t="s">
        <v>417</v>
      </c>
      <c r="C371" s="209" t="s">
        <v>419</v>
      </c>
      <c r="D371" s="17"/>
      <c r="E371" s="17"/>
      <c r="F371" s="6"/>
      <c r="G371" s="109">
        <f>SUM('10:14'!G371)</f>
        <v>0</v>
      </c>
      <c r="H371" s="298">
        <f t="shared" si="147"/>
        <v>0</v>
      </c>
      <c r="I371" s="109">
        <f>SUM('10:14'!I371)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152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305">
        <v>0.19</v>
      </c>
      <c r="AC371" s="327">
        <f t="shared" si="140"/>
        <v>0</v>
      </c>
      <c r="AD371" s="303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74">
        <v>30100015</v>
      </c>
      <c r="B372" s="292" t="s">
        <v>417</v>
      </c>
      <c r="C372" s="209" t="s">
        <v>61</v>
      </c>
      <c r="D372" s="17"/>
      <c r="E372" s="17"/>
      <c r="F372" s="6"/>
      <c r="G372" s="109">
        <f>SUM('10:14'!G372)</f>
        <v>0</v>
      </c>
      <c r="H372" s="298">
        <f t="shared" si="147"/>
        <v>0</v>
      </c>
      <c r="I372" s="109">
        <f>SUM('10:14'!I372)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152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305">
        <v>0.19</v>
      </c>
      <c r="AC372" s="327">
        <f t="shared" si="140"/>
        <v>0</v>
      </c>
      <c r="AD372" s="303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74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SUM('10:14'!G373)</f>
        <v>0</v>
      </c>
      <c r="H373" s="298">
        <f t="shared" si="147"/>
        <v>0</v>
      </c>
      <c r="I373" s="109">
        <f>SUM('10:14'!I373)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152"/>
        <v>0</v>
      </c>
      <c r="N373" s="31">
        <f t="shared" ref="N373:N388" si="156">SUM(O373:U373)</f>
        <v>0</v>
      </c>
      <c r="O373" s="109">
        <f>SUM('10:14'!O373)</f>
        <v>0</v>
      </c>
      <c r="P373" s="109">
        <f>SUM('10:14'!P373)</f>
        <v>0</v>
      </c>
      <c r="Q373" s="109">
        <f>SUM('10:14'!Q373)</f>
        <v>0</v>
      </c>
      <c r="R373" s="109">
        <f>SUM('10:14'!R373)</f>
        <v>0</v>
      </c>
      <c r="S373" s="109">
        <f>SUM('10:14'!S373)</f>
        <v>0</v>
      </c>
      <c r="T373" s="109">
        <f>SUM('10:14'!T373)</f>
        <v>0</v>
      </c>
      <c r="U373" s="109">
        <f>SUM('10:14'!U373)</f>
        <v>0</v>
      </c>
      <c r="V373" s="244">
        <f t="shared" ref="V373:V384" si="157">SUM(X373:AA373)</f>
        <v>0</v>
      </c>
      <c r="W373" s="33" t="str">
        <f t="shared" ref="W373:W384" si="158">IF(ISERROR(V373/G373),"",V373/G373)</f>
        <v/>
      </c>
      <c r="X373" s="109">
        <f>SUM('10:14'!X373)</f>
        <v>0</v>
      </c>
      <c r="Y373" s="109">
        <f>SUM('10:14'!Y373)</f>
        <v>0</v>
      </c>
      <c r="Z373" s="109">
        <f>SUM('10:14'!Z373)</f>
        <v>0</v>
      </c>
      <c r="AA373" s="109">
        <f>SUM('10:14'!AA373)</f>
        <v>0</v>
      </c>
      <c r="AB373" s="305">
        <v>0.49</v>
      </c>
      <c r="AC373" s="327">
        <f t="shared" si="140"/>
        <v>0</v>
      </c>
      <c r="AD373" s="303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74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SUM('10:14'!G374)</f>
        <v>0</v>
      </c>
      <c r="H374" s="298">
        <f t="shared" si="147"/>
        <v>0</v>
      </c>
      <c r="I374" s="109">
        <f>SUM('10:14'!I374)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152"/>
        <v>0</v>
      </c>
      <c r="N374" s="31">
        <f t="shared" si="156"/>
        <v>0</v>
      </c>
      <c r="O374" s="109">
        <f>SUM('10:14'!O374)</f>
        <v>0</v>
      </c>
      <c r="P374" s="109">
        <f>SUM('10:14'!P374)</f>
        <v>0</v>
      </c>
      <c r="Q374" s="109">
        <f>SUM('10:14'!Q374)</f>
        <v>0</v>
      </c>
      <c r="R374" s="109">
        <f>SUM('10:14'!R374)</f>
        <v>0</v>
      </c>
      <c r="S374" s="109">
        <f>SUM('10:14'!S374)</f>
        <v>0</v>
      </c>
      <c r="T374" s="109">
        <f>SUM('10:14'!T374)</f>
        <v>0</v>
      </c>
      <c r="U374" s="109">
        <f>SUM('10:14'!U374)</f>
        <v>0</v>
      </c>
      <c r="V374" s="244">
        <f t="shared" si="157"/>
        <v>0</v>
      </c>
      <c r="W374" s="33" t="str">
        <f t="shared" si="158"/>
        <v/>
      </c>
      <c r="X374" s="109">
        <f>SUM('10:14'!X374)</f>
        <v>0</v>
      </c>
      <c r="Y374" s="109">
        <f>SUM('10:14'!Y374)</f>
        <v>0</v>
      </c>
      <c r="Z374" s="109">
        <f>SUM('10:14'!Z374)</f>
        <v>0</v>
      </c>
      <c r="AA374" s="109">
        <f>SUM('10:14'!AA374)</f>
        <v>0</v>
      </c>
      <c r="AB374" s="305">
        <v>0.49</v>
      </c>
      <c r="AC374" s="327">
        <f t="shared" si="140"/>
        <v>0</v>
      </c>
      <c r="AD374" s="303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74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SUM('10:14'!G375)</f>
        <v>0</v>
      </c>
      <c r="H375" s="298">
        <f t="shared" si="147"/>
        <v>0</v>
      </c>
      <c r="I375" s="109">
        <f>SUM('10:14'!I375)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152"/>
        <v>0</v>
      </c>
      <c r="N375" s="31">
        <f t="shared" si="156"/>
        <v>0</v>
      </c>
      <c r="O375" s="109">
        <f>SUM('10:14'!O375)</f>
        <v>0</v>
      </c>
      <c r="P375" s="109">
        <f>SUM('10:14'!P375)</f>
        <v>0</v>
      </c>
      <c r="Q375" s="109">
        <f>SUM('10:14'!Q375)</f>
        <v>0</v>
      </c>
      <c r="R375" s="109">
        <f>SUM('10:14'!R375)</f>
        <v>0</v>
      </c>
      <c r="S375" s="109">
        <f>SUM('10:14'!S375)</f>
        <v>0</v>
      </c>
      <c r="T375" s="109">
        <f>SUM('10:14'!T375)</f>
        <v>0</v>
      </c>
      <c r="U375" s="109">
        <f>SUM('10:14'!U375)</f>
        <v>0</v>
      </c>
      <c r="V375" s="244">
        <f t="shared" si="157"/>
        <v>0</v>
      </c>
      <c r="W375" s="33" t="str">
        <f t="shared" si="158"/>
        <v/>
      </c>
      <c r="X375" s="109">
        <f>SUM('10:14'!X375)</f>
        <v>0</v>
      </c>
      <c r="Y375" s="109">
        <f>SUM('10:14'!Y375)</f>
        <v>0</v>
      </c>
      <c r="Z375" s="109">
        <f>SUM('10:14'!Z375)</f>
        <v>0</v>
      </c>
      <c r="AA375" s="109">
        <f>SUM('10:14'!AA375)</f>
        <v>0</v>
      </c>
      <c r="AB375" s="305">
        <v>0.49</v>
      </c>
      <c r="AC375" s="327">
        <f t="shared" si="140"/>
        <v>0</v>
      </c>
      <c r="AD375" s="303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74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SUM('10:14'!G376)</f>
        <v>0</v>
      </c>
      <c r="H376" s="298">
        <f t="shared" si="147"/>
        <v>0</v>
      </c>
      <c r="I376" s="109">
        <f>SUM('10:14'!I376)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152"/>
        <v>0</v>
      </c>
      <c r="N376" s="31">
        <f t="shared" si="156"/>
        <v>0</v>
      </c>
      <c r="O376" s="109">
        <f>SUM('10:14'!O376)</f>
        <v>0</v>
      </c>
      <c r="P376" s="109">
        <f>SUM('10:14'!P376)</f>
        <v>0</v>
      </c>
      <c r="Q376" s="109">
        <f>SUM('10:14'!Q376)</f>
        <v>0</v>
      </c>
      <c r="R376" s="109">
        <f>SUM('10:14'!R376)</f>
        <v>0</v>
      </c>
      <c r="S376" s="109">
        <f>SUM('10:14'!S376)</f>
        <v>0</v>
      </c>
      <c r="T376" s="109">
        <f>SUM('10:14'!T376)</f>
        <v>0</v>
      </c>
      <c r="U376" s="109">
        <f>SUM('10:14'!U376)</f>
        <v>0</v>
      </c>
      <c r="V376" s="244">
        <f t="shared" si="157"/>
        <v>0</v>
      </c>
      <c r="W376" s="33" t="str">
        <f t="shared" si="158"/>
        <v/>
      </c>
      <c r="X376" s="109">
        <f>SUM('10:14'!X376)</f>
        <v>0</v>
      </c>
      <c r="Y376" s="109">
        <f>SUM('10:14'!Y376)</f>
        <v>0</v>
      </c>
      <c r="Z376" s="109">
        <f>SUM('10:14'!Z376)</f>
        <v>0</v>
      </c>
      <c r="AA376" s="109">
        <f>SUM('10:14'!AA376)</f>
        <v>0</v>
      </c>
      <c r="AB376" s="305">
        <v>0.49</v>
      </c>
      <c r="AC376" s="327">
        <f t="shared" si="140"/>
        <v>0</v>
      </c>
      <c r="AD376" s="303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74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SUM('10:14'!G377)</f>
        <v>0</v>
      </c>
      <c r="H377" s="298">
        <f t="shared" si="147"/>
        <v>0</v>
      </c>
      <c r="I377" s="109">
        <f>SUM('10:14'!I377)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152"/>
        <v>0</v>
      </c>
      <c r="N377" s="31">
        <f t="shared" si="156"/>
        <v>0</v>
      </c>
      <c r="O377" s="109">
        <f>SUM('10:14'!O377)</f>
        <v>0</v>
      </c>
      <c r="P377" s="109">
        <f>SUM('10:14'!P377)</f>
        <v>0</v>
      </c>
      <c r="Q377" s="109">
        <f>SUM('10:14'!Q377)</f>
        <v>0</v>
      </c>
      <c r="R377" s="109">
        <f>SUM('10:14'!R377)</f>
        <v>0</v>
      </c>
      <c r="S377" s="109">
        <f>SUM('10:14'!S377)</f>
        <v>0</v>
      </c>
      <c r="T377" s="109">
        <f>SUM('10:14'!T377)</f>
        <v>0</v>
      </c>
      <c r="U377" s="109">
        <f>SUM('10:14'!U377)</f>
        <v>0</v>
      </c>
      <c r="V377" s="244">
        <f t="shared" si="157"/>
        <v>0</v>
      </c>
      <c r="W377" s="33" t="str">
        <f t="shared" si="158"/>
        <v/>
      </c>
      <c r="X377" s="109">
        <f>SUM('10:14'!X377)</f>
        <v>0</v>
      </c>
      <c r="Y377" s="109">
        <f>SUM('10:14'!Y377)</f>
        <v>0</v>
      </c>
      <c r="Z377" s="109">
        <f>SUM('10:14'!Z377)</f>
        <v>0</v>
      </c>
      <c r="AA377" s="109">
        <f>SUM('10:14'!AA377)</f>
        <v>0</v>
      </c>
      <c r="AB377" s="305">
        <v>0.49</v>
      </c>
      <c r="AC377" s="327">
        <f t="shared" si="140"/>
        <v>0</v>
      </c>
      <c r="AD377" s="303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74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SUM('10:14'!G378)</f>
        <v>0</v>
      </c>
      <c r="H378" s="298">
        <f t="shared" si="147"/>
        <v>0</v>
      </c>
      <c r="I378" s="109">
        <f>SUM('10:14'!I378)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152"/>
        <v>0</v>
      </c>
      <c r="N378" s="31">
        <f t="shared" si="156"/>
        <v>0</v>
      </c>
      <c r="O378" s="109">
        <f>SUM('10:14'!O378)</f>
        <v>0</v>
      </c>
      <c r="P378" s="109">
        <f>SUM('10:14'!P378)</f>
        <v>0</v>
      </c>
      <c r="Q378" s="109">
        <f>SUM('10:14'!Q378)</f>
        <v>0</v>
      </c>
      <c r="R378" s="109">
        <f>SUM('10:14'!R378)</f>
        <v>0</v>
      </c>
      <c r="S378" s="109">
        <f>SUM('10:14'!S378)</f>
        <v>0</v>
      </c>
      <c r="T378" s="109">
        <f>SUM('10:14'!T378)</f>
        <v>0</v>
      </c>
      <c r="U378" s="109">
        <f>SUM('10:14'!U378)</f>
        <v>0</v>
      </c>
      <c r="V378" s="244">
        <f t="shared" si="157"/>
        <v>0</v>
      </c>
      <c r="W378" s="33" t="str">
        <f t="shared" si="158"/>
        <v/>
      </c>
      <c r="X378" s="109">
        <f>SUM('10:14'!X378)</f>
        <v>0</v>
      </c>
      <c r="Y378" s="109">
        <f>SUM('10:14'!Y378)</f>
        <v>0</v>
      </c>
      <c r="Z378" s="109">
        <f>SUM('10:14'!Z378)</f>
        <v>0</v>
      </c>
      <c r="AA378" s="109">
        <f>SUM('10:14'!AA378)</f>
        <v>0</v>
      </c>
      <c r="AB378" s="305">
        <v>0.49</v>
      </c>
      <c r="AC378" s="327">
        <f t="shared" si="140"/>
        <v>0</v>
      </c>
      <c r="AD378" s="303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74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SUM('10:14'!G379)</f>
        <v>0</v>
      </c>
      <c r="H379" s="298">
        <f t="shared" si="147"/>
        <v>0</v>
      </c>
      <c r="I379" s="109">
        <f>SUM('10:14'!I379)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152"/>
        <v>0</v>
      </c>
      <c r="N379" s="31">
        <f t="shared" si="156"/>
        <v>0</v>
      </c>
      <c r="O379" s="109">
        <f>SUM('10:14'!O379)</f>
        <v>0</v>
      </c>
      <c r="P379" s="109">
        <f>SUM('10:14'!P379)</f>
        <v>0</v>
      </c>
      <c r="Q379" s="109">
        <f>SUM('10:14'!Q379)</f>
        <v>0</v>
      </c>
      <c r="R379" s="109">
        <f>SUM('10:14'!R379)</f>
        <v>0</v>
      </c>
      <c r="S379" s="109">
        <f>SUM('10:14'!S379)</f>
        <v>0</v>
      </c>
      <c r="T379" s="109">
        <f>SUM('10:14'!T379)</f>
        <v>0</v>
      </c>
      <c r="U379" s="109">
        <f>SUM('10:14'!U379)</f>
        <v>0</v>
      </c>
      <c r="V379" s="244">
        <f t="shared" si="157"/>
        <v>0</v>
      </c>
      <c r="W379" s="33" t="str">
        <f t="shared" si="158"/>
        <v/>
      </c>
      <c r="X379" s="109">
        <f>SUM('10:14'!X379)</f>
        <v>0</v>
      </c>
      <c r="Y379" s="109">
        <f>SUM('10:14'!Y379)</f>
        <v>0</v>
      </c>
      <c r="Z379" s="109">
        <f>SUM('10:14'!Z379)</f>
        <v>0</v>
      </c>
      <c r="AA379" s="109">
        <f>SUM('10:14'!AA379)</f>
        <v>0</v>
      </c>
      <c r="AB379" s="305">
        <v>0.49</v>
      </c>
      <c r="AC379" s="327">
        <f t="shared" si="140"/>
        <v>0</v>
      </c>
      <c r="AD379" s="303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74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SUM('10:14'!G380)</f>
        <v>0</v>
      </c>
      <c r="H380" s="298">
        <f t="shared" si="147"/>
        <v>0</v>
      </c>
      <c r="I380" s="109">
        <f>SUM('10:14'!I380)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152"/>
        <v>0</v>
      </c>
      <c r="N380" s="31">
        <f t="shared" si="156"/>
        <v>0</v>
      </c>
      <c r="O380" s="109">
        <f>SUM('10:14'!O380)</f>
        <v>0</v>
      </c>
      <c r="P380" s="109">
        <f>SUM('10:14'!P380)</f>
        <v>0</v>
      </c>
      <c r="Q380" s="109">
        <f>SUM('10:14'!Q380)</f>
        <v>0</v>
      </c>
      <c r="R380" s="109">
        <f>SUM('10:14'!R380)</f>
        <v>0</v>
      </c>
      <c r="S380" s="109">
        <f>SUM('10:14'!S380)</f>
        <v>0</v>
      </c>
      <c r="T380" s="109">
        <f>SUM('10:14'!T380)</f>
        <v>0</v>
      </c>
      <c r="U380" s="109">
        <f>SUM('10:14'!U380)</f>
        <v>0</v>
      </c>
      <c r="V380" s="244">
        <f t="shared" si="157"/>
        <v>0</v>
      </c>
      <c r="W380" s="33" t="str">
        <f t="shared" si="158"/>
        <v/>
      </c>
      <c r="X380" s="109">
        <f>SUM('10:14'!X380)</f>
        <v>0</v>
      </c>
      <c r="Y380" s="109">
        <f>SUM('10:14'!Y380)</f>
        <v>0</v>
      </c>
      <c r="Z380" s="109">
        <f>SUM('10:14'!Z380)</f>
        <v>0</v>
      </c>
      <c r="AA380" s="109">
        <f>SUM('10:14'!AA380)</f>
        <v>0</v>
      </c>
      <c r="AB380" s="305">
        <v>0.49</v>
      </c>
      <c r="AC380" s="327">
        <f t="shared" si="140"/>
        <v>0</v>
      </c>
      <c r="AD380" s="303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74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SUM('10:14'!G381)</f>
        <v>0</v>
      </c>
      <c r="H381" s="298">
        <f t="shared" si="147"/>
        <v>0</v>
      </c>
      <c r="I381" s="109">
        <f>SUM('10:14'!I381)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152"/>
        <v>0</v>
      </c>
      <c r="N381" s="31">
        <f t="shared" si="156"/>
        <v>0</v>
      </c>
      <c r="O381" s="109">
        <f>SUM('10:14'!O381)</f>
        <v>0</v>
      </c>
      <c r="P381" s="109">
        <f>SUM('10:14'!P381)</f>
        <v>0</v>
      </c>
      <c r="Q381" s="109">
        <f>SUM('10:14'!Q381)</f>
        <v>0</v>
      </c>
      <c r="R381" s="109">
        <f>SUM('10:14'!R381)</f>
        <v>0</v>
      </c>
      <c r="S381" s="109">
        <f>SUM('10:14'!S381)</f>
        <v>0</v>
      </c>
      <c r="T381" s="109">
        <f>SUM('10:14'!T381)</f>
        <v>0</v>
      </c>
      <c r="U381" s="109">
        <f>SUM('10:14'!U381)</f>
        <v>0</v>
      </c>
      <c r="V381" s="244">
        <f t="shared" si="157"/>
        <v>0</v>
      </c>
      <c r="W381" s="33" t="str">
        <f t="shared" si="158"/>
        <v/>
      </c>
      <c r="X381" s="109">
        <f>SUM('10:14'!X381)</f>
        <v>0</v>
      </c>
      <c r="Y381" s="109">
        <f>SUM('10:14'!Y381)</f>
        <v>0</v>
      </c>
      <c r="Z381" s="109">
        <f>SUM('10:14'!Z381)</f>
        <v>0</v>
      </c>
      <c r="AA381" s="109">
        <f>SUM('10:14'!AA381)</f>
        <v>0</v>
      </c>
      <c r="AB381" s="305">
        <v>0.18</v>
      </c>
      <c r="AC381" s="327">
        <f t="shared" si="140"/>
        <v>0</v>
      </c>
      <c r="AD381" s="303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74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SUM('10:14'!G382)</f>
        <v>0</v>
      </c>
      <c r="H382" s="298">
        <f t="shared" si="147"/>
        <v>0</v>
      </c>
      <c r="I382" s="109">
        <f>SUM('10:14'!I382)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152"/>
        <v>0</v>
      </c>
      <c r="N382" s="31">
        <f t="shared" si="156"/>
        <v>0</v>
      </c>
      <c r="O382" s="109">
        <f>SUM('10:14'!O382)</f>
        <v>0</v>
      </c>
      <c r="P382" s="109">
        <f>SUM('10:14'!P382)</f>
        <v>0</v>
      </c>
      <c r="Q382" s="109">
        <f>SUM('10:14'!Q382)</f>
        <v>0</v>
      </c>
      <c r="R382" s="109">
        <f>SUM('10:14'!R382)</f>
        <v>0</v>
      </c>
      <c r="S382" s="109">
        <f>SUM('10:14'!S382)</f>
        <v>0</v>
      </c>
      <c r="T382" s="109">
        <f>SUM('10:14'!T382)</f>
        <v>0</v>
      </c>
      <c r="U382" s="109">
        <f>SUM('10:14'!U382)</f>
        <v>0</v>
      </c>
      <c r="V382" s="244">
        <f t="shared" si="157"/>
        <v>0</v>
      </c>
      <c r="W382" s="33" t="str">
        <f t="shared" si="158"/>
        <v/>
      </c>
      <c r="X382" s="109">
        <f>SUM('10:14'!X382)</f>
        <v>0</v>
      </c>
      <c r="Y382" s="109">
        <f>SUM('10:14'!Y382)</f>
        <v>0</v>
      </c>
      <c r="Z382" s="109">
        <f>SUM('10:14'!Z382)</f>
        <v>0</v>
      </c>
      <c r="AA382" s="109">
        <f>SUM('10:14'!AA382)</f>
        <v>0</v>
      </c>
      <c r="AB382" s="305">
        <v>0.18</v>
      </c>
      <c r="AC382" s="327">
        <f t="shared" si="140"/>
        <v>0</v>
      </c>
      <c r="AD382" s="303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74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SUM('10:14'!G383)</f>
        <v>0</v>
      </c>
      <c r="H383" s="298">
        <f t="shared" si="147"/>
        <v>0</v>
      </c>
      <c r="I383" s="109">
        <f>SUM('10:14'!I383)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152"/>
        <v>0</v>
      </c>
      <c r="N383" s="31">
        <f t="shared" si="156"/>
        <v>0</v>
      </c>
      <c r="O383" s="109">
        <f>SUM('10:14'!O383)</f>
        <v>0</v>
      </c>
      <c r="P383" s="109">
        <f>SUM('10:14'!P383)</f>
        <v>0</v>
      </c>
      <c r="Q383" s="109">
        <f>SUM('10:14'!Q383)</f>
        <v>0</v>
      </c>
      <c r="R383" s="109">
        <f>SUM('10:14'!R383)</f>
        <v>0</v>
      </c>
      <c r="S383" s="109">
        <f>SUM('10:14'!S383)</f>
        <v>0</v>
      </c>
      <c r="T383" s="109">
        <f>SUM('10:14'!T383)</f>
        <v>0</v>
      </c>
      <c r="U383" s="109">
        <f>SUM('10:14'!U383)</f>
        <v>0</v>
      </c>
      <c r="V383" s="244">
        <f t="shared" si="157"/>
        <v>0</v>
      </c>
      <c r="W383" s="33" t="str">
        <f t="shared" si="158"/>
        <v/>
      </c>
      <c r="X383" s="109">
        <f>SUM('10:14'!X383)</f>
        <v>0</v>
      </c>
      <c r="Y383" s="109">
        <f>SUM('10:14'!Y383)</f>
        <v>0</v>
      </c>
      <c r="Z383" s="109">
        <f>SUM('10:14'!Z383)</f>
        <v>0</v>
      </c>
      <c r="AA383" s="109">
        <f>SUM('10:14'!AA383)</f>
        <v>0</v>
      </c>
      <c r="AB383" s="305">
        <v>0.18</v>
      </c>
      <c r="AC383" s="327">
        <f t="shared" si="140"/>
        <v>0</v>
      </c>
      <c r="AD383" s="303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74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SUM('10:14'!G384)</f>
        <v>0</v>
      </c>
      <c r="H384" s="298">
        <f t="shared" si="147"/>
        <v>0</v>
      </c>
      <c r="I384" s="109">
        <f>SUM('10:14'!I384)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152"/>
        <v>0</v>
      </c>
      <c r="N384" s="31">
        <f t="shared" si="156"/>
        <v>0</v>
      </c>
      <c r="O384" s="109">
        <f>SUM('10:14'!O384)</f>
        <v>0</v>
      </c>
      <c r="P384" s="109">
        <f>SUM('10:14'!P384)</f>
        <v>0</v>
      </c>
      <c r="Q384" s="109">
        <f>SUM('10:14'!Q384)</f>
        <v>0</v>
      </c>
      <c r="R384" s="109">
        <f>SUM('10:14'!R384)</f>
        <v>0</v>
      </c>
      <c r="S384" s="109">
        <f>SUM('10:14'!S384)</f>
        <v>0</v>
      </c>
      <c r="T384" s="109">
        <f>SUM('10:14'!T384)</f>
        <v>0</v>
      </c>
      <c r="U384" s="109">
        <f>SUM('10:14'!U384)</f>
        <v>0</v>
      </c>
      <c r="V384" s="244">
        <f t="shared" si="157"/>
        <v>0</v>
      </c>
      <c r="W384" s="33" t="str">
        <f t="shared" si="158"/>
        <v/>
      </c>
      <c r="X384" s="109">
        <f>SUM('10:14'!X384)</f>
        <v>0</v>
      </c>
      <c r="Y384" s="109">
        <f>SUM('10:14'!Y384)</f>
        <v>0</v>
      </c>
      <c r="Z384" s="109">
        <f>SUM('10:14'!Z384)</f>
        <v>0</v>
      </c>
      <c r="AA384" s="109">
        <f>SUM('10:14'!AA384)</f>
        <v>0</v>
      </c>
      <c r="AB384" s="305">
        <v>0.18</v>
      </c>
      <c r="AC384" s="327">
        <f t="shared" si="140"/>
        <v>0</v>
      </c>
      <c r="AD384" s="303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74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109">
        <f>SUM('10:14'!G385)</f>
        <v>0</v>
      </c>
      <c r="H385" s="298">
        <f t="shared" si="147"/>
        <v>0</v>
      </c>
      <c r="I385" s="109">
        <f>SUM('10:14'!I385)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152"/>
        <v>0</v>
      </c>
      <c r="N385" s="31">
        <f t="shared" si="156"/>
        <v>0</v>
      </c>
      <c r="O385" s="109">
        <f>SUM('10:14'!O385)</f>
        <v>0</v>
      </c>
      <c r="P385" s="109">
        <f>SUM('10:14'!P385)</f>
        <v>0</v>
      </c>
      <c r="Q385" s="109">
        <f>SUM('10:14'!Q385)</f>
        <v>0</v>
      </c>
      <c r="R385" s="109">
        <f>SUM('10:14'!R385)</f>
        <v>0</v>
      </c>
      <c r="S385" s="109">
        <f>SUM('10:14'!S385)</f>
        <v>0</v>
      </c>
      <c r="T385" s="109">
        <f>SUM('10:14'!T385)</f>
        <v>0</v>
      </c>
      <c r="U385" s="109">
        <f>SUM('10:14'!U385)</f>
        <v>0</v>
      </c>
      <c r="V385" s="244"/>
      <c r="W385" s="33"/>
      <c r="X385" s="109">
        <f>SUM('10:14'!X385)</f>
        <v>0</v>
      </c>
      <c r="Y385" s="109">
        <f>SUM('10:14'!Y385)</f>
        <v>0</v>
      </c>
      <c r="Z385" s="109">
        <f>SUM('10:14'!Z385)</f>
        <v>0</v>
      </c>
      <c r="AA385" s="109">
        <f>SUM('10:14'!AA385)</f>
        <v>0</v>
      </c>
      <c r="AB385" s="305">
        <v>0.19</v>
      </c>
      <c r="AC385" s="327">
        <f t="shared" si="140"/>
        <v>0</v>
      </c>
      <c r="AD385" s="303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74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109">
        <f>SUM('10:14'!G386)</f>
        <v>0</v>
      </c>
      <c r="H386" s="298">
        <f t="shared" si="147"/>
        <v>0</v>
      </c>
      <c r="I386" s="109">
        <f>SUM('10:14'!I386)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152"/>
        <v>0</v>
      </c>
      <c r="N386" s="31">
        <f t="shared" si="156"/>
        <v>0</v>
      </c>
      <c r="O386" s="109">
        <f>SUM('10:14'!O386)</f>
        <v>0</v>
      </c>
      <c r="P386" s="109">
        <f>SUM('10:14'!P386)</f>
        <v>0</v>
      </c>
      <c r="Q386" s="109">
        <f>SUM('10:14'!Q386)</f>
        <v>0</v>
      </c>
      <c r="R386" s="109">
        <f>SUM('10:14'!R386)</f>
        <v>0</v>
      </c>
      <c r="S386" s="109">
        <f>SUM('10:14'!S386)</f>
        <v>0</v>
      </c>
      <c r="T386" s="109">
        <f>SUM('10:14'!T386)</f>
        <v>0</v>
      </c>
      <c r="U386" s="109">
        <f>SUM('10:14'!U386)</f>
        <v>0</v>
      </c>
      <c r="V386" s="244"/>
      <c r="W386" s="33"/>
      <c r="X386" s="109">
        <f>SUM('10:14'!X386)</f>
        <v>0</v>
      </c>
      <c r="Y386" s="109">
        <f>SUM('10:14'!Y386)</f>
        <v>0</v>
      </c>
      <c r="Z386" s="109">
        <f>SUM('10:14'!Z386)</f>
        <v>0</v>
      </c>
      <c r="AA386" s="109">
        <f>SUM('10:14'!AA386)</f>
        <v>0</v>
      </c>
      <c r="AB386" s="305">
        <v>0.19</v>
      </c>
      <c r="AC386" s="327">
        <f t="shared" si="140"/>
        <v>0</v>
      </c>
      <c r="AD386" s="303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74">
        <v>30100021</v>
      </c>
      <c r="B387" s="213" t="s">
        <v>382</v>
      </c>
      <c r="C387" s="16" t="s">
        <v>389</v>
      </c>
      <c r="D387" s="17">
        <v>5.03</v>
      </c>
      <c r="E387" s="17"/>
      <c r="F387" s="6"/>
      <c r="G387" s="109">
        <f>SUM('10:14'!G387)</f>
        <v>0</v>
      </c>
      <c r="H387" s="298">
        <f t="shared" si="147"/>
        <v>0</v>
      </c>
      <c r="I387" s="109">
        <f>SUM('10:14'!I387)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152"/>
        <v>0</v>
      </c>
      <c r="N387" s="31">
        <f t="shared" si="156"/>
        <v>0</v>
      </c>
      <c r="O387" s="109">
        <f>SUM('10:14'!O387)</f>
        <v>0</v>
      </c>
      <c r="P387" s="109">
        <f>SUM('10:14'!P387)</f>
        <v>0</v>
      </c>
      <c r="Q387" s="109">
        <f>SUM('10:14'!Q387)</f>
        <v>0</v>
      </c>
      <c r="R387" s="109">
        <f>SUM('10:14'!R387)</f>
        <v>0</v>
      </c>
      <c r="S387" s="109">
        <f>SUM('10:14'!S387)</f>
        <v>0</v>
      </c>
      <c r="T387" s="109">
        <f>SUM('10:14'!T387)</f>
        <v>0</v>
      </c>
      <c r="U387" s="109">
        <f>SUM('10:14'!U387)</f>
        <v>0</v>
      </c>
      <c r="V387" s="244"/>
      <c r="W387" s="33"/>
      <c r="X387" s="109">
        <f>SUM('10:14'!X387)</f>
        <v>0</v>
      </c>
      <c r="Y387" s="109">
        <f>SUM('10:14'!Y387)</f>
        <v>0</v>
      </c>
      <c r="Z387" s="109">
        <f>SUM('10:14'!Z387)</f>
        <v>0</v>
      </c>
      <c r="AA387" s="109">
        <f>SUM('10:14'!AA387)</f>
        <v>0</v>
      </c>
      <c r="AB387" s="305">
        <v>0.19</v>
      </c>
      <c r="AC387" s="327">
        <f t="shared" si="140"/>
        <v>0</v>
      </c>
      <c r="AD387" s="303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74">
        <v>30100018</v>
      </c>
      <c r="B388" s="213" t="s">
        <v>382</v>
      </c>
      <c r="C388" s="16" t="s">
        <v>391</v>
      </c>
      <c r="D388" s="17">
        <v>5.03</v>
      </c>
      <c r="E388" s="17"/>
      <c r="F388" s="6"/>
      <c r="G388" s="109">
        <f>SUM('10:14'!G388)</f>
        <v>0</v>
      </c>
      <c r="H388" s="298">
        <f t="shared" si="147"/>
        <v>0</v>
      </c>
      <c r="I388" s="109">
        <f>SUM('10:14'!I388)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152"/>
        <v>0</v>
      </c>
      <c r="N388" s="31">
        <f t="shared" si="156"/>
        <v>0</v>
      </c>
      <c r="O388" s="109">
        <f>SUM('10:14'!O388)</f>
        <v>0</v>
      </c>
      <c r="P388" s="109">
        <f>SUM('10:14'!P388)</f>
        <v>0</v>
      </c>
      <c r="Q388" s="109">
        <f>SUM('10:14'!Q388)</f>
        <v>0</v>
      </c>
      <c r="R388" s="109">
        <f>SUM('10:14'!R388)</f>
        <v>0</v>
      </c>
      <c r="S388" s="109">
        <f>SUM('10:14'!S388)</f>
        <v>0</v>
      </c>
      <c r="T388" s="109">
        <f>SUM('10:14'!T388)</f>
        <v>0</v>
      </c>
      <c r="U388" s="109">
        <f>SUM('10:14'!U388)</f>
        <v>0</v>
      </c>
      <c r="V388" s="244"/>
      <c r="W388" s="33"/>
      <c r="X388" s="109">
        <f>SUM('10:14'!X388)</f>
        <v>0</v>
      </c>
      <c r="Y388" s="109">
        <f>SUM('10:14'!Y388)</f>
        <v>0</v>
      </c>
      <c r="Z388" s="109">
        <f>SUM('10:14'!Z388)</f>
        <v>0</v>
      </c>
      <c r="AA388" s="109">
        <f>SUM('10:14'!AA388)</f>
        <v>0</v>
      </c>
      <c r="AB388" s="305">
        <v>0.19</v>
      </c>
      <c r="AC388" s="327">
        <f t="shared" si="140"/>
        <v>0</v>
      </c>
      <c r="AD388" s="303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77">
        <v>30700007</v>
      </c>
      <c r="B389" s="213" t="s">
        <v>421</v>
      </c>
      <c r="C389" s="209" t="s">
        <v>364</v>
      </c>
      <c r="D389" s="17">
        <v>5.03</v>
      </c>
      <c r="E389" s="17"/>
      <c r="F389" s="6"/>
      <c r="G389" s="109">
        <f>SUM('10:14'!G389)</f>
        <v>0</v>
      </c>
      <c r="H389" s="298">
        <f t="shared" si="147"/>
        <v>0</v>
      </c>
      <c r="I389" s="109">
        <f>SUM('10:14'!I389)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152"/>
        <v>0</v>
      </c>
      <c r="N389" s="31"/>
      <c r="O389" s="109">
        <f>SUM('10:14'!O389)</f>
        <v>0</v>
      </c>
      <c r="P389" s="109">
        <f>SUM('10:14'!P389)</f>
        <v>0</v>
      </c>
      <c r="Q389" s="109">
        <f>SUM('10:14'!Q389)</f>
        <v>0</v>
      </c>
      <c r="R389" s="109">
        <f>SUM('10:14'!R389)</f>
        <v>0</v>
      </c>
      <c r="S389" s="109">
        <f>SUM('10:14'!S389)</f>
        <v>0</v>
      </c>
      <c r="T389" s="109">
        <f>SUM('10:14'!T389)</f>
        <v>0</v>
      </c>
      <c r="U389" s="109">
        <f>SUM('10:14'!U389)</f>
        <v>0</v>
      </c>
      <c r="V389" s="244"/>
      <c r="W389" s="33"/>
      <c r="X389" s="109">
        <f>SUM('10:14'!X389)</f>
        <v>0</v>
      </c>
      <c r="Y389" s="109">
        <f>SUM('10:14'!Y389)</f>
        <v>0</v>
      </c>
      <c r="Z389" s="109">
        <f>SUM('10:14'!Z389)</f>
        <v>0</v>
      </c>
      <c r="AA389" s="109">
        <f>SUM('10:14'!AA389)</f>
        <v>0</v>
      </c>
      <c r="AB389" s="323">
        <v>0.94</v>
      </c>
      <c r="AC389" s="327">
        <f t="shared" si="140"/>
        <v>0</v>
      </c>
      <c r="AD389" s="303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77">
        <v>30700006</v>
      </c>
      <c r="B390" s="213" t="s">
        <v>421</v>
      </c>
      <c r="C390" s="209" t="s">
        <v>365</v>
      </c>
      <c r="D390" s="17">
        <v>5.03</v>
      </c>
      <c r="E390" s="17"/>
      <c r="F390" s="6"/>
      <c r="G390" s="109">
        <f>SUM('10:14'!G390)</f>
        <v>0</v>
      </c>
      <c r="H390" s="298">
        <f t="shared" si="147"/>
        <v>0</v>
      </c>
      <c r="I390" s="109">
        <f>SUM('10:14'!I390)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152"/>
        <v>0</v>
      </c>
      <c r="N390" s="31"/>
      <c r="O390" s="109">
        <f>SUM('10:14'!O390)</f>
        <v>0</v>
      </c>
      <c r="P390" s="109">
        <f>SUM('10:14'!P390)</f>
        <v>0</v>
      </c>
      <c r="Q390" s="109">
        <f>SUM('10:14'!Q390)</f>
        <v>0</v>
      </c>
      <c r="R390" s="109">
        <f>SUM('10:14'!R390)</f>
        <v>0</v>
      </c>
      <c r="S390" s="109">
        <f>SUM('10:14'!S390)</f>
        <v>0</v>
      </c>
      <c r="T390" s="109">
        <f>SUM('10:14'!T390)</f>
        <v>0</v>
      </c>
      <c r="U390" s="109">
        <f>SUM('10:14'!U390)</f>
        <v>0</v>
      </c>
      <c r="V390" s="244"/>
      <c r="W390" s="33"/>
      <c r="X390" s="109">
        <f>SUM('10:14'!X390)</f>
        <v>0</v>
      </c>
      <c r="Y390" s="109">
        <f>SUM('10:14'!Y390)</f>
        <v>0</v>
      </c>
      <c r="Z390" s="109">
        <f>SUM('10:14'!Z390)</f>
        <v>0</v>
      </c>
      <c r="AA390" s="109">
        <f>SUM('10:14'!AA390)</f>
        <v>0</v>
      </c>
      <c r="AB390" s="323">
        <v>0.94</v>
      </c>
      <c r="AC390" s="327">
        <f t="shared" si="140"/>
        <v>0</v>
      </c>
      <c r="AD390" s="303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77">
        <v>30700008</v>
      </c>
      <c r="B391" s="213" t="s">
        <v>421</v>
      </c>
      <c r="C391" s="209" t="s">
        <v>366</v>
      </c>
      <c r="D391" s="17">
        <v>5.03</v>
      </c>
      <c r="E391" s="17"/>
      <c r="F391" s="6"/>
      <c r="G391" s="109">
        <f>SUM('10:14'!G391)</f>
        <v>0</v>
      </c>
      <c r="H391" s="298">
        <f t="shared" si="147"/>
        <v>0</v>
      </c>
      <c r="I391" s="109">
        <f>SUM('10:14'!I391)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152"/>
        <v>0</v>
      </c>
      <c r="N391" s="31"/>
      <c r="O391" s="109">
        <f>SUM('10:14'!O391)</f>
        <v>0</v>
      </c>
      <c r="P391" s="109">
        <f>SUM('10:14'!P391)</f>
        <v>0</v>
      </c>
      <c r="Q391" s="109">
        <f>SUM('10:14'!Q391)</f>
        <v>0</v>
      </c>
      <c r="R391" s="109">
        <f>SUM('10:14'!R391)</f>
        <v>0</v>
      </c>
      <c r="S391" s="109">
        <f>SUM('10:14'!S391)</f>
        <v>0</v>
      </c>
      <c r="T391" s="109">
        <f>SUM('10:14'!T391)</f>
        <v>0</v>
      </c>
      <c r="U391" s="109">
        <f>SUM('10:14'!U391)</f>
        <v>0</v>
      </c>
      <c r="V391" s="244"/>
      <c r="W391" s="33"/>
      <c r="X391" s="109">
        <f>SUM('10:14'!X391)</f>
        <v>0</v>
      </c>
      <c r="Y391" s="109">
        <f>SUM('10:14'!Y391)</f>
        <v>0</v>
      </c>
      <c r="Z391" s="109">
        <f>SUM('10:14'!Z391)</f>
        <v>0</v>
      </c>
      <c r="AA391" s="109">
        <f>SUM('10:14'!AA391)</f>
        <v>0</v>
      </c>
      <c r="AB391" s="323">
        <v>0.94</v>
      </c>
      <c r="AC391" s="327">
        <f t="shared" si="140"/>
        <v>0</v>
      </c>
      <c r="AD391" s="303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77">
        <v>30700009</v>
      </c>
      <c r="B392" s="213" t="s">
        <v>421</v>
      </c>
      <c r="C392" s="209" t="s">
        <v>367</v>
      </c>
      <c r="D392" s="17">
        <v>5.03</v>
      </c>
      <c r="E392" s="17"/>
      <c r="F392" s="6"/>
      <c r="G392" s="109">
        <f>SUM('10:14'!G392)</f>
        <v>0</v>
      </c>
      <c r="H392" s="298">
        <f t="shared" si="147"/>
        <v>0</v>
      </c>
      <c r="I392" s="109">
        <f>SUM('10:14'!I392)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152"/>
        <v>0</v>
      </c>
      <c r="N392" s="31"/>
      <c r="O392" s="109">
        <f>SUM('10:14'!O392)</f>
        <v>0</v>
      </c>
      <c r="P392" s="109">
        <f>SUM('10:14'!P392)</f>
        <v>0</v>
      </c>
      <c r="Q392" s="109">
        <f>SUM('10:14'!Q392)</f>
        <v>0</v>
      </c>
      <c r="R392" s="109">
        <f>SUM('10:14'!R392)</f>
        <v>0</v>
      </c>
      <c r="S392" s="109">
        <f>SUM('10:14'!S392)</f>
        <v>0</v>
      </c>
      <c r="T392" s="109">
        <f>SUM('10:14'!T392)</f>
        <v>0</v>
      </c>
      <c r="U392" s="109">
        <f>SUM('10:14'!U392)</f>
        <v>0</v>
      </c>
      <c r="V392" s="244"/>
      <c r="W392" s="33"/>
      <c r="X392" s="109">
        <f>SUM('10:14'!X392)</f>
        <v>0</v>
      </c>
      <c r="Y392" s="109">
        <f>SUM('10:14'!Y392)</f>
        <v>0</v>
      </c>
      <c r="Z392" s="109">
        <f>SUM('10:14'!Z392)</f>
        <v>0</v>
      </c>
      <c r="AA392" s="109">
        <f>SUM('10:14'!AA392)</f>
        <v>0</v>
      </c>
      <c r="AB392" s="323">
        <v>0.94</v>
      </c>
      <c r="AC392" s="327">
        <f t="shared" si="140"/>
        <v>0</v>
      </c>
      <c r="AD392" s="303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74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SUM('10:14'!G393)</f>
        <v>0</v>
      </c>
      <c r="H393" s="298">
        <f t="shared" si="147"/>
        <v>0</v>
      </c>
      <c r="I393" s="109">
        <f>SUM('10:14'!I393)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152"/>
        <v>0</v>
      </c>
      <c r="N393" s="31">
        <f t="shared" ref="N393:N402" si="159">SUM(O393:U393)</f>
        <v>0</v>
      </c>
      <c r="O393" s="109">
        <f>SUM('10:14'!O393)</f>
        <v>0</v>
      </c>
      <c r="P393" s="109">
        <f>SUM('10:14'!P393)</f>
        <v>0</v>
      </c>
      <c r="Q393" s="109">
        <f>SUM('10:14'!Q393)</f>
        <v>0</v>
      </c>
      <c r="R393" s="109">
        <f>SUM('10:14'!R393)</f>
        <v>0</v>
      </c>
      <c r="S393" s="109">
        <f>SUM('10:14'!S393)</f>
        <v>0</v>
      </c>
      <c r="T393" s="109">
        <f>SUM('10:14'!T393)</f>
        <v>0</v>
      </c>
      <c r="U393" s="109">
        <f>SUM('10:14'!U393)</f>
        <v>0</v>
      </c>
      <c r="V393" s="244">
        <f t="shared" ref="V393:V402" si="160">SUM(X393:AA393)</f>
        <v>0</v>
      </c>
      <c r="W393" s="33" t="str">
        <f t="shared" ref="W393:W402" si="161">IF(ISERROR(V393/G393),"",V393/G393)</f>
        <v/>
      </c>
      <c r="X393" s="109">
        <f>SUM('10:14'!X393)</f>
        <v>0</v>
      </c>
      <c r="Y393" s="109">
        <f>SUM('10:14'!Y393)</f>
        <v>0</v>
      </c>
      <c r="Z393" s="109">
        <f>SUM('10:14'!Z393)</f>
        <v>0</v>
      </c>
      <c r="AA393" s="109">
        <f>SUM('10:14'!AA393)</f>
        <v>0</v>
      </c>
      <c r="AB393" s="305">
        <v>0.19</v>
      </c>
      <c r="AC393" s="327">
        <f t="shared" si="140"/>
        <v>0</v>
      </c>
      <c r="AD393" s="303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74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SUM('10:14'!G394)</f>
        <v>0</v>
      </c>
      <c r="H394" s="298">
        <f t="shared" si="147"/>
        <v>0</v>
      </c>
      <c r="I394" s="109">
        <f>SUM('10:14'!I394)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152"/>
        <v>0</v>
      </c>
      <c r="N394" s="31">
        <f t="shared" si="159"/>
        <v>0</v>
      </c>
      <c r="O394" s="109">
        <f>SUM('10:14'!O394)</f>
        <v>0</v>
      </c>
      <c r="P394" s="109">
        <f>SUM('10:14'!P394)</f>
        <v>0</v>
      </c>
      <c r="Q394" s="109">
        <f>SUM('10:14'!Q394)</f>
        <v>0</v>
      </c>
      <c r="R394" s="109">
        <f>SUM('10:14'!R394)</f>
        <v>0</v>
      </c>
      <c r="S394" s="109">
        <f>SUM('10:14'!S394)</f>
        <v>0</v>
      </c>
      <c r="T394" s="109">
        <f>SUM('10:14'!T394)</f>
        <v>0</v>
      </c>
      <c r="U394" s="109">
        <f>SUM('10:14'!U394)</f>
        <v>0</v>
      </c>
      <c r="V394" s="244">
        <f t="shared" si="160"/>
        <v>0</v>
      </c>
      <c r="W394" s="33" t="str">
        <f t="shared" si="161"/>
        <v/>
      </c>
      <c r="X394" s="109">
        <f>SUM('10:14'!X394)</f>
        <v>0</v>
      </c>
      <c r="Y394" s="109">
        <f>SUM('10:14'!Y394)</f>
        <v>0</v>
      </c>
      <c r="Z394" s="109">
        <f>SUM('10:14'!Z394)</f>
        <v>0</v>
      </c>
      <c r="AA394" s="109">
        <f>SUM('10:14'!AA394)</f>
        <v>0</v>
      </c>
      <c r="AB394" s="305">
        <v>0.19</v>
      </c>
      <c r="AC394" s="327">
        <f t="shared" si="140"/>
        <v>0</v>
      </c>
      <c r="AD394" s="303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74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SUM('10:14'!G395)</f>
        <v>0</v>
      </c>
      <c r="H395" s="298">
        <f t="shared" si="147"/>
        <v>0</v>
      </c>
      <c r="I395" s="109">
        <f>SUM('10:14'!I395)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152"/>
        <v>0</v>
      </c>
      <c r="N395" s="31">
        <f t="shared" si="159"/>
        <v>0</v>
      </c>
      <c r="O395" s="109">
        <f>SUM('10:14'!O395)</f>
        <v>0</v>
      </c>
      <c r="P395" s="109">
        <f>SUM('10:14'!P395)</f>
        <v>0</v>
      </c>
      <c r="Q395" s="109">
        <f>SUM('10:14'!Q395)</f>
        <v>0</v>
      </c>
      <c r="R395" s="109">
        <f>SUM('10:14'!R395)</f>
        <v>0</v>
      </c>
      <c r="S395" s="109">
        <f>SUM('10:14'!S395)</f>
        <v>0</v>
      </c>
      <c r="T395" s="109">
        <f>SUM('10:14'!T395)</f>
        <v>0</v>
      </c>
      <c r="U395" s="109">
        <f>SUM('10:14'!U395)</f>
        <v>0</v>
      </c>
      <c r="V395" s="244">
        <f t="shared" si="160"/>
        <v>0</v>
      </c>
      <c r="W395" s="33" t="str">
        <f t="shared" si="161"/>
        <v/>
      </c>
      <c r="X395" s="109">
        <f>SUM('10:14'!X395)</f>
        <v>0</v>
      </c>
      <c r="Y395" s="109">
        <f>SUM('10:14'!Y395)</f>
        <v>0</v>
      </c>
      <c r="Z395" s="109">
        <f>SUM('10:14'!Z395)</f>
        <v>0</v>
      </c>
      <c r="AA395" s="109">
        <f>SUM('10:14'!AA395)</f>
        <v>0</v>
      </c>
      <c r="AB395" s="305">
        <v>0.19</v>
      </c>
      <c r="AC395" s="327">
        <f t="shared" si="140"/>
        <v>0</v>
      </c>
      <c r="AD395" s="303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74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SUM('10:14'!G396)</f>
        <v>0</v>
      </c>
      <c r="H396" s="298">
        <f t="shared" si="147"/>
        <v>0</v>
      </c>
      <c r="I396" s="109">
        <f>SUM('10:14'!I396)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152"/>
        <v>0</v>
      </c>
      <c r="N396" s="31">
        <f t="shared" si="159"/>
        <v>0</v>
      </c>
      <c r="O396" s="109">
        <f>SUM('10:14'!O396)</f>
        <v>0</v>
      </c>
      <c r="P396" s="109">
        <f>SUM('10:14'!P396)</f>
        <v>0</v>
      </c>
      <c r="Q396" s="109">
        <f>SUM('10:14'!Q396)</f>
        <v>0</v>
      </c>
      <c r="R396" s="109">
        <f>SUM('10:14'!R396)</f>
        <v>0</v>
      </c>
      <c r="S396" s="109">
        <f>SUM('10:14'!S396)</f>
        <v>0</v>
      </c>
      <c r="T396" s="109">
        <f>SUM('10:14'!T396)</f>
        <v>0</v>
      </c>
      <c r="U396" s="109">
        <f>SUM('10:14'!U396)</f>
        <v>0</v>
      </c>
      <c r="V396" s="244">
        <f t="shared" si="160"/>
        <v>0</v>
      </c>
      <c r="W396" s="33" t="str">
        <f t="shared" si="161"/>
        <v/>
      </c>
      <c r="X396" s="109">
        <f>SUM('10:14'!X396)</f>
        <v>0</v>
      </c>
      <c r="Y396" s="109">
        <f>SUM('10:14'!Y396)</f>
        <v>0</v>
      </c>
      <c r="Z396" s="109">
        <f>SUM('10:14'!Z396)</f>
        <v>0</v>
      </c>
      <c r="AA396" s="109">
        <f>SUM('10:14'!AA396)</f>
        <v>0</v>
      </c>
      <c r="AB396" s="305">
        <v>0.21</v>
      </c>
      <c r="AC396" s="327">
        <f t="shared" si="140"/>
        <v>0</v>
      </c>
      <c r="AD396" s="303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74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SUM('10:14'!G397)</f>
        <v>0</v>
      </c>
      <c r="H397" s="298">
        <f t="shared" si="147"/>
        <v>0</v>
      </c>
      <c r="I397" s="109">
        <f>SUM('10:14'!I397)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152"/>
        <v>0</v>
      </c>
      <c r="N397" s="31">
        <f t="shared" si="159"/>
        <v>0</v>
      </c>
      <c r="O397" s="109">
        <f>SUM('10:14'!O397)</f>
        <v>0</v>
      </c>
      <c r="P397" s="109">
        <f>SUM('10:14'!P397)</f>
        <v>0</v>
      </c>
      <c r="Q397" s="109">
        <f>SUM('10:14'!Q397)</f>
        <v>0</v>
      </c>
      <c r="R397" s="109">
        <f>SUM('10:14'!R397)</f>
        <v>0</v>
      </c>
      <c r="S397" s="109">
        <f>SUM('10:14'!S397)</f>
        <v>0</v>
      </c>
      <c r="T397" s="109">
        <f>SUM('10:14'!T397)</f>
        <v>0</v>
      </c>
      <c r="U397" s="109">
        <f>SUM('10:14'!U397)</f>
        <v>0</v>
      </c>
      <c r="V397" s="244">
        <f t="shared" si="160"/>
        <v>0</v>
      </c>
      <c r="W397" s="33" t="str">
        <f t="shared" si="161"/>
        <v/>
      </c>
      <c r="X397" s="109">
        <f>SUM('10:14'!X397)</f>
        <v>0</v>
      </c>
      <c r="Y397" s="109">
        <f>SUM('10:14'!Y397)</f>
        <v>0</v>
      </c>
      <c r="Z397" s="109">
        <f>SUM('10:14'!Z397)</f>
        <v>0</v>
      </c>
      <c r="AA397" s="109">
        <f>SUM('10:14'!AA397)</f>
        <v>0</v>
      </c>
      <c r="AB397" s="305">
        <v>0.21</v>
      </c>
      <c r="AC397" s="327">
        <f t="shared" si="140"/>
        <v>0</v>
      </c>
      <c r="AD397" s="303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74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SUM('10:14'!G398)</f>
        <v>0</v>
      </c>
      <c r="H398" s="298">
        <f t="shared" si="147"/>
        <v>0</v>
      </c>
      <c r="I398" s="109">
        <f>SUM('10:14'!I398)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152"/>
        <v>0</v>
      </c>
      <c r="N398" s="31">
        <f t="shared" si="159"/>
        <v>0</v>
      </c>
      <c r="O398" s="109">
        <f>SUM('10:14'!O398)</f>
        <v>0</v>
      </c>
      <c r="P398" s="109">
        <f>SUM('10:14'!P398)</f>
        <v>0</v>
      </c>
      <c r="Q398" s="109">
        <f>SUM('10:14'!Q398)</f>
        <v>0</v>
      </c>
      <c r="R398" s="109">
        <f>SUM('10:14'!R398)</f>
        <v>0</v>
      </c>
      <c r="S398" s="109">
        <f>SUM('10:14'!S398)</f>
        <v>0</v>
      </c>
      <c r="T398" s="109">
        <f>SUM('10:14'!T398)</f>
        <v>0</v>
      </c>
      <c r="U398" s="109">
        <f>SUM('10:14'!U398)</f>
        <v>0</v>
      </c>
      <c r="V398" s="244">
        <f t="shared" si="160"/>
        <v>0</v>
      </c>
      <c r="W398" s="33" t="str">
        <f t="shared" si="161"/>
        <v/>
      </c>
      <c r="X398" s="109">
        <f>SUM('10:14'!X398)</f>
        <v>0</v>
      </c>
      <c r="Y398" s="109">
        <f>SUM('10:14'!Y398)</f>
        <v>0</v>
      </c>
      <c r="Z398" s="109">
        <f>SUM('10:14'!Z398)</f>
        <v>0</v>
      </c>
      <c r="AA398" s="109">
        <f>SUM('10:14'!AA398)</f>
        <v>0</v>
      </c>
      <c r="AB398" s="305">
        <v>0.21</v>
      </c>
      <c r="AC398" s="327">
        <f t="shared" si="140"/>
        <v>0</v>
      </c>
      <c r="AD398" s="303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74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SUM('10:14'!G399)</f>
        <v>0</v>
      </c>
      <c r="H399" s="298">
        <f t="shared" si="147"/>
        <v>0</v>
      </c>
      <c r="I399" s="109">
        <f>SUM('10:14'!I399)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152"/>
        <v>0</v>
      </c>
      <c r="N399" s="31">
        <f t="shared" si="159"/>
        <v>0</v>
      </c>
      <c r="O399" s="109">
        <f>SUM('10:14'!O399)</f>
        <v>0</v>
      </c>
      <c r="P399" s="109">
        <f>SUM('10:14'!P399)</f>
        <v>0</v>
      </c>
      <c r="Q399" s="109">
        <f>SUM('10:14'!Q399)</f>
        <v>0</v>
      </c>
      <c r="R399" s="109">
        <f>SUM('10:14'!R399)</f>
        <v>0</v>
      </c>
      <c r="S399" s="109">
        <f>SUM('10:14'!S399)</f>
        <v>0</v>
      </c>
      <c r="T399" s="109">
        <f>SUM('10:14'!T399)</f>
        <v>0</v>
      </c>
      <c r="U399" s="109">
        <f>SUM('10:14'!U399)</f>
        <v>0</v>
      </c>
      <c r="V399" s="244">
        <f t="shared" si="160"/>
        <v>0</v>
      </c>
      <c r="W399" s="33" t="str">
        <f t="shared" si="161"/>
        <v/>
      </c>
      <c r="X399" s="109">
        <f>SUM('10:14'!X399)</f>
        <v>0</v>
      </c>
      <c r="Y399" s="109">
        <f>SUM('10:14'!Y399)</f>
        <v>0</v>
      </c>
      <c r="Z399" s="109">
        <f>SUM('10:14'!Z399)</f>
        <v>0</v>
      </c>
      <c r="AA399" s="109">
        <f>SUM('10:14'!AA399)</f>
        <v>0</v>
      </c>
      <c r="AB399" s="305">
        <v>0.21</v>
      </c>
      <c r="AC399" s="327">
        <f t="shared" si="140"/>
        <v>0</v>
      </c>
      <c r="AD399" s="303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74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SUM('10:14'!G400)</f>
        <v>0</v>
      </c>
      <c r="H400" s="298">
        <f t="shared" si="147"/>
        <v>0</v>
      </c>
      <c r="I400" s="109">
        <f>SUM('10:14'!I400)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152"/>
        <v>0</v>
      </c>
      <c r="N400" s="31">
        <f t="shared" si="159"/>
        <v>0</v>
      </c>
      <c r="O400" s="109">
        <f>SUM('10:14'!O400)</f>
        <v>0</v>
      </c>
      <c r="P400" s="109">
        <f>SUM('10:14'!P400)</f>
        <v>0</v>
      </c>
      <c r="Q400" s="109">
        <f>SUM('10:14'!Q400)</f>
        <v>0</v>
      </c>
      <c r="R400" s="109">
        <f>SUM('10:14'!R400)</f>
        <v>0</v>
      </c>
      <c r="S400" s="109">
        <f>SUM('10:14'!S400)</f>
        <v>0</v>
      </c>
      <c r="T400" s="109">
        <f>SUM('10:14'!T400)</f>
        <v>0</v>
      </c>
      <c r="U400" s="109">
        <f>SUM('10:14'!U400)</f>
        <v>0</v>
      </c>
      <c r="V400" s="244">
        <f t="shared" si="160"/>
        <v>0</v>
      </c>
      <c r="W400" s="33" t="str">
        <f t="shared" si="161"/>
        <v/>
      </c>
      <c r="X400" s="109">
        <f>SUM('10:14'!X400)</f>
        <v>0</v>
      </c>
      <c r="Y400" s="109">
        <f>SUM('10:14'!Y400)</f>
        <v>0</v>
      </c>
      <c r="Z400" s="109">
        <f>SUM('10:14'!Z400)</f>
        <v>0</v>
      </c>
      <c r="AA400" s="109">
        <f>SUM('10:14'!AA400)</f>
        <v>0</v>
      </c>
      <c r="AB400" s="305">
        <v>0.21</v>
      </c>
      <c r="AC400" s="327">
        <f t="shared" si="140"/>
        <v>0</v>
      </c>
      <c r="AD400" s="303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74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SUM('10:14'!G401)</f>
        <v>0</v>
      </c>
      <c r="H401" s="298">
        <f t="shared" si="147"/>
        <v>0</v>
      </c>
      <c r="I401" s="109">
        <f>SUM('10:14'!I401)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152"/>
        <v>0</v>
      </c>
      <c r="N401" s="31">
        <f t="shared" si="159"/>
        <v>0</v>
      </c>
      <c r="O401" s="109">
        <f>SUM('10:14'!O401)</f>
        <v>0</v>
      </c>
      <c r="P401" s="109">
        <f>SUM('10:14'!P401)</f>
        <v>0</v>
      </c>
      <c r="Q401" s="109">
        <f>SUM('10:14'!Q401)</f>
        <v>0</v>
      </c>
      <c r="R401" s="109">
        <f>SUM('10:14'!R401)</f>
        <v>0</v>
      </c>
      <c r="S401" s="109">
        <f>SUM('10:14'!S401)</f>
        <v>0</v>
      </c>
      <c r="T401" s="109">
        <f>SUM('10:14'!T401)</f>
        <v>0</v>
      </c>
      <c r="U401" s="109">
        <f>SUM('10:14'!U401)</f>
        <v>0</v>
      </c>
      <c r="V401" s="244">
        <f t="shared" si="160"/>
        <v>0</v>
      </c>
      <c r="W401" s="33" t="str">
        <f t="shared" si="161"/>
        <v/>
      </c>
      <c r="X401" s="109">
        <f>SUM('10:14'!X401)</f>
        <v>0</v>
      </c>
      <c r="Y401" s="109">
        <f>SUM('10:14'!Y401)</f>
        <v>0</v>
      </c>
      <c r="Z401" s="109">
        <f>SUM('10:14'!Z401)</f>
        <v>0</v>
      </c>
      <c r="AA401" s="109">
        <f>SUM('10:14'!AA401)</f>
        <v>0</v>
      </c>
      <c r="AB401" s="305">
        <v>0.21</v>
      </c>
      <c r="AC401" s="327">
        <f t="shared" si="140"/>
        <v>0</v>
      </c>
      <c r="AD401" s="303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74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SUM('10:14'!G402)</f>
        <v>0</v>
      </c>
      <c r="H402" s="298">
        <f t="shared" si="147"/>
        <v>0</v>
      </c>
      <c r="I402" s="109">
        <f>SUM('10:14'!I402)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152"/>
        <v>0</v>
      </c>
      <c r="N402" s="31">
        <f t="shared" si="159"/>
        <v>0</v>
      </c>
      <c r="O402" s="109">
        <f>SUM('10:14'!O402)</f>
        <v>0</v>
      </c>
      <c r="P402" s="109">
        <f>SUM('10:14'!P402)</f>
        <v>0</v>
      </c>
      <c r="Q402" s="109">
        <f>SUM('10:14'!Q402)</f>
        <v>0</v>
      </c>
      <c r="R402" s="109">
        <f>SUM('10:14'!R402)</f>
        <v>0</v>
      </c>
      <c r="S402" s="109">
        <f>SUM('10:14'!S402)</f>
        <v>0</v>
      </c>
      <c r="T402" s="109">
        <f>SUM('10:14'!T402)</f>
        <v>0</v>
      </c>
      <c r="U402" s="109">
        <f>SUM('10:14'!U402)</f>
        <v>0</v>
      </c>
      <c r="V402" s="244">
        <f t="shared" si="160"/>
        <v>0</v>
      </c>
      <c r="W402" s="33" t="str">
        <f t="shared" si="161"/>
        <v/>
      </c>
      <c r="X402" s="109">
        <f>SUM('10:14'!X402)</f>
        <v>0</v>
      </c>
      <c r="Y402" s="109">
        <f>SUM('10:14'!Y402)</f>
        <v>0</v>
      </c>
      <c r="Z402" s="109">
        <f>SUM('10:14'!Z402)</f>
        <v>0</v>
      </c>
      <c r="AA402" s="109">
        <f>SUM('10:14'!AA402)</f>
        <v>0</v>
      </c>
      <c r="AB402" s="305">
        <v>0.21</v>
      </c>
      <c r="AC402" s="327">
        <f t="shared" si="140"/>
        <v>0</v>
      </c>
      <c r="AD402" s="303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74">
        <v>30100043</v>
      </c>
      <c r="B403" s="218" t="s">
        <v>432</v>
      </c>
      <c r="C403" s="209" t="s">
        <v>430</v>
      </c>
      <c r="D403" s="17">
        <v>50.3</v>
      </c>
      <c r="E403" s="17"/>
      <c r="F403" s="6"/>
      <c r="G403" s="109"/>
      <c r="H403" s="298">
        <f t="shared" si="147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305">
        <v>0.21</v>
      </c>
      <c r="AC403" s="327">
        <f t="shared" si="140"/>
        <v>0</v>
      </c>
      <c r="AD403" s="303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74">
        <v>30100064</v>
      </c>
      <c r="B404" s="218" t="s">
        <v>400</v>
      </c>
      <c r="C404" s="209" t="s">
        <v>398</v>
      </c>
      <c r="D404" s="17">
        <v>5</v>
      </c>
      <c r="E404" s="17"/>
      <c r="F404" s="6"/>
      <c r="G404" s="109">
        <f>SUM('10:14'!G404)</f>
        <v>0</v>
      </c>
      <c r="H404" s="298">
        <f t="shared" si="147"/>
        <v>0</v>
      </c>
      <c r="I404" s="109">
        <f>SUM('10:14'!I404)</f>
        <v>0</v>
      </c>
      <c r="J404" s="31"/>
      <c r="K404" s="35"/>
      <c r="L404" s="98">
        <v>50</v>
      </c>
      <c r="M404" s="36"/>
      <c r="N404" s="31"/>
      <c r="O404" s="109">
        <f>SUM('10:14'!O404)</f>
        <v>0</v>
      </c>
      <c r="P404" s="109">
        <f>SUM('10:14'!P404)</f>
        <v>0</v>
      </c>
      <c r="Q404" s="109">
        <f>SUM('10:14'!Q404)</f>
        <v>0</v>
      </c>
      <c r="R404" s="109">
        <f>SUM('10:14'!R404)</f>
        <v>0</v>
      </c>
      <c r="S404" s="109">
        <f>SUM('10:14'!S404)</f>
        <v>0</v>
      </c>
      <c r="T404" s="109">
        <f>SUM('10:14'!T404)</f>
        <v>0</v>
      </c>
      <c r="U404" s="109">
        <f>SUM('10:14'!U404)</f>
        <v>0</v>
      </c>
      <c r="V404" s="244"/>
      <c r="W404" s="33"/>
      <c r="X404" s="109">
        <f>SUM('10:14'!X404)</f>
        <v>0</v>
      </c>
      <c r="Y404" s="109">
        <f>SUM('10:14'!Y404)</f>
        <v>0</v>
      </c>
      <c r="Z404" s="109">
        <f>SUM('10:14'!Z404)</f>
        <v>0</v>
      </c>
      <c r="AA404" s="109">
        <f>SUM('10:14'!AA404)</f>
        <v>0</v>
      </c>
      <c r="AB404" s="323">
        <v>0.21</v>
      </c>
      <c r="AC404" s="327">
        <f t="shared" si="140"/>
        <v>0</v>
      </c>
      <c r="AD404" s="303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74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SUM('10:14'!G405)</f>
        <v>0</v>
      </c>
      <c r="H405" s="298">
        <f t="shared" si="147"/>
        <v>0</v>
      </c>
      <c r="I405" s="109">
        <f>SUM('10:14'!I405)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109">
        <f>SUM('10:14'!O405)</f>
        <v>0</v>
      </c>
      <c r="P405" s="109">
        <f>SUM('10:14'!P405)</f>
        <v>0</v>
      </c>
      <c r="Q405" s="109">
        <f>SUM('10:14'!Q405)</f>
        <v>0</v>
      </c>
      <c r="R405" s="109">
        <f>SUM('10:14'!R405)</f>
        <v>0</v>
      </c>
      <c r="S405" s="109">
        <f>SUM('10:14'!S405)</f>
        <v>0</v>
      </c>
      <c r="T405" s="109">
        <f>SUM('10:14'!T405)</f>
        <v>0</v>
      </c>
      <c r="U405" s="109">
        <f>SUM('10:14'!U405)</f>
        <v>0</v>
      </c>
      <c r="V405" s="244">
        <f t="shared" ref="V405:V406" si="164">SUM(X405:AA405)</f>
        <v>0</v>
      </c>
      <c r="W405" s="33" t="str">
        <f t="shared" ref="W405:W406" si="165">IF(ISERROR(V405/G405),"",V405/G405)</f>
        <v/>
      </c>
      <c r="X405" s="109">
        <f>SUM('10:14'!X405)</f>
        <v>0</v>
      </c>
      <c r="Y405" s="109">
        <f>SUM('10:14'!Y405)</f>
        <v>0</v>
      </c>
      <c r="Z405" s="109">
        <f>SUM('10:14'!Z405)</f>
        <v>0</v>
      </c>
      <c r="AA405" s="109">
        <f>SUM('10:14'!AA405)</f>
        <v>0</v>
      </c>
      <c r="AB405" s="305">
        <v>0.49</v>
      </c>
      <c r="AC405" s="327">
        <f t="shared" si="140"/>
        <v>0</v>
      </c>
      <c r="AD405" s="303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74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SUM('10:14'!G406)</f>
        <v>0</v>
      </c>
      <c r="H406" s="298">
        <f t="shared" si="147"/>
        <v>0</v>
      </c>
      <c r="I406" s="109">
        <f>SUM('10:14'!I406)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162"/>
        <v>0</v>
      </c>
      <c r="N406" s="31">
        <f t="shared" si="163"/>
        <v>0</v>
      </c>
      <c r="O406" s="109">
        <f>SUM('10:14'!O406)</f>
        <v>0</v>
      </c>
      <c r="P406" s="109">
        <f>SUM('10:14'!P406)</f>
        <v>0</v>
      </c>
      <c r="Q406" s="109">
        <f>SUM('10:14'!Q406)</f>
        <v>0</v>
      </c>
      <c r="R406" s="109">
        <f>SUM('10:14'!R406)</f>
        <v>0</v>
      </c>
      <c r="S406" s="109">
        <f>SUM('10:14'!S406)</f>
        <v>0</v>
      </c>
      <c r="T406" s="109">
        <f>SUM('10:14'!T406)</f>
        <v>0</v>
      </c>
      <c r="U406" s="109">
        <f>SUM('10:14'!U406)</f>
        <v>0</v>
      </c>
      <c r="V406" s="244">
        <f t="shared" si="164"/>
        <v>0</v>
      </c>
      <c r="W406" s="33" t="str">
        <f t="shared" si="165"/>
        <v/>
      </c>
      <c r="X406" s="109">
        <f>SUM('10:14'!X406)</f>
        <v>0</v>
      </c>
      <c r="Y406" s="109">
        <f>SUM('10:14'!Y406)</f>
        <v>0</v>
      </c>
      <c r="Z406" s="109">
        <f>SUM('10:14'!Z406)</f>
        <v>0</v>
      </c>
      <c r="AA406" s="109">
        <f>SUM('10:14'!AA406)</f>
        <v>0</v>
      </c>
      <c r="AB406" s="305">
        <v>0.49</v>
      </c>
      <c r="AC406" s="327">
        <f t="shared" si="140"/>
        <v>0</v>
      </c>
      <c r="AD406" s="303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74"/>
      <c r="B407" s="218" t="s">
        <v>360</v>
      </c>
      <c r="C407" s="209" t="s">
        <v>361</v>
      </c>
      <c r="D407" s="17"/>
      <c r="E407" s="17"/>
      <c r="F407" s="6"/>
      <c r="G407" s="109">
        <f>SUM('10:14'!G407)</f>
        <v>0</v>
      </c>
      <c r="H407" s="298">
        <f t="shared" si="147"/>
        <v>0</v>
      </c>
      <c r="I407" s="109">
        <f>SUM('10:14'!I407)</f>
        <v>0</v>
      </c>
      <c r="J407" s="31"/>
      <c r="K407" s="35"/>
      <c r="L407" s="98"/>
      <c r="M407" s="36"/>
      <c r="N407" s="31"/>
      <c r="O407" s="109">
        <f>SUM('10:14'!O407)</f>
        <v>0</v>
      </c>
      <c r="P407" s="109">
        <f>SUM('10:14'!P407)</f>
        <v>0</v>
      </c>
      <c r="Q407" s="109">
        <f>SUM('10:14'!Q407)</f>
        <v>0</v>
      </c>
      <c r="R407" s="109">
        <f>SUM('10:14'!R407)</f>
        <v>0</v>
      </c>
      <c r="S407" s="109">
        <f>SUM('10:14'!S407)</f>
        <v>0</v>
      </c>
      <c r="T407" s="109">
        <f>SUM('10:14'!T407)</f>
        <v>0</v>
      </c>
      <c r="U407" s="109">
        <f>SUM('10:14'!U407)</f>
        <v>0</v>
      </c>
      <c r="V407" s="244"/>
      <c r="W407" s="33"/>
      <c r="X407" s="109">
        <f>SUM('10:14'!X407)</f>
        <v>0</v>
      </c>
      <c r="Y407" s="109">
        <f>SUM('10:14'!Y407)</f>
        <v>0</v>
      </c>
      <c r="Z407" s="109">
        <f>SUM('10:14'!Z407)</f>
        <v>0</v>
      </c>
      <c r="AA407" s="109">
        <f>SUM('10:14'!AA407)</f>
        <v>0</v>
      </c>
      <c r="AB407" s="305"/>
      <c r="AC407" s="327">
        <f t="shared" si="140"/>
        <v>0</v>
      </c>
      <c r="AD407" s="303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74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SUM('10:14'!G408)</f>
        <v>0</v>
      </c>
      <c r="H408" s="298">
        <f t="shared" si="147"/>
        <v>0</v>
      </c>
      <c r="I408" s="109">
        <f>SUM('10:14'!I408)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109">
        <f>SUM('10:14'!O408)</f>
        <v>0</v>
      </c>
      <c r="P408" s="109">
        <f>SUM('10:14'!P408)</f>
        <v>0</v>
      </c>
      <c r="Q408" s="109">
        <f>SUM('10:14'!Q408)</f>
        <v>0</v>
      </c>
      <c r="R408" s="109">
        <f>SUM('10:14'!R408)</f>
        <v>0</v>
      </c>
      <c r="S408" s="109">
        <f>SUM('10:14'!S408)</f>
        <v>0</v>
      </c>
      <c r="T408" s="109">
        <f>SUM('10:14'!T408)</f>
        <v>0</v>
      </c>
      <c r="U408" s="109">
        <f>SUM('10:14'!U408)</f>
        <v>0</v>
      </c>
      <c r="V408" s="244">
        <f t="shared" ref="V408:V411" si="168">SUM(X408:AA408)</f>
        <v>0</v>
      </c>
      <c r="W408" s="33" t="str">
        <f t="shared" ref="W408:W411" si="169">IF(ISERROR(V408/G408),"",V408/G408)</f>
        <v/>
      </c>
      <c r="X408" s="109">
        <f>SUM('10:14'!X408)</f>
        <v>0</v>
      </c>
      <c r="Y408" s="109">
        <f>SUM('10:14'!Y408)</f>
        <v>0</v>
      </c>
      <c r="Z408" s="109">
        <f>SUM('10:14'!Z408)</f>
        <v>0</v>
      </c>
      <c r="AA408" s="109">
        <f>SUM('10:14'!AA408)</f>
        <v>0</v>
      </c>
      <c r="AB408" s="305">
        <v>0.43</v>
      </c>
      <c r="AC408" s="327">
        <f t="shared" si="140"/>
        <v>0</v>
      </c>
      <c r="AD408" s="303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74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SUM('10:14'!G409)</f>
        <v>0</v>
      </c>
      <c r="H409" s="298">
        <f t="shared" si="147"/>
        <v>0</v>
      </c>
      <c r="I409" s="109">
        <f>SUM('10:14'!I409)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166"/>
        <v/>
      </c>
      <c r="N409" s="31">
        <f t="shared" si="167"/>
        <v>0</v>
      </c>
      <c r="O409" s="109">
        <f>SUM('10:14'!O409)</f>
        <v>0</v>
      </c>
      <c r="P409" s="109">
        <f>SUM('10:14'!P409)</f>
        <v>0</v>
      </c>
      <c r="Q409" s="109">
        <f>SUM('10:14'!Q409)</f>
        <v>0</v>
      </c>
      <c r="R409" s="109">
        <f>SUM('10:14'!R409)</f>
        <v>0</v>
      </c>
      <c r="S409" s="109">
        <f>SUM('10:14'!S409)</f>
        <v>0</v>
      </c>
      <c r="T409" s="109">
        <f>SUM('10:14'!T409)</f>
        <v>0</v>
      </c>
      <c r="U409" s="109">
        <f>SUM('10:14'!U409)</f>
        <v>0</v>
      </c>
      <c r="V409" s="244">
        <f t="shared" si="168"/>
        <v>0</v>
      </c>
      <c r="W409" s="33" t="str">
        <f t="shared" si="169"/>
        <v/>
      </c>
      <c r="X409" s="109">
        <f>SUM('10:14'!X409)</f>
        <v>0</v>
      </c>
      <c r="Y409" s="109">
        <f>SUM('10:14'!Y409)</f>
        <v>0</v>
      </c>
      <c r="Z409" s="109">
        <f>SUM('10:14'!Z409)</f>
        <v>0</v>
      </c>
      <c r="AA409" s="109">
        <f>SUM('10:14'!AA409)</f>
        <v>0</v>
      </c>
      <c r="AB409" s="305">
        <v>0.43</v>
      </c>
      <c r="AC409" s="327">
        <f t="shared" ref="AC409:AC474" si="170">AB409*G409</f>
        <v>0</v>
      </c>
      <c r="AD409" s="303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74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SUM('10:14'!G410)</f>
        <v>0</v>
      </c>
      <c r="H410" s="298">
        <f t="shared" si="147"/>
        <v>0</v>
      </c>
      <c r="I410" s="109">
        <f>SUM('10:14'!I410)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166"/>
        <v/>
      </c>
      <c r="N410" s="31">
        <f t="shared" si="167"/>
        <v>0</v>
      </c>
      <c r="O410" s="109">
        <f>SUM('10:14'!O410)</f>
        <v>0</v>
      </c>
      <c r="P410" s="109">
        <f>SUM('10:14'!P410)</f>
        <v>0</v>
      </c>
      <c r="Q410" s="109">
        <f>SUM('10:14'!Q410)</f>
        <v>0</v>
      </c>
      <c r="R410" s="109">
        <f>SUM('10:14'!R410)</f>
        <v>0</v>
      </c>
      <c r="S410" s="109">
        <f>SUM('10:14'!S410)</f>
        <v>0</v>
      </c>
      <c r="T410" s="109">
        <f>SUM('10:14'!T410)</f>
        <v>0</v>
      </c>
      <c r="U410" s="109">
        <f>SUM('10:14'!U410)</f>
        <v>0</v>
      </c>
      <c r="V410" s="244">
        <f t="shared" si="168"/>
        <v>0</v>
      </c>
      <c r="W410" s="33" t="str">
        <f t="shared" si="169"/>
        <v/>
      </c>
      <c r="X410" s="109">
        <f>SUM('10:14'!X410)</f>
        <v>0</v>
      </c>
      <c r="Y410" s="109">
        <f>SUM('10:14'!Y410)</f>
        <v>0</v>
      </c>
      <c r="Z410" s="109">
        <f>SUM('10:14'!Z410)</f>
        <v>0</v>
      </c>
      <c r="AA410" s="109">
        <f>SUM('10:14'!AA410)</f>
        <v>0</v>
      </c>
      <c r="AB410" s="305">
        <v>0.43</v>
      </c>
      <c r="AC410" s="327">
        <f t="shared" si="170"/>
        <v>0</v>
      </c>
      <c r="AD410" s="303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74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SUM('10:14'!G411)</f>
        <v>0</v>
      </c>
      <c r="H411" s="298">
        <f t="shared" si="147"/>
        <v>0</v>
      </c>
      <c r="I411" s="109">
        <f>SUM('10:14'!I411)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166"/>
        <v/>
      </c>
      <c r="N411" s="31">
        <f t="shared" si="167"/>
        <v>0</v>
      </c>
      <c r="O411" s="109">
        <f>SUM('10:14'!O411)</f>
        <v>0</v>
      </c>
      <c r="P411" s="109">
        <f>SUM('10:14'!P411)</f>
        <v>0</v>
      </c>
      <c r="Q411" s="109">
        <f>SUM('10:14'!Q411)</f>
        <v>0</v>
      </c>
      <c r="R411" s="109">
        <f>SUM('10:14'!R411)</f>
        <v>0</v>
      </c>
      <c r="S411" s="109">
        <f>SUM('10:14'!S411)</f>
        <v>0</v>
      </c>
      <c r="T411" s="109">
        <f>SUM('10:14'!T411)</f>
        <v>0</v>
      </c>
      <c r="U411" s="109">
        <f>SUM('10:14'!U411)</f>
        <v>0</v>
      </c>
      <c r="V411" s="244">
        <f t="shared" si="168"/>
        <v>0</v>
      </c>
      <c r="W411" s="33" t="str">
        <f t="shared" si="169"/>
        <v/>
      </c>
      <c r="X411" s="109">
        <f>SUM('10:14'!X411)</f>
        <v>0</v>
      </c>
      <c r="Y411" s="109">
        <f>SUM('10:14'!Y411)</f>
        <v>0</v>
      </c>
      <c r="Z411" s="109">
        <f>SUM('10:14'!Z411)</f>
        <v>0</v>
      </c>
      <c r="AA411" s="109">
        <f>SUM('10:14'!AA411)</f>
        <v>0</v>
      </c>
      <c r="AB411" s="305">
        <v>0.43</v>
      </c>
      <c r="AC411" s="327">
        <f t="shared" si="170"/>
        <v>0</v>
      </c>
      <c r="AD411" s="303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76">
        <v>30600013</v>
      </c>
      <c r="B412" s="225" t="s">
        <v>368</v>
      </c>
      <c r="C412" s="209" t="s">
        <v>374</v>
      </c>
      <c r="D412" s="17"/>
      <c r="E412" s="17"/>
      <c r="F412" s="6"/>
      <c r="G412" s="109">
        <f>SUM('10:14'!G412)</f>
        <v>0</v>
      </c>
      <c r="H412" s="298">
        <f t="shared" si="147"/>
        <v>0</v>
      </c>
      <c r="I412" s="109">
        <f>SUM('10:14'!I412)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166"/>
        <v>0</v>
      </c>
      <c r="N412" s="31"/>
      <c r="O412" s="109">
        <f>SUM('10:14'!O412)</f>
        <v>0</v>
      </c>
      <c r="P412" s="109">
        <f>SUM('10:14'!P412)</f>
        <v>0</v>
      </c>
      <c r="Q412" s="109">
        <f>SUM('10:14'!Q412)</f>
        <v>0</v>
      </c>
      <c r="R412" s="109">
        <f>SUM('10:14'!R412)</f>
        <v>0</v>
      </c>
      <c r="S412" s="109">
        <f>SUM('10:14'!S412)</f>
        <v>0</v>
      </c>
      <c r="T412" s="109">
        <f>SUM('10:14'!T412)</f>
        <v>0</v>
      </c>
      <c r="U412" s="109">
        <f>SUM('10:14'!U412)</f>
        <v>0</v>
      </c>
      <c r="V412" s="244"/>
      <c r="W412" s="33"/>
      <c r="X412" s="109">
        <f>SUM('10:14'!X412)</f>
        <v>0</v>
      </c>
      <c r="Y412" s="109">
        <f>SUM('10:14'!Y412)</f>
        <v>0</v>
      </c>
      <c r="Z412" s="109">
        <f>SUM('10:14'!Z412)</f>
        <v>0</v>
      </c>
      <c r="AA412" s="109">
        <f>SUM('10:14'!AA412)</f>
        <v>0</v>
      </c>
      <c r="AB412" s="305">
        <v>0.43</v>
      </c>
      <c r="AC412" s="327">
        <f t="shared" si="170"/>
        <v>0</v>
      </c>
      <c r="AD412" s="303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76">
        <v>30600014</v>
      </c>
      <c r="B413" s="225" t="s">
        <v>368</v>
      </c>
      <c r="C413" s="209" t="s">
        <v>369</v>
      </c>
      <c r="D413" s="17"/>
      <c r="E413" s="17"/>
      <c r="F413" s="6"/>
      <c r="G413" s="109">
        <f>SUM('10:14'!G413)</f>
        <v>0</v>
      </c>
      <c r="H413" s="298">
        <f t="shared" si="147"/>
        <v>0</v>
      </c>
      <c r="I413" s="109">
        <f>SUM('10:14'!I413)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166"/>
        <v>0</v>
      </c>
      <c r="N413" s="31"/>
      <c r="O413" s="109">
        <f>SUM('10:14'!O413)</f>
        <v>0</v>
      </c>
      <c r="P413" s="109">
        <f>SUM('10:14'!P413)</f>
        <v>0</v>
      </c>
      <c r="Q413" s="109">
        <f>SUM('10:14'!Q413)</f>
        <v>0</v>
      </c>
      <c r="R413" s="109">
        <f>SUM('10:14'!R413)</f>
        <v>0</v>
      </c>
      <c r="S413" s="109">
        <f>SUM('10:14'!S413)</f>
        <v>0</v>
      </c>
      <c r="T413" s="109">
        <f>SUM('10:14'!T413)</f>
        <v>0</v>
      </c>
      <c r="U413" s="109">
        <f>SUM('10:14'!U413)</f>
        <v>0</v>
      </c>
      <c r="V413" s="244"/>
      <c r="W413" s="33"/>
      <c r="X413" s="109">
        <f>SUM('10:14'!X413)</f>
        <v>0</v>
      </c>
      <c r="Y413" s="109">
        <f>SUM('10:14'!Y413)</f>
        <v>0</v>
      </c>
      <c r="Z413" s="109">
        <f>SUM('10:14'!Z413)</f>
        <v>0</v>
      </c>
      <c r="AA413" s="109">
        <f>SUM('10:14'!AA413)</f>
        <v>0</v>
      </c>
      <c r="AB413" s="305">
        <v>0.43</v>
      </c>
      <c r="AC413" s="327">
        <f t="shared" si="170"/>
        <v>0</v>
      </c>
      <c r="AD413" s="30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76">
        <v>30600012</v>
      </c>
      <c r="B414" s="225" t="s">
        <v>368</v>
      </c>
      <c r="C414" s="209" t="s">
        <v>370</v>
      </c>
      <c r="D414" s="17"/>
      <c r="E414" s="17"/>
      <c r="F414" s="6"/>
      <c r="G414" s="109">
        <f>SUM('10:14'!G414)</f>
        <v>0</v>
      </c>
      <c r="H414" s="298">
        <f t="shared" si="147"/>
        <v>0</v>
      </c>
      <c r="I414" s="109">
        <f>SUM('10:14'!I414)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166"/>
        <v>0</v>
      </c>
      <c r="N414" s="31"/>
      <c r="O414" s="109">
        <f>SUM('10:14'!O414)</f>
        <v>0</v>
      </c>
      <c r="P414" s="109">
        <f>SUM('10:14'!P414)</f>
        <v>0</v>
      </c>
      <c r="Q414" s="109">
        <f>SUM('10:14'!Q414)</f>
        <v>0</v>
      </c>
      <c r="R414" s="109">
        <f>SUM('10:14'!R414)</f>
        <v>0</v>
      </c>
      <c r="S414" s="109">
        <f>SUM('10:14'!S414)</f>
        <v>0</v>
      </c>
      <c r="T414" s="109">
        <f>SUM('10:14'!T414)</f>
        <v>0</v>
      </c>
      <c r="U414" s="109">
        <f>SUM('10:14'!U414)</f>
        <v>0</v>
      </c>
      <c r="V414" s="244"/>
      <c r="W414" s="33"/>
      <c r="X414" s="109">
        <f>SUM('10:14'!X414)</f>
        <v>0</v>
      </c>
      <c r="Y414" s="109">
        <f>SUM('10:14'!Y414)</f>
        <v>0</v>
      </c>
      <c r="Z414" s="109">
        <f>SUM('10:14'!Z414)</f>
        <v>0</v>
      </c>
      <c r="AA414" s="109">
        <f>SUM('10:14'!AA414)</f>
        <v>0</v>
      </c>
      <c r="AB414" s="305">
        <v>0.43</v>
      </c>
      <c r="AC414" s="327">
        <f t="shared" si="170"/>
        <v>0</v>
      </c>
      <c r="AD414" s="30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76">
        <v>30600011</v>
      </c>
      <c r="B415" s="225" t="s">
        <v>368</v>
      </c>
      <c r="C415" s="209" t="s">
        <v>371</v>
      </c>
      <c r="D415" s="17"/>
      <c r="E415" s="17"/>
      <c r="F415" s="6"/>
      <c r="G415" s="109">
        <f>SUM('10:14'!G415)</f>
        <v>0</v>
      </c>
      <c r="H415" s="298">
        <f t="shared" si="147"/>
        <v>0</v>
      </c>
      <c r="I415" s="109">
        <f>SUM('10:14'!I415)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166"/>
        <v>0</v>
      </c>
      <c r="N415" s="31"/>
      <c r="O415" s="109">
        <f>SUM('10:14'!O415)</f>
        <v>0</v>
      </c>
      <c r="P415" s="109">
        <f>SUM('10:14'!P415)</f>
        <v>0</v>
      </c>
      <c r="Q415" s="109">
        <f>SUM('10:14'!Q415)</f>
        <v>0</v>
      </c>
      <c r="R415" s="109">
        <f>SUM('10:14'!R415)</f>
        <v>0</v>
      </c>
      <c r="S415" s="109">
        <f>SUM('10:14'!S415)</f>
        <v>0</v>
      </c>
      <c r="T415" s="109">
        <f>SUM('10:14'!T415)</f>
        <v>0</v>
      </c>
      <c r="U415" s="109">
        <f>SUM('10:14'!U415)</f>
        <v>0</v>
      </c>
      <c r="V415" s="244"/>
      <c r="W415" s="33"/>
      <c r="X415" s="109">
        <f>SUM('10:14'!X415)</f>
        <v>0</v>
      </c>
      <c r="Y415" s="109">
        <f>SUM('10:14'!Y415)</f>
        <v>0</v>
      </c>
      <c r="Z415" s="109">
        <f>SUM('10:14'!Z415)</f>
        <v>0</v>
      </c>
      <c r="AA415" s="109">
        <f>SUM('10:14'!AA415)</f>
        <v>0</v>
      </c>
      <c r="AB415" s="305">
        <v>0.43</v>
      </c>
      <c r="AC415" s="327">
        <f t="shared" si="170"/>
        <v>0</v>
      </c>
      <c r="AD415" s="30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76">
        <v>30300002</v>
      </c>
      <c r="B416" s="225" t="s">
        <v>407</v>
      </c>
      <c r="C416" s="209" t="s">
        <v>409</v>
      </c>
      <c r="D416" s="17"/>
      <c r="E416" s="17"/>
      <c r="F416" s="6"/>
      <c r="G416" s="109">
        <f>SUM('10:14'!G416)</f>
        <v>0</v>
      </c>
      <c r="H416" s="298">
        <f t="shared" si="147"/>
        <v>0</v>
      </c>
      <c r="I416" s="109">
        <f>SUM('10:14'!I416)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166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323">
        <v>0.69</v>
      </c>
      <c r="AC416" s="327">
        <f t="shared" si="170"/>
        <v>0</v>
      </c>
      <c r="AD416" s="303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76">
        <v>30300001</v>
      </c>
      <c r="B417" s="225" t="s">
        <v>407</v>
      </c>
      <c r="C417" s="209" t="s">
        <v>411</v>
      </c>
      <c r="D417" s="17"/>
      <c r="E417" s="17"/>
      <c r="F417" s="6"/>
      <c r="G417" s="109">
        <f>SUM('10:14'!G417)</f>
        <v>0</v>
      </c>
      <c r="H417" s="298">
        <f t="shared" si="147"/>
        <v>0</v>
      </c>
      <c r="I417" s="109">
        <f>SUM('10:14'!I417)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166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323">
        <v>0.69</v>
      </c>
      <c r="AC417" s="327">
        <f t="shared" si="170"/>
        <v>0</v>
      </c>
      <c r="AD417" s="303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76">
        <v>30300003</v>
      </c>
      <c r="B418" s="225" t="s">
        <v>407</v>
      </c>
      <c r="C418" s="209" t="s">
        <v>413</v>
      </c>
      <c r="D418" s="17"/>
      <c r="E418" s="17"/>
      <c r="F418" s="6"/>
      <c r="G418" s="109">
        <f>SUM('10:14'!G418)</f>
        <v>0</v>
      </c>
      <c r="H418" s="298">
        <f t="shared" si="147"/>
        <v>0</v>
      </c>
      <c r="I418" s="109">
        <f>SUM('10:14'!I418)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166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323">
        <v>0.69</v>
      </c>
      <c r="AC418" s="327">
        <f t="shared" si="170"/>
        <v>0</v>
      </c>
      <c r="AD418" s="303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76">
        <v>30300005</v>
      </c>
      <c r="B419" s="63" t="s">
        <v>362</v>
      </c>
      <c r="C419" s="16" t="s">
        <v>337</v>
      </c>
      <c r="D419" s="17"/>
      <c r="E419" s="17"/>
      <c r="F419" s="6"/>
      <c r="G419" s="109">
        <f>SUM('10:14'!G419)</f>
        <v>0</v>
      </c>
      <c r="H419" s="298">
        <f t="shared" si="147"/>
        <v>0</v>
      </c>
      <c r="I419" s="109">
        <f>SUM('10:14'!I419)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166"/>
        <v>0</v>
      </c>
      <c r="N419" s="31"/>
      <c r="O419" s="109">
        <f>SUM('10:14'!O419)</f>
        <v>0</v>
      </c>
      <c r="P419" s="109">
        <f>SUM('10:14'!P419)</f>
        <v>0</v>
      </c>
      <c r="Q419" s="109">
        <f>SUM('10:14'!Q419)</f>
        <v>0</v>
      </c>
      <c r="R419" s="109">
        <f>SUM('10:14'!R419)</f>
        <v>0</v>
      </c>
      <c r="S419" s="109">
        <f>SUM('10:14'!S419)</f>
        <v>0</v>
      </c>
      <c r="T419" s="109">
        <f>SUM('10:14'!T419)</f>
        <v>0</v>
      </c>
      <c r="U419" s="109">
        <f>SUM('10:14'!U419)</f>
        <v>0</v>
      </c>
      <c r="V419" s="244"/>
      <c r="W419" s="33"/>
      <c r="X419" s="109">
        <f>SUM('10:14'!X419)</f>
        <v>0</v>
      </c>
      <c r="Y419" s="109">
        <f>SUM('10:14'!Y419)</f>
        <v>0</v>
      </c>
      <c r="Z419" s="109">
        <f>SUM('10:14'!Z419)</f>
        <v>0</v>
      </c>
      <c r="AA419" s="109">
        <f>SUM('10:14'!AA419)</f>
        <v>0</v>
      </c>
      <c r="AB419" s="305">
        <v>0.95</v>
      </c>
      <c r="AC419" s="327">
        <f t="shared" si="170"/>
        <v>0</v>
      </c>
      <c r="AD419" s="303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76">
        <v>30300004</v>
      </c>
      <c r="B420" s="63" t="s">
        <v>362</v>
      </c>
      <c r="C420" s="16" t="s">
        <v>339</v>
      </c>
      <c r="D420" s="17"/>
      <c r="E420" s="17"/>
      <c r="F420" s="6"/>
      <c r="G420" s="109">
        <f>SUM('10:14'!G420)</f>
        <v>0</v>
      </c>
      <c r="H420" s="298">
        <f t="shared" si="147"/>
        <v>0</v>
      </c>
      <c r="I420" s="109">
        <f>SUM('10:14'!I420)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166"/>
        <v>0</v>
      </c>
      <c r="N420" s="31"/>
      <c r="O420" s="109">
        <f>SUM('10:14'!O420)</f>
        <v>0</v>
      </c>
      <c r="P420" s="109">
        <f>SUM('10:14'!P420)</f>
        <v>0</v>
      </c>
      <c r="Q420" s="109">
        <f>SUM('10:14'!Q420)</f>
        <v>0</v>
      </c>
      <c r="R420" s="109">
        <f>SUM('10:14'!R420)</f>
        <v>0</v>
      </c>
      <c r="S420" s="109">
        <f>SUM('10:14'!S420)</f>
        <v>0</v>
      </c>
      <c r="T420" s="109">
        <f>SUM('10:14'!T420)</f>
        <v>0</v>
      </c>
      <c r="U420" s="109">
        <f>SUM('10:14'!U420)</f>
        <v>0</v>
      </c>
      <c r="V420" s="244"/>
      <c r="W420" s="33"/>
      <c r="X420" s="109">
        <f>SUM('10:14'!X420)</f>
        <v>0</v>
      </c>
      <c r="Y420" s="109">
        <f>SUM('10:14'!Y420)</f>
        <v>0</v>
      </c>
      <c r="Z420" s="109">
        <f>SUM('10:14'!Z420)</f>
        <v>0</v>
      </c>
      <c r="AA420" s="109">
        <f>SUM('10:14'!AA420)</f>
        <v>0</v>
      </c>
      <c r="AB420" s="305">
        <v>0.95</v>
      </c>
      <c r="AC420" s="327">
        <f t="shared" si="170"/>
        <v>0</v>
      </c>
      <c r="AD420" s="303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76">
        <v>30300006</v>
      </c>
      <c r="B421" s="63" t="s">
        <v>362</v>
      </c>
      <c r="C421" s="16" t="s">
        <v>341</v>
      </c>
      <c r="D421" s="17"/>
      <c r="E421" s="17"/>
      <c r="F421" s="6"/>
      <c r="G421" s="109">
        <f>SUM('10:14'!G421)</f>
        <v>0</v>
      </c>
      <c r="H421" s="298">
        <f t="shared" si="147"/>
        <v>0</v>
      </c>
      <c r="I421" s="109">
        <f>SUM('10:14'!I421)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166"/>
        <v>0</v>
      </c>
      <c r="N421" s="31"/>
      <c r="O421" s="109">
        <f>SUM('10:14'!O421)</f>
        <v>0</v>
      </c>
      <c r="P421" s="109">
        <f>SUM('10:14'!P421)</f>
        <v>0</v>
      </c>
      <c r="Q421" s="109">
        <f>SUM('10:14'!Q421)</f>
        <v>0</v>
      </c>
      <c r="R421" s="109">
        <f>SUM('10:14'!R421)</f>
        <v>0</v>
      </c>
      <c r="S421" s="109">
        <f>SUM('10:14'!S421)</f>
        <v>0</v>
      </c>
      <c r="T421" s="109">
        <f>SUM('10:14'!T421)</f>
        <v>0</v>
      </c>
      <c r="U421" s="109">
        <f>SUM('10:14'!U421)</f>
        <v>0</v>
      </c>
      <c r="V421" s="244"/>
      <c r="W421" s="33"/>
      <c r="X421" s="109">
        <f>SUM('10:14'!X421)</f>
        <v>0</v>
      </c>
      <c r="Y421" s="109">
        <f>SUM('10:14'!Y421)</f>
        <v>0</v>
      </c>
      <c r="Z421" s="109">
        <f>SUM('10:14'!Z421)</f>
        <v>0</v>
      </c>
      <c r="AA421" s="109">
        <f>SUM('10:14'!AA421)</f>
        <v>0</v>
      </c>
      <c r="AB421" s="305">
        <v>0.95</v>
      </c>
      <c r="AC421" s="327">
        <f t="shared" si="170"/>
        <v>0</v>
      </c>
      <c r="AD421" s="303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.75">
      <c r="A422" s="631" t="s">
        <v>86</v>
      </c>
      <c r="B422" s="631"/>
      <c r="C422" s="295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171">SUM(M365:M421)</f>
        <v>0</v>
      </c>
      <c r="N422" s="30">
        <f t="shared" si="171"/>
        <v>0</v>
      </c>
      <c r="O422" s="107">
        <f t="shared" si="171"/>
        <v>0</v>
      </c>
      <c r="P422" s="107">
        <f t="shared" si="171"/>
        <v>0</v>
      </c>
      <c r="Q422" s="107">
        <f t="shared" si="171"/>
        <v>0</v>
      </c>
      <c r="R422" s="107">
        <f t="shared" si="171"/>
        <v>0</v>
      </c>
      <c r="S422" s="108">
        <f t="shared" si="171"/>
        <v>0</v>
      </c>
      <c r="T422" s="107">
        <f t="shared" si="171"/>
        <v>0</v>
      </c>
      <c r="U422" s="107">
        <f t="shared" si="171"/>
        <v>0</v>
      </c>
      <c r="V422" s="244">
        <f t="shared" si="171"/>
        <v>0</v>
      </c>
      <c r="W422" s="33" t="str">
        <f t="shared" ref="W422:W429" si="172">IF(ISERROR(V422/G422),"",V422/G422)</f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331"/>
      <c r="AD422" s="303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7.25">
      <c r="A423" s="378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SUM('10:14'!G423)</f>
        <v>0</v>
      </c>
      <c r="H423" s="298">
        <f>D423*G423</f>
        <v>0</v>
      </c>
      <c r="I423" s="109">
        <f>SUM('10:14'!I423)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30" si="173">IF(ISERROR(I423-K423),"",I423-K423)</f>
        <v>0</v>
      </c>
      <c r="N423" s="31">
        <f t="shared" ref="N423:N430" si="174">SUM(O423:U423)</f>
        <v>0</v>
      </c>
      <c r="O423" s="109">
        <f>SUM('10:14'!O423)</f>
        <v>0</v>
      </c>
      <c r="P423" s="109">
        <f>SUM('10:14'!P423)</f>
        <v>0</v>
      </c>
      <c r="Q423" s="109">
        <f>SUM('10:14'!Q423)</f>
        <v>0</v>
      </c>
      <c r="R423" s="109">
        <f>SUM('10:14'!R423)</f>
        <v>0</v>
      </c>
      <c r="S423" s="109">
        <f>SUM('10:14'!S423)</f>
        <v>0</v>
      </c>
      <c r="T423" s="109">
        <f>SUM('10:14'!T423)</f>
        <v>0</v>
      </c>
      <c r="U423" s="109">
        <f>SUM('10:14'!U423)</f>
        <v>0</v>
      </c>
      <c r="V423" s="244">
        <f t="shared" ref="V423:V429" si="175">SUM(X423:AA423)</f>
        <v>0</v>
      </c>
      <c r="W423" s="33" t="str">
        <f t="shared" si="172"/>
        <v/>
      </c>
      <c r="X423" s="109">
        <f>SUM('10:14'!X423)</f>
        <v>0</v>
      </c>
      <c r="Y423" s="109">
        <f>SUM('10:14'!Y423)</f>
        <v>0</v>
      </c>
      <c r="Z423" s="109">
        <f>SUM('10:14'!Z423)</f>
        <v>0</v>
      </c>
      <c r="AA423" s="109">
        <f>SUM('10:14'!AA423)</f>
        <v>0</v>
      </c>
      <c r="AB423" s="305">
        <v>1.18</v>
      </c>
      <c r="AC423" s="327">
        <f t="shared" si="170"/>
        <v>0</v>
      </c>
      <c r="AD423" s="303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7.25">
      <c r="A424" s="378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SUM('10:14'!G424)</f>
        <v>0</v>
      </c>
      <c r="H424" s="298">
        <f t="shared" ref="H424:H456" si="176">D424*G424</f>
        <v>0</v>
      </c>
      <c r="I424" s="109">
        <f>SUM('10:14'!I424)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173"/>
        <v>0</v>
      </c>
      <c r="N424" s="31">
        <f t="shared" si="174"/>
        <v>0</v>
      </c>
      <c r="O424" s="109">
        <f>SUM('10:14'!O424)</f>
        <v>0</v>
      </c>
      <c r="P424" s="109">
        <f>SUM('10:14'!P424)</f>
        <v>0</v>
      </c>
      <c r="Q424" s="109">
        <f>SUM('10:14'!Q424)</f>
        <v>0</v>
      </c>
      <c r="R424" s="109">
        <f>SUM('10:14'!R424)</f>
        <v>0</v>
      </c>
      <c r="S424" s="109">
        <f>SUM('10:14'!S424)</f>
        <v>0</v>
      </c>
      <c r="T424" s="109">
        <f>SUM('10:14'!T424)</f>
        <v>0</v>
      </c>
      <c r="U424" s="109">
        <f>SUM('10:14'!U424)</f>
        <v>0</v>
      </c>
      <c r="V424" s="244">
        <f t="shared" si="175"/>
        <v>0</v>
      </c>
      <c r="W424" s="33" t="str">
        <f t="shared" si="172"/>
        <v/>
      </c>
      <c r="X424" s="109">
        <f>SUM('10:14'!X424)</f>
        <v>0</v>
      </c>
      <c r="Y424" s="109">
        <f>SUM('10:14'!Y424)</f>
        <v>0</v>
      </c>
      <c r="Z424" s="109">
        <f>SUM('10:14'!Z424)</f>
        <v>0</v>
      </c>
      <c r="AA424" s="109">
        <f>SUM('10:14'!AA424)</f>
        <v>0</v>
      </c>
      <c r="AB424" s="305">
        <v>1.18</v>
      </c>
      <c r="AC424" s="327">
        <f t="shared" si="170"/>
        <v>0</v>
      </c>
      <c r="AD424" s="303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7.25">
      <c r="A425" s="378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SUM('10:14'!G425)</f>
        <v>0</v>
      </c>
      <c r="H425" s="298">
        <f t="shared" si="176"/>
        <v>0</v>
      </c>
      <c r="I425" s="109">
        <f>SUM('10:14'!I425)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173"/>
        <v>0</v>
      </c>
      <c r="N425" s="31">
        <f t="shared" si="174"/>
        <v>0</v>
      </c>
      <c r="O425" s="109">
        <f>SUM('10:14'!O425)</f>
        <v>0</v>
      </c>
      <c r="P425" s="109">
        <f>SUM('10:14'!P425)</f>
        <v>0</v>
      </c>
      <c r="Q425" s="109">
        <f>SUM('10:14'!Q425)</f>
        <v>0</v>
      </c>
      <c r="R425" s="109">
        <f>SUM('10:14'!R425)</f>
        <v>0</v>
      </c>
      <c r="S425" s="109">
        <f>SUM('10:14'!S425)</f>
        <v>0</v>
      </c>
      <c r="T425" s="109">
        <f>SUM('10:14'!T425)</f>
        <v>0</v>
      </c>
      <c r="U425" s="109">
        <f>SUM('10:14'!U425)</f>
        <v>0</v>
      </c>
      <c r="V425" s="244">
        <f t="shared" si="175"/>
        <v>0</v>
      </c>
      <c r="W425" s="33" t="str">
        <f t="shared" si="172"/>
        <v/>
      </c>
      <c r="X425" s="109">
        <f>SUM('10:14'!X425)</f>
        <v>0</v>
      </c>
      <c r="Y425" s="109">
        <f>SUM('10:14'!Y425)</f>
        <v>0</v>
      </c>
      <c r="Z425" s="109">
        <f>SUM('10:14'!Z425)</f>
        <v>0</v>
      </c>
      <c r="AA425" s="109">
        <f>SUM('10:14'!AA425)</f>
        <v>0</v>
      </c>
      <c r="AB425" s="305">
        <v>1.18</v>
      </c>
      <c r="AC425" s="327">
        <f t="shared" si="170"/>
        <v>0</v>
      </c>
      <c r="AD425" s="303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7.25">
      <c r="A426" s="378">
        <v>30400014</v>
      </c>
      <c r="B426" s="260" t="s">
        <v>949</v>
      </c>
      <c r="C426" s="16" t="s">
        <v>53</v>
      </c>
      <c r="D426" s="17">
        <v>5.03</v>
      </c>
      <c r="E426" s="17"/>
      <c r="F426" s="6"/>
      <c r="G426" s="109">
        <f>SUM('10:14'!G426)</f>
        <v>216</v>
      </c>
      <c r="H426" s="298">
        <f t="shared" si="176"/>
        <v>1086.48</v>
      </c>
      <c r="I426" s="109">
        <f>SUM('10:14'!I426)</f>
        <v>24</v>
      </c>
      <c r="J426" s="31">
        <f t="array" ref="J426">IF(ISERROR(G426/I426),"",G426/I426)</f>
        <v>9</v>
      </c>
      <c r="K426" s="35">
        <f t="array" ref="K426">IF(ISERROR(G426/L426),"",G426/L426)</f>
        <v>23.2258064516129</v>
      </c>
      <c r="L426" s="98">
        <v>9.3000000000000007</v>
      </c>
      <c r="M426" s="36">
        <f t="shared" si="173"/>
        <v>0.77419354838709964</v>
      </c>
      <c r="N426" s="31">
        <f t="shared" si="174"/>
        <v>0</v>
      </c>
      <c r="O426" s="109">
        <f>SUM('10:14'!O426)</f>
        <v>0</v>
      </c>
      <c r="P426" s="109">
        <f>SUM('10:14'!P426)</f>
        <v>0</v>
      </c>
      <c r="Q426" s="109">
        <f>SUM('10:14'!Q426)</f>
        <v>0</v>
      </c>
      <c r="R426" s="109">
        <f>SUM('10:14'!R426)</f>
        <v>0</v>
      </c>
      <c r="S426" s="109">
        <f>SUM('10:14'!S426)</f>
        <v>0</v>
      </c>
      <c r="T426" s="109">
        <f>SUM('10:14'!T426)</f>
        <v>0</v>
      </c>
      <c r="U426" s="109">
        <f>SUM('10:14'!U426)</f>
        <v>0</v>
      </c>
      <c r="V426" s="244">
        <f t="shared" si="175"/>
        <v>0</v>
      </c>
      <c r="W426" s="33">
        <f t="shared" si="172"/>
        <v>0</v>
      </c>
      <c r="X426" s="109">
        <f>SUM('10:14'!X426)</f>
        <v>0</v>
      </c>
      <c r="Y426" s="109">
        <f>SUM('10:14'!Y426)</f>
        <v>0</v>
      </c>
      <c r="Z426" s="109">
        <f>SUM('10:14'!Z426)</f>
        <v>0</v>
      </c>
      <c r="AA426" s="109">
        <f>SUM('10:14'!AA426)</f>
        <v>0</v>
      </c>
      <c r="AB426" s="305">
        <v>1.1100000000000001</v>
      </c>
      <c r="AC426" s="327">
        <f t="shared" si="170"/>
        <v>239.76000000000002</v>
      </c>
      <c r="AD426" s="303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78">
        <v>30400013</v>
      </c>
      <c r="B427" s="260" t="s">
        <v>492</v>
      </c>
      <c r="C427" s="16" t="s">
        <v>72</v>
      </c>
      <c r="D427" s="17">
        <v>5.03</v>
      </c>
      <c r="E427" s="17"/>
      <c r="F427" s="6"/>
      <c r="G427" s="109">
        <f>SUM('10:14'!G427)</f>
        <v>369</v>
      </c>
      <c r="H427" s="298">
        <f t="shared" si="176"/>
        <v>1856.0700000000002</v>
      </c>
      <c r="I427" s="109">
        <f>SUM('10:14'!I427)</f>
        <v>41.5</v>
      </c>
      <c r="J427" s="31">
        <f t="array" ref="J427">IF(ISERROR(G427/I427),"",G427/I427)</f>
        <v>8.8915662650602414</v>
      </c>
      <c r="K427" s="35">
        <f t="array" ref="K427">IF(ISERROR(G427/L427),"",G427/L427)</f>
        <v>39.677419354838705</v>
      </c>
      <c r="L427" s="98">
        <v>9.3000000000000007</v>
      </c>
      <c r="M427" s="36">
        <f t="shared" si="173"/>
        <v>1.8225806451612954</v>
      </c>
      <c r="N427" s="31">
        <f t="shared" si="174"/>
        <v>0</v>
      </c>
      <c r="O427" s="109">
        <f>SUM('10:14'!O427)</f>
        <v>0</v>
      </c>
      <c r="P427" s="109">
        <f>SUM('10:14'!P427)</f>
        <v>0</v>
      </c>
      <c r="Q427" s="109">
        <f>SUM('10:14'!Q427)</f>
        <v>0</v>
      </c>
      <c r="R427" s="109">
        <f>SUM('10:14'!R427)</f>
        <v>0</v>
      </c>
      <c r="S427" s="109">
        <f>SUM('10:14'!S427)</f>
        <v>0</v>
      </c>
      <c r="T427" s="109">
        <f>SUM('10:14'!T427)</f>
        <v>0</v>
      </c>
      <c r="U427" s="109">
        <f>SUM('10:14'!U427)</f>
        <v>0</v>
      </c>
      <c r="V427" s="244">
        <f t="shared" si="175"/>
        <v>0</v>
      </c>
      <c r="W427" s="33">
        <f t="shared" si="172"/>
        <v>0</v>
      </c>
      <c r="X427" s="109">
        <f>SUM('10:14'!X427)</f>
        <v>0</v>
      </c>
      <c r="Y427" s="109">
        <f>SUM('10:14'!Y427)</f>
        <v>0</v>
      </c>
      <c r="Z427" s="109">
        <f>SUM('10:14'!Z427)</f>
        <v>0</v>
      </c>
      <c r="AA427" s="109">
        <f>SUM('10:14'!AA427)</f>
        <v>0</v>
      </c>
      <c r="AB427" s="305">
        <v>1.1100000000000001</v>
      </c>
      <c r="AC427" s="327">
        <f t="shared" si="170"/>
        <v>409.59000000000003</v>
      </c>
      <c r="AD427" s="303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78">
        <v>30400016</v>
      </c>
      <c r="B428" s="260" t="s">
        <v>949</v>
      </c>
      <c r="C428" s="16" t="s">
        <v>60</v>
      </c>
      <c r="D428" s="17">
        <v>5.03</v>
      </c>
      <c r="E428" s="17"/>
      <c r="F428" s="6"/>
      <c r="G428" s="109">
        <f>SUM('10:14'!G428)</f>
        <v>246</v>
      </c>
      <c r="H428" s="298">
        <f t="shared" si="176"/>
        <v>1237.3800000000001</v>
      </c>
      <c r="I428" s="109">
        <f>SUM('10:14'!I428)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173"/>
        <v>-0.95161290322580427</v>
      </c>
      <c r="N428" s="31">
        <f t="shared" si="174"/>
        <v>0</v>
      </c>
      <c r="O428" s="109">
        <f>SUM('10:14'!O428)</f>
        <v>0</v>
      </c>
      <c r="P428" s="109">
        <f>SUM('10:14'!P428)</f>
        <v>0</v>
      </c>
      <c r="Q428" s="109">
        <f>SUM('10:14'!Q428)</f>
        <v>0</v>
      </c>
      <c r="R428" s="109">
        <f>SUM('10:14'!R428)</f>
        <v>0</v>
      </c>
      <c r="S428" s="109">
        <f>SUM('10:14'!S428)</f>
        <v>0</v>
      </c>
      <c r="T428" s="109">
        <f>SUM('10:14'!T428)</f>
        <v>0</v>
      </c>
      <c r="U428" s="109">
        <f>SUM('10:14'!U428)</f>
        <v>0</v>
      </c>
      <c r="V428" s="244">
        <f t="shared" si="175"/>
        <v>0</v>
      </c>
      <c r="W428" s="33">
        <f t="shared" si="172"/>
        <v>0</v>
      </c>
      <c r="X428" s="109">
        <f>SUM('10:14'!X428)</f>
        <v>0</v>
      </c>
      <c r="Y428" s="109">
        <f>SUM('10:14'!Y428)</f>
        <v>0</v>
      </c>
      <c r="Z428" s="109">
        <f>SUM('10:14'!Z428)</f>
        <v>0</v>
      </c>
      <c r="AA428" s="109">
        <f>SUM('10:14'!AA428)</f>
        <v>0</v>
      </c>
      <c r="AB428" s="305">
        <v>1.1100000000000001</v>
      </c>
      <c r="AC428" s="327">
        <f t="shared" si="170"/>
        <v>273.06</v>
      </c>
      <c r="AD428" s="303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78">
        <v>30400017</v>
      </c>
      <c r="B429" s="260" t="s">
        <v>949</v>
      </c>
      <c r="C429" s="16" t="s">
        <v>66</v>
      </c>
      <c r="D429" s="17">
        <v>5.03</v>
      </c>
      <c r="E429" s="17"/>
      <c r="F429" s="6"/>
      <c r="G429" s="109">
        <f>SUM('10:14'!G429)</f>
        <v>0</v>
      </c>
      <c r="H429" s="298">
        <f t="shared" si="176"/>
        <v>0</v>
      </c>
      <c r="I429" s="109">
        <f>SUM('10:14'!I429)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173"/>
        <v>0</v>
      </c>
      <c r="N429" s="31">
        <f t="shared" si="174"/>
        <v>0</v>
      </c>
      <c r="O429" s="109">
        <f>SUM('10:14'!O429)</f>
        <v>0</v>
      </c>
      <c r="P429" s="109">
        <f>SUM('10:14'!P429)</f>
        <v>0</v>
      </c>
      <c r="Q429" s="109">
        <f>SUM('10:14'!Q429)</f>
        <v>0</v>
      </c>
      <c r="R429" s="109">
        <f>SUM('10:14'!R429)</f>
        <v>0</v>
      </c>
      <c r="S429" s="109">
        <f>SUM('10:14'!S429)</f>
        <v>0</v>
      </c>
      <c r="T429" s="109">
        <f>SUM('10:14'!T429)</f>
        <v>0</v>
      </c>
      <c r="U429" s="109">
        <f>SUM('10:14'!U429)</f>
        <v>0</v>
      </c>
      <c r="V429" s="244">
        <f t="shared" si="175"/>
        <v>0</v>
      </c>
      <c r="W429" s="33" t="str">
        <f t="shared" si="172"/>
        <v/>
      </c>
      <c r="X429" s="109">
        <f>SUM('10:14'!X429)</f>
        <v>0</v>
      </c>
      <c r="Y429" s="109">
        <f>SUM('10:14'!Y429)</f>
        <v>0</v>
      </c>
      <c r="Z429" s="109">
        <f>SUM('10:14'!Z429)</f>
        <v>0</v>
      </c>
      <c r="AA429" s="109">
        <f>SUM('10:14'!AA429)</f>
        <v>0</v>
      </c>
      <c r="AB429" s="305">
        <v>1.1100000000000001</v>
      </c>
      <c r="AC429" s="327">
        <f t="shared" si="170"/>
        <v>0</v>
      </c>
      <c r="AD429" s="303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78">
        <v>30400015</v>
      </c>
      <c r="B430" s="65" t="s">
        <v>948</v>
      </c>
      <c r="C430" s="16" t="s">
        <v>177</v>
      </c>
      <c r="D430" s="17">
        <v>5.03</v>
      </c>
      <c r="E430" s="17"/>
      <c r="F430" s="6"/>
      <c r="G430" s="109">
        <f>SUM('10:14'!G430)</f>
        <v>205</v>
      </c>
      <c r="H430" s="298">
        <f t="shared" si="176"/>
        <v>1031.1500000000001</v>
      </c>
      <c r="I430" s="109">
        <f>SUM('10:14'!I430)</f>
        <v>31</v>
      </c>
      <c r="J430" s="31"/>
      <c r="K430" s="35">
        <f t="array" ref="K430">IF(ISERROR(G430/L430),"",G430/L430)</f>
        <v>22.043010752688172</v>
      </c>
      <c r="L430" s="98">
        <v>9.3000000000000007</v>
      </c>
      <c r="M430" s="36">
        <f t="shared" si="173"/>
        <v>8.956989247311828</v>
      </c>
      <c r="N430" s="31">
        <f t="shared" si="174"/>
        <v>0</v>
      </c>
      <c r="O430" s="109">
        <f>SUM('10:14'!O430)</f>
        <v>0</v>
      </c>
      <c r="P430" s="109">
        <f>SUM('10:14'!P430)</f>
        <v>0</v>
      </c>
      <c r="Q430" s="109">
        <f>SUM('10:14'!Q430)</f>
        <v>0</v>
      </c>
      <c r="R430" s="109">
        <f>SUM('10:14'!R430)</f>
        <v>0</v>
      </c>
      <c r="S430" s="109">
        <f>SUM('10:14'!S430)</f>
        <v>0</v>
      </c>
      <c r="T430" s="109">
        <f>SUM('10:14'!T430)</f>
        <v>0</v>
      </c>
      <c r="U430" s="109">
        <f>SUM('10:14'!U430)</f>
        <v>0</v>
      </c>
      <c r="V430" s="245"/>
      <c r="W430" s="33"/>
      <c r="X430" s="109">
        <f>SUM('10:14'!X430)</f>
        <v>0</v>
      </c>
      <c r="Y430" s="109">
        <f>SUM('10:14'!Y430)</f>
        <v>0</v>
      </c>
      <c r="Z430" s="109">
        <f>SUM('10:14'!Z430)</f>
        <v>0</v>
      </c>
      <c r="AA430" s="109">
        <f>SUM('10:14'!AA430)</f>
        <v>0</v>
      </c>
      <c r="AB430" s="305">
        <v>0.84</v>
      </c>
      <c r="AC430" s="327">
        <f t="shared" si="170"/>
        <v>172.2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7.25">
      <c r="A431" s="379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109">
        <f>SUM('10:14'!G431)</f>
        <v>0</v>
      </c>
      <c r="H431" s="298">
        <f t="shared" si="176"/>
        <v>0</v>
      </c>
      <c r="I431" s="109">
        <f>SUM('10:14'!I431)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SUM('10:14'!O431)</f>
        <v>0</v>
      </c>
      <c r="P431" s="109">
        <f>SUM('10:14'!P431)</f>
        <v>0</v>
      </c>
      <c r="Q431" s="109">
        <f>SUM('10:14'!Q431)</f>
        <v>0</v>
      </c>
      <c r="R431" s="109">
        <f>SUM('10:14'!R431)</f>
        <v>0</v>
      </c>
      <c r="S431" s="109">
        <f>SUM('10:14'!S431)</f>
        <v>0</v>
      </c>
      <c r="T431" s="109">
        <f>SUM('10:14'!T431)</f>
        <v>0</v>
      </c>
      <c r="U431" s="109">
        <f>SUM('10:14'!U431)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SUM('10:14'!X431)</f>
        <v>0</v>
      </c>
      <c r="Y431" s="109">
        <f>SUM('10:14'!Y431)</f>
        <v>0</v>
      </c>
      <c r="Z431" s="109">
        <f>SUM('10:14'!Z431)</f>
        <v>0</v>
      </c>
      <c r="AA431" s="109">
        <f>SUM('10:14'!AA431)</f>
        <v>0</v>
      </c>
      <c r="AB431" s="305">
        <v>1.06</v>
      </c>
      <c r="AC431" s="327">
        <f t="shared" si="170"/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7.25">
      <c r="A432" s="379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109">
        <f>SUM('10:14'!G432)</f>
        <v>0</v>
      </c>
      <c r="H432" s="298">
        <f t="shared" si="176"/>
        <v>0</v>
      </c>
      <c r="I432" s="109">
        <f>SUM('10:14'!I432)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SUM('10:14'!O432)</f>
        <v>0</v>
      </c>
      <c r="P432" s="109">
        <f>SUM('10:14'!P432)</f>
        <v>0</v>
      </c>
      <c r="Q432" s="109">
        <f>SUM('10:14'!Q432)</f>
        <v>0</v>
      </c>
      <c r="R432" s="109">
        <f>SUM('10:14'!R432)</f>
        <v>0</v>
      </c>
      <c r="S432" s="109">
        <f>SUM('10:14'!S432)</f>
        <v>0</v>
      </c>
      <c r="T432" s="109">
        <f>SUM('10:14'!T432)</f>
        <v>0</v>
      </c>
      <c r="U432" s="109">
        <f>SUM('10:14'!U432)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SUM('10:14'!X432)</f>
        <v>0</v>
      </c>
      <c r="Y432" s="109">
        <f>SUM('10:14'!Y432)</f>
        <v>0</v>
      </c>
      <c r="Z432" s="109">
        <f>SUM('10:14'!Z432)</f>
        <v>0</v>
      </c>
      <c r="AA432" s="109">
        <f>SUM('10:14'!AA432)</f>
        <v>0</v>
      </c>
      <c r="AB432" s="305">
        <v>1.06</v>
      </c>
      <c r="AC432" s="327">
        <f t="shared" si="170"/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7.25">
      <c r="A433" s="379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109">
        <f>SUM('10:14'!G433)</f>
        <v>0</v>
      </c>
      <c r="H433" s="298">
        <f t="shared" si="176"/>
        <v>0</v>
      </c>
      <c r="I433" s="109">
        <f>SUM('10:14'!I433)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SUM('10:14'!O433)</f>
        <v>0</v>
      </c>
      <c r="P433" s="109">
        <f>SUM('10:14'!P433)</f>
        <v>0</v>
      </c>
      <c r="Q433" s="109">
        <f>SUM('10:14'!Q433)</f>
        <v>0</v>
      </c>
      <c r="R433" s="109">
        <f>SUM('10:14'!R433)</f>
        <v>0</v>
      </c>
      <c r="S433" s="109">
        <f>SUM('10:14'!S433)</f>
        <v>0</v>
      </c>
      <c r="T433" s="109">
        <f>SUM('10:14'!T433)</f>
        <v>0</v>
      </c>
      <c r="U433" s="109">
        <f>SUM('10:14'!U433)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SUM('10:14'!X433)</f>
        <v>0</v>
      </c>
      <c r="Y433" s="109">
        <f>SUM('10:14'!Y433)</f>
        <v>0</v>
      </c>
      <c r="Z433" s="109">
        <f>SUM('10:14'!Z433)</f>
        <v>0</v>
      </c>
      <c r="AA433" s="109">
        <f>SUM('10:14'!AA433)</f>
        <v>0</v>
      </c>
      <c r="AB433" s="305">
        <v>1.06</v>
      </c>
      <c r="AC433" s="327">
        <f t="shared" si="170"/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7.25">
      <c r="A434" s="379">
        <v>30600003</v>
      </c>
      <c r="B434" s="65" t="s">
        <v>162</v>
      </c>
      <c r="C434" s="222" t="s">
        <v>89</v>
      </c>
      <c r="D434" s="17">
        <v>5.03</v>
      </c>
      <c r="E434" s="17"/>
      <c r="F434" s="6"/>
      <c r="G434" s="109">
        <f>SUM('10:14'!G434)</f>
        <v>0</v>
      </c>
      <c r="H434" s="298">
        <f t="shared" si="176"/>
        <v>0</v>
      </c>
      <c r="I434" s="109">
        <f>SUM('10:14'!I434)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SUM('10:14'!O434)</f>
        <v>0</v>
      </c>
      <c r="P434" s="109">
        <f>SUM('10:14'!P434)</f>
        <v>0</v>
      </c>
      <c r="Q434" s="109">
        <f>SUM('10:14'!Q434)</f>
        <v>0</v>
      </c>
      <c r="R434" s="109">
        <f>SUM('10:14'!R434)</f>
        <v>0</v>
      </c>
      <c r="S434" s="109">
        <f>SUM('10:14'!S434)</f>
        <v>0</v>
      </c>
      <c r="T434" s="109">
        <f>SUM('10:14'!T434)</f>
        <v>0</v>
      </c>
      <c r="U434" s="109">
        <f>SUM('10:14'!U434)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SUM('10:14'!X434)</f>
        <v>0</v>
      </c>
      <c r="Y434" s="109">
        <f>SUM('10:14'!Y434)</f>
        <v>0</v>
      </c>
      <c r="Z434" s="109">
        <f>SUM('10:14'!Z434)</f>
        <v>0</v>
      </c>
      <c r="AA434" s="109">
        <f>SUM('10:14'!AA434)</f>
        <v>0</v>
      </c>
      <c r="AB434" s="305">
        <v>1.06</v>
      </c>
      <c r="AC434" s="327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79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SUM('10:14'!G435)</f>
        <v>0</v>
      </c>
      <c r="H435" s="298">
        <f t="shared" si="176"/>
        <v>0</v>
      </c>
      <c r="I435" s="109">
        <f>SUM('10:14'!I435)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ref="M435:M456" si="177">IF(ISERROR(I435-K435),"",I435-K435)</f>
        <v>0</v>
      </c>
      <c r="N435" s="31">
        <f t="shared" ref="N435:N450" si="178">SUM(O435:U435)</f>
        <v>0</v>
      </c>
      <c r="O435" s="109">
        <f>SUM('10:14'!O435)</f>
        <v>0</v>
      </c>
      <c r="P435" s="109">
        <f>SUM('10:14'!P435)</f>
        <v>0</v>
      </c>
      <c r="Q435" s="109">
        <f>SUM('10:14'!Q435)</f>
        <v>0</v>
      </c>
      <c r="R435" s="109">
        <f>SUM('10:14'!R435)</f>
        <v>0</v>
      </c>
      <c r="S435" s="109">
        <f>SUM('10:14'!S435)</f>
        <v>0</v>
      </c>
      <c r="T435" s="109">
        <f>SUM('10:14'!T435)</f>
        <v>0</v>
      </c>
      <c r="U435" s="109">
        <f>SUM('10:14'!U435)</f>
        <v>0</v>
      </c>
      <c r="V435" s="244">
        <f t="shared" ref="V435:V442" si="179">SUM(X435:AA435)</f>
        <v>0</v>
      </c>
      <c r="W435" s="33" t="str">
        <f t="shared" ref="W435:W442" si="180">IF(ISERROR(V435/G435),"",V435/G435)</f>
        <v/>
      </c>
      <c r="X435" s="109">
        <f>SUM('10:14'!X435)</f>
        <v>0</v>
      </c>
      <c r="Y435" s="109">
        <f>SUM('10:14'!Y435)</f>
        <v>0</v>
      </c>
      <c r="Z435" s="109">
        <f>SUM('10:14'!Z435)</f>
        <v>0</v>
      </c>
      <c r="AA435" s="109">
        <f>SUM('10:14'!AA435)</f>
        <v>0</v>
      </c>
      <c r="AB435" s="305">
        <v>1.04</v>
      </c>
      <c r="AC435" s="327">
        <f t="shared" si="170"/>
        <v>0</v>
      </c>
      <c r="AD435" s="303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79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SUM('10:14'!G436)</f>
        <v>0</v>
      </c>
      <c r="H436" s="298">
        <f t="shared" si="176"/>
        <v>0</v>
      </c>
      <c r="I436" s="109">
        <f>SUM('10:14'!I436)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177"/>
        <v/>
      </c>
      <c r="N436" s="31">
        <f t="shared" si="178"/>
        <v>0</v>
      </c>
      <c r="O436" s="109">
        <f>SUM('10:14'!O436)</f>
        <v>0</v>
      </c>
      <c r="P436" s="109">
        <f>SUM('10:14'!P436)</f>
        <v>0</v>
      </c>
      <c r="Q436" s="109">
        <f>SUM('10:14'!Q436)</f>
        <v>0</v>
      </c>
      <c r="R436" s="109">
        <f>SUM('10:14'!R436)</f>
        <v>0</v>
      </c>
      <c r="S436" s="109">
        <f>SUM('10:14'!S436)</f>
        <v>0</v>
      </c>
      <c r="T436" s="109">
        <f>SUM('10:14'!T436)</f>
        <v>0</v>
      </c>
      <c r="U436" s="109">
        <f>SUM('10:14'!U436)</f>
        <v>0</v>
      </c>
      <c r="V436" s="244">
        <f t="shared" si="179"/>
        <v>0</v>
      </c>
      <c r="W436" s="33" t="str">
        <f t="shared" si="180"/>
        <v/>
      </c>
      <c r="X436" s="109">
        <f>SUM('10:14'!X436)</f>
        <v>0</v>
      </c>
      <c r="Y436" s="109">
        <f>SUM('10:14'!Y436)</f>
        <v>0</v>
      </c>
      <c r="Z436" s="109">
        <f>SUM('10:14'!Z436)</f>
        <v>0</v>
      </c>
      <c r="AA436" s="109">
        <f>SUM('10:14'!AA436)</f>
        <v>0</v>
      </c>
      <c r="AB436" s="305">
        <v>1.04</v>
      </c>
      <c r="AC436" s="327">
        <f t="shared" si="170"/>
        <v>0</v>
      </c>
      <c r="AD436" s="303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 ht="17.25">
      <c r="A437" s="379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SUM('10:14'!G437)</f>
        <v>0</v>
      </c>
      <c r="H437" s="298">
        <f t="shared" si="176"/>
        <v>0</v>
      </c>
      <c r="I437" s="109">
        <f>SUM('10:14'!I437)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177"/>
        <v/>
      </c>
      <c r="N437" s="31">
        <f t="shared" si="178"/>
        <v>0</v>
      </c>
      <c r="O437" s="109">
        <f>SUM('10:14'!O437)</f>
        <v>0</v>
      </c>
      <c r="P437" s="109">
        <f>SUM('10:14'!P437)</f>
        <v>0</v>
      </c>
      <c r="Q437" s="109">
        <f>SUM('10:14'!Q437)</f>
        <v>0</v>
      </c>
      <c r="R437" s="109">
        <f>SUM('10:14'!R437)</f>
        <v>0</v>
      </c>
      <c r="S437" s="109">
        <f>SUM('10:14'!S437)</f>
        <v>0</v>
      </c>
      <c r="T437" s="109">
        <f>SUM('10:14'!T437)</f>
        <v>0</v>
      </c>
      <c r="U437" s="109">
        <f>SUM('10:14'!U437)</f>
        <v>0</v>
      </c>
      <c r="V437" s="244">
        <f t="shared" si="179"/>
        <v>0</v>
      </c>
      <c r="W437" s="33" t="str">
        <f t="shared" si="180"/>
        <v/>
      </c>
      <c r="X437" s="109">
        <f>SUM('10:14'!X437)</f>
        <v>0</v>
      </c>
      <c r="Y437" s="109">
        <f>SUM('10:14'!Y437)</f>
        <v>0</v>
      </c>
      <c r="Z437" s="109">
        <f>SUM('10:14'!Z437)</f>
        <v>0</v>
      </c>
      <c r="AA437" s="109">
        <f>SUM('10:14'!AA437)</f>
        <v>0</v>
      </c>
      <c r="AB437" s="305">
        <v>1.04</v>
      </c>
      <c r="AC437" s="327">
        <f t="shared" si="170"/>
        <v>0</v>
      </c>
      <c r="AD437" s="303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 ht="17.25">
      <c r="A438" s="379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SUM('10:14'!G438)</f>
        <v>0</v>
      </c>
      <c r="H438" s="298">
        <f t="shared" si="176"/>
        <v>0</v>
      </c>
      <c r="I438" s="109">
        <f>SUM('10:14'!I438)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177"/>
        <v/>
      </c>
      <c r="N438" s="31">
        <f t="shared" si="178"/>
        <v>0</v>
      </c>
      <c r="O438" s="109">
        <f>SUM('10:14'!O438)</f>
        <v>0</v>
      </c>
      <c r="P438" s="109">
        <f>SUM('10:14'!P438)</f>
        <v>0</v>
      </c>
      <c r="Q438" s="109">
        <f>SUM('10:14'!Q438)</f>
        <v>0</v>
      </c>
      <c r="R438" s="109">
        <f>SUM('10:14'!R438)</f>
        <v>0</v>
      </c>
      <c r="S438" s="109">
        <f>SUM('10:14'!S438)</f>
        <v>0</v>
      </c>
      <c r="T438" s="109">
        <f>SUM('10:14'!T438)</f>
        <v>0</v>
      </c>
      <c r="U438" s="109">
        <f>SUM('10:14'!U438)</f>
        <v>0</v>
      </c>
      <c r="V438" s="244">
        <f t="shared" si="179"/>
        <v>0</v>
      </c>
      <c r="W438" s="33" t="str">
        <f t="shared" si="180"/>
        <v/>
      </c>
      <c r="X438" s="109">
        <f>SUM('10:14'!X438)</f>
        <v>0</v>
      </c>
      <c r="Y438" s="109">
        <f>SUM('10:14'!Y438)</f>
        <v>0</v>
      </c>
      <c r="Z438" s="109">
        <f>SUM('10:14'!Z438)</f>
        <v>0</v>
      </c>
      <c r="AA438" s="109">
        <f>SUM('10:14'!AA438)</f>
        <v>0</v>
      </c>
      <c r="AB438" s="305">
        <v>1.04</v>
      </c>
      <c r="AC438" s="327">
        <f t="shared" si="170"/>
        <v>0</v>
      </c>
      <c r="AD438" s="303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 ht="17.25">
      <c r="A439" s="379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SUM('10:14'!G439)</f>
        <v>0</v>
      </c>
      <c r="H439" s="298">
        <f t="shared" si="176"/>
        <v>0</v>
      </c>
      <c r="I439" s="109">
        <f>SUM('10:14'!I439)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177"/>
        <v>0</v>
      </c>
      <c r="N439" s="31">
        <f t="shared" si="178"/>
        <v>0</v>
      </c>
      <c r="O439" s="109">
        <f>SUM('10:14'!O439)</f>
        <v>0</v>
      </c>
      <c r="P439" s="109">
        <f>SUM('10:14'!P439)</f>
        <v>0</v>
      </c>
      <c r="Q439" s="109">
        <f>SUM('10:14'!Q439)</f>
        <v>0</v>
      </c>
      <c r="R439" s="109">
        <f>SUM('10:14'!R439)</f>
        <v>0</v>
      </c>
      <c r="S439" s="109">
        <f>SUM('10:14'!S439)</f>
        <v>0</v>
      </c>
      <c r="T439" s="109">
        <f>SUM('10:14'!T439)</f>
        <v>0</v>
      </c>
      <c r="U439" s="109">
        <f>SUM('10:14'!U439)</f>
        <v>0</v>
      </c>
      <c r="V439" s="244">
        <f t="shared" si="179"/>
        <v>0</v>
      </c>
      <c r="W439" s="33" t="str">
        <f t="shared" si="180"/>
        <v/>
      </c>
      <c r="X439" s="109">
        <f>SUM('10:14'!X439)</f>
        <v>0</v>
      </c>
      <c r="Y439" s="109">
        <f>SUM('10:14'!Y439)</f>
        <v>0</v>
      </c>
      <c r="Z439" s="109">
        <f>SUM('10:14'!Z439)</f>
        <v>0</v>
      </c>
      <c r="AA439" s="109">
        <f>SUM('10:14'!AA439)</f>
        <v>0</v>
      </c>
      <c r="AB439" s="305">
        <v>1.29</v>
      </c>
      <c r="AC439" s="327">
        <f t="shared" si="170"/>
        <v>0</v>
      </c>
      <c r="AD439" s="303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79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SUM('10:14'!G440)</f>
        <v>0</v>
      </c>
      <c r="H440" s="298">
        <f t="shared" si="176"/>
        <v>0</v>
      </c>
      <c r="I440" s="109">
        <f>SUM('10:14'!I440)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177"/>
        <v>0</v>
      </c>
      <c r="N440" s="31">
        <f t="shared" si="178"/>
        <v>0</v>
      </c>
      <c r="O440" s="109">
        <f>SUM('10:14'!O440)</f>
        <v>0</v>
      </c>
      <c r="P440" s="109">
        <f>SUM('10:14'!P440)</f>
        <v>0</v>
      </c>
      <c r="Q440" s="109">
        <f>SUM('10:14'!Q440)</f>
        <v>0</v>
      </c>
      <c r="R440" s="109">
        <f>SUM('10:14'!R440)</f>
        <v>0</v>
      </c>
      <c r="S440" s="109">
        <f>SUM('10:14'!S440)</f>
        <v>0</v>
      </c>
      <c r="T440" s="109">
        <f>SUM('10:14'!T440)</f>
        <v>0</v>
      </c>
      <c r="U440" s="109">
        <f>SUM('10:14'!U440)</f>
        <v>0</v>
      </c>
      <c r="V440" s="244">
        <f t="shared" si="179"/>
        <v>0</v>
      </c>
      <c r="W440" s="33" t="str">
        <f t="shared" si="180"/>
        <v/>
      </c>
      <c r="X440" s="109">
        <f>SUM('10:14'!X440)</f>
        <v>0</v>
      </c>
      <c r="Y440" s="109">
        <f>SUM('10:14'!Y440)</f>
        <v>0</v>
      </c>
      <c r="Z440" s="109">
        <f>SUM('10:14'!Z440)</f>
        <v>0</v>
      </c>
      <c r="AA440" s="109">
        <f>SUM('10:14'!AA440)</f>
        <v>0</v>
      </c>
      <c r="AB440" s="305">
        <v>1.29</v>
      </c>
      <c r="AC440" s="327">
        <f t="shared" si="170"/>
        <v>0</v>
      </c>
      <c r="AD440" s="303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79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SUM('10:14'!G441)</f>
        <v>0</v>
      </c>
      <c r="H441" s="298">
        <f t="shared" si="176"/>
        <v>0</v>
      </c>
      <c r="I441" s="109">
        <f>SUM('10:14'!I441)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177"/>
        <v>0</v>
      </c>
      <c r="N441" s="31">
        <f t="shared" si="178"/>
        <v>0</v>
      </c>
      <c r="O441" s="109">
        <f>SUM('10:14'!O441)</f>
        <v>0</v>
      </c>
      <c r="P441" s="109">
        <f>SUM('10:14'!P441)</f>
        <v>0</v>
      </c>
      <c r="Q441" s="109">
        <f>SUM('10:14'!Q441)</f>
        <v>0</v>
      </c>
      <c r="R441" s="109">
        <f>SUM('10:14'!R441)</f>
        <v>0</v>
      </c>
      <c r="S441" s="109">
        <f>SUM('10:14'!S441)</f>
        <v>0</v>
      </c>
      <c r="T441" s="109">
        <f>SUM('10:14'!T441)</f>
        <v>0</v>
      </c>
      <c r="U441" s="109">
        <f>SUM('10:14'!U441)</f>
        <v>0</v>
      </c>
      <c r="V441" s="244">
        <f t="shared" si="179"/>
        <v>0</v>
      </c>
      <c r="W441" s="33" t="str">
        <f t="shared" si="180"/>
        <v/>
      </c>
      <c r="X441" s="109">
        <f>SUM('10:14'!X441)</f>
        <v>0</v>
      </c>
      <c r="Y441" s="109">
        <f>SUM('10:14'!Y441)</f>
        <v>0</v>
      </c>
      <c r="Z441" s="109">
        <f>SUM('10:14'!Z441)</f>
        <v>0</v>
      </c>
      <c r="AA441" s="109">
        <f>SUM('10:14'!AA441)</f>
        <v>0</v>
      </c>
      <c r="AB441" s="305">
        <v>1.29</v>
      </c>
      <c r="AC441" s="327">
        <f t="shared" si="170"/>
        <v>0</v>
      </c>
      <c r="AD441" s="303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79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SUM('10:14'!G442)</f>
        <v>0</v>
      </c>
      <c r="H442" s="298">
        <f t="shared" si="176"/>
        <v>0</v>
      </c>
      <c r="I442" s="109">
        <f>SUM('10:14'!I442)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177"/>
        <v>0</v>
      </c>
      <c r="N442" s="31">
        <f t="shared" si="178"/>
        <v>0</v>
      </c>
      <c r="O442" s="109">
        <f>SUM('10:14'!O442)</f>
        <v>0</v>
      </c>
      <c r="P442" s="109">
        <f>SUM('10:14'!P442)</f>
        <v>0</v>
      </c>
      <c r="Q442" s="109">
        <f>SUM('10:14'!Q442)</f>
        <v>0</v>
      </c>
      <c r="R442" s="109">
        <f>SUM('10:14'!R442)</f>
        <v>0</v>
      </c>
      <c r="S442" s="109">
        <f>SUM('10:14'!S442)</f>
        <v>0</v>
      </c>
      <c r="T442" s="109">
        <f>SUM('10:14'!T442)</f>
        <v>0</v>
      </c>
      <c r="U442" s="109">
        <f>SUM('10:14'!U442)</f>
        <v>0</v>
      </c>
      <c r="V442" s="244">
        <f t="shared" si="179"/>
        <v>0</v>
      </c>
      <c r="W442" s="33" t="str">
        <f t="shared" si="180"/>
        <v/>
      </c>
      <c r="X442" s="109">
        <f>SUM('10:14'!X442)</f>
        <v>0</v>
      </c>
      <c r="Y442" s="109">
        <f>SUM('10:14'!Y442)</f>
        <v>0</v>
      </c>
      <c r="Z442" s="109">
        <f>SUM('10:14'!Z442)</f>
        <v>0</v>
      </c>
      <c r="AA442" s="109">
        <f>SUM('10:14'!AA442)</f>
        <v>0</v>
      </c>
      <c r="AB442" s="305">
        <v>1.29</v>
      </c>
      <c r="AC442" s="327">
        <f t="shared" si="170"/>
        <v>0</v>
      </c>
      <c r="AD442" s="303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78">
        <v>30400026</v>
      </c>
      <c r="B443" s="213" t="s">
        <v>393</v>
      </c>
      <c r="C443" s="209" t="s">
        <v>395</v>
      </c>
      <c r="D443" s="17">
        <v>5</v>
      </c>
      <c r="E443" s="17"/>
      <c r="F443" s="6"/>
      <c r="G443" s="109">
        <f>SUM('10:14'!G443)</f>
        <v>0</v>
      </c>
      <c r="H443" s="298">
        <f t="shared" si="176"/>
        <v>0</v>
      </c>
      <c r="I443" s="109">
        <f>SUM('10:14'!I443)</f>
        <v>0</v>
      </c>
      <c r="J443" s="31"/>
      <c r="K443" s="35">
        <f t="array" ref="K443">IF(ISERROR(G443/L443),"",G443/L443)</f>
        <v>0</v>
      </c>
      <c r="L443" s="98">
        <v>5</v>
      </c>
      <c r="M443" s="36">
        <f t="shared" si="177"/>
        <v>0</v>
      </c>
      <c r="N443" s="31">
        <f t="shared" si="178"/>
        <v>0</v>
      </c>
      <c r="O443" s="109">
        <f>SUM('10:14'!O443)</f>
        <v>0</v>
      </c>
      <c r="P443" s="109">
        <f>SUM('10:14'!P443)</f>
        <v>0</v>
      </c>
      <c r="Q443" s="109">
        <f>SUM('10:14'!Q443)</f>
        <v>0</v>
      </c>
      <c r="R443" s="109">
        <f>SUM('10:14'!R443)</f>
        <v>0</v>
      </c>
      <c r="S443" s="109">
        <f>SUM('10:14'!S443)</f>
        <v>0</v>
      </c>
      <c r="T443" s="109">
        <f>SUM('10:14'!T443)</f>
        <v>0</v>
      </c>
      <c r="U443" s="109">
        <f>SUM('10:14'!U443)</f>
        <v>0</v>
      </c>
      <c r="V443" s="244"/>
      <c r="W443" s="33"/>
      <c r="X443" s="109">
        <f>SUM('10:14'!X443)</f>
        <v>0</v>
      </c>
      <c r="Y443" s="109">
        <f>SUM('10:14'!Y443)</f>
        <v>0</v>
      </c>
      <c r="Z443" s="109">
        <f>SUM('10:14'!Z443)</f>
        <v>0</v>
      </c>
      <c r="AA443" s="109">
        <f>SUM('10:14'!AA443)</f>
        <v>0</v>
      </c>
      <c r="AB443" s="305">
        <v>2.0699999999999998</v>
      </c>
      <c r="AC443" s="327">
        <f t="shared" si="170"/>
        <v>0</v>
      </c>
      <c r="AD443" s="303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78">
        <v>30400028</v>
      </c>
      <c r="B444" s="213" t="s">
        <v>393</v>
      </c>
      <c r="C444" s="209" t="s">
        <v>402</v>
      </c>
      <c r="D444" s="17">
        <v>5</v>
      </c>
      <c r="E444" s="17"/>
      <c r="F444" s="6"/>
      <c r="G444" s="109">
        <f>SUM('10:14'!G444)</f>
        <v>0</v>
      </c>
      <c r="H444" s="298">
        <f t="shared" si="176"/>
        <v>0</v>
      </c>
      <c r="I444" s="109">
        <f>SUM('10:14'!I444)</f>
        <v>0</v>
      </c>
      <c r="J444" s="31"/>
      <c r="K444" s="35">
        <f t="array" ref="K444">IF(ISERROR(G444/L444),"",G444/L444)</f>
        <v>0</v>
      </c>
      <c r="L444" s="98">
        <v>5</v>
      </c>
      <c r="M444" s="36">
        <f t="shared" si="177"/>
        <v>0</v>
      </c>
      <c r="N444" s="31">
        <f t="shared" si="178"/>
        <v>0</v>
      </c>
      <c r="O444" s="109">
        <f>SUM('10:14'!O444)</f>
        <v>0</v>
      </c>
      <c r="P444" s="109">
        <f>SUM('10:14'!P444)</f>
        <v>0</v>
      </c>
      <c r="Q444" s="109">
        <f>SUM('10:14'!Q444)</f>
        <v>0</v>
      </c>
      <c r="R444" s="109">
        <f>SUM('10:14'!R444)</f>
        <v>0</v>
      </c>
      <c r="S444" s="109">
        <f>SUM('10:14'!S444)</f>
        <v>0</v>
      </c>
      <c r="T444" s="109">
        <f>SUM('10:14'!T444)</f>
        <v>0</v>
      </c>
      <c r="U444" s="109">
        <f>SUM('10:14'!U444)</f>
        <v>0</v>
      </c>
      <c r="V444" s="244"/>
      <c r="W444" s="33"/>
      <c r="X444" s="109">
        <f>SUM('10:14'!X444)</f>
        <v>0</v>
      </c>
      <c r="Y444" s="109">
        <f>SUM('10:14'!Y444)</f>
        <v>0</v>
      </c>
      <c r="Z444" s="109">
        <f>SUM('10:14'!Z444)</f>
        <v>0</v>
      </c>
      <c r="AA444" s="109">
        <f>SUM('10:14'!AA444)</f>
        <v>0</v>
      </c>
      <c r="AB444" s="305">
        <v>2.0699999999999998</v>
      </c>
      <c r="AC444" s="327">
        <f t="shared" si="170"/>
        <v>0</v>
      </c>
      <c r="AD444" s="303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78">
        <v>30400027</v>
      </c>
      <c r="B445" s="213" t="s">
        <v>404</v>
      </c>
      <c r="C445" s="209" t="s">
        <v>405</v>
      </c>
      <c r="D445" s="17">
        <v>5</v>
      </c>
      <c r="E445" s="17"/>
      <c r="F445" s="6"/>
      <c r="G445" s="109">
        <f>SUM('10:14'!G445)</f>
        <v>0</v>
      </c>
      <c r="H445" s="298">
        <f t="shared" si="176"/>
        <v>0</v>
      </c>
      <c r="I445" s="109">
        <f>SUM('10:14'!I445)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177"/>
        <v>0</v>
      </c>
      <c r="N445" s="31">
        <f t="shared" si="178"/>
        <v>0</v>
      </c>
      <c r="O445" s="109">
        <f>SUM('10:14'!O445)</f>
        <v>0</v>
      </c>
      <c r="P445" s="109">
        <f>SUM('10:14'!P445)</f>
        <v>0</v>
      </c>
      <c r="Q445" s="109">
        <f>SUM('10:14'!Q445)</f>
        <v>0</v>
      </c>
      <c r="R445" s="109">
        <f>SUM('10:14'!R445)</f>
        <v>0</v>
      </c>
      <c r="S445" s="109">
        <f>SUM('10:14'!S445)</f>
        <v>0</v>
      </c>
      <c r="T445" s="109">
        <f>SUM('10:14'!T445)</f>
        <v>0</v>
      </c>
      <c r="U445" s="109">
        <f>SUM('10:14'!U445)</f>
        <v>0</v>
      </c>
      <c r="V445" s="244"/>
      <c r="W445" s="33"/>
      <c r="X445" s="109">
        <f>SUM('10:14'!X445)</f>
        <v>0</v>
      </c>
      <c r="Y445" s="109">
        <f>SUM('10:14'!Y445)</f>
        <v>0</v>
      </c>
      <c r="Z445" s="109">
        <f>SUM('10:14'!Z445)</f>
        <v>0</v>
      </c>
      <c r="AA445" s="109">
        <f>SUM('10:14'!AA445)</f>
        <v>0</v>
      </c>
      <c r="AB445" s="305">
        <v>2.0699999999999998</v>
      </c>
      <c r="AC445" s="327">
        <f t="shared" si="170"/>
        <v>0</v>
      </c>
      <c r="AD445" s="303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78"/>
      <c r="B446" s="61" t="s">
        <v>342</v>
      </c>
      <c r="C446" s="209" t="s">
        <v>372</v>
      </c>
      <c r="D446" s="17">
        <v>5</v>
      </c>
      <c r="E446" s="17"/>
      <c r="F446" s="6"/>
      <c r="G446" s="109">
        <f>SUM('10:14'!G446)</f>
        <v>0</v>
      </c>
      <c r="H446" s="298">
        <f t="shared" si="176"/>
        <v>0</v>
      </c>
      <c r="I446" s="109">
        <f>SUM('10:14'!I446)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177"/>
        <v>0</v>
      </c>
      <c r="N446" s="31">
        <f t="shared" si="178"/>
        <v>0</v>
      </c>
      <c r="O446" s="109">
        <f>SUM('10:14'!O446)</f>
        <v>0</v>
      </c>
      <c r="P446" s="109">
        <f>SUM('10:14'!P446)</f>
        <v>0</v>
      </c>
      <c r="Q446" s="109">
        <f>SUM('10:14'!Q446)</f>
        <v>0</v>
      </c>
      <c r="R446" s="109">
        <f>SUM('10:14'!R446)</f>
        <v>0</v>
      </c>
      <c r="S446" s="109">
        <f>SUM('10:14'!S446)</f>
        <v>0</v>
      </c>
      <c r="T446" s="109">
        <f>SUM('10:14'!T446)</f>
        <v>0</v>
      </c>
      <c r="U446" s="109">
        <f>SUM('10:14'!U446)</f>
        <v>0</v>
      </c>
      <c r="V446" s="244"/>
      <c r="W446" s="33"/>
      <c r="X446" s="109">
        <f>SUM('10:14'!X446)</f>
        <v>0</v>
      </c>
      <c r="Y446" s="109">
        <f>SUM('10:14'!Y446)</f>
        <v>0</v>
      </c>
      <c r="Z446" s="109">
        <f>SUM('10:14'!Z446)</f>
        <v>0</v>
      </c>
      <c r="AA446" s="109">
        <f>SUM('10:14'!AA446)</f>
        <v>0</v>
      </c>
      <c r="AB446" s="305">
        <v>2.0699999999999998</v>
      </c>
      <c r="AC446" s="327">
        <f t="shared" si="170"/>
        <v>0</v>
      </c>
      <c r="AD446" s="303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78">
        <v>30600009</v>
      </c>
      <c r="B447" s="61" t="s">
        <v>343</v>
      </c>
      <c r="C447" s="16" t="s">
        <v>345</v>
      </c>
      <c r="D447" s="17">
        <v>5</v>
      </c>
      <c r="E447" s="17"/>
      <c r="F447" s="6"/>
      <c r="G447" s="109">
        <f>SUM('10:14'!G447)</f>
        <v>0</v>
      </c>
      <c r="H447" s="298">
        <f t="shared" si="176"/>
        <v>0</v>
      </c>
      <c r="I447" s="109">
        <f>SUM('10:14'!I447)</f>
        <v>0</v>
      </c>
      <c r="J447" s="31"/>
      <c r="K447" s="35">
        <f t="array" ref="K447">IF(ISERROR(G447/L447),"",G447/L447)</f>
        <v>0</v>
      </c>
      <c r="L447" s="98">
        <v>5</v>
      </c>
      <c r="M447" s="36">
        <f t="shared" si="177"/>
        <v>0</v>
      </c>
      <c r="N447" s="31">
        <f t="shared" si="178"/>
        <v>0</v>
      </c>
      <c r="O447" s="109">
        <f>SUM('10:14'!O447)</f>
        <v>0</v>
      </c>
      <c r="P447" s="109">
        <f>SUM('10:14'!P447)</f>
        <v>0</v>
      </c>
      <c r="Q447" s="109">
        <f>SUM('10:14'!Q447)</f>
        <v>0</v>
      </c>
      <c r="R447" s="109">
        <f>SUM('10:14'!R447)</f>
        <v>0</v>
      </c>
      <c r="S447" s="109">
        <f>SUM('10:14'!S447)</f>
        <v>0</v>
      </c>
      <c r="T447" s="109">
        <f>SUM('10:14'!T447)</f>
        <v>0</v>
      </c>
      <c r="U447" s="109">
        <f>SUM('10:14'!U447)</f>
        <v>0</v>
      </c>
      <c r="V447" s="244"/>
      <c r="W447" s="33"/>
      <c r="X447" s="109">
        <f>SUM('10:14'!X447)</f>
        <v>0</v>
      </c>
      <c r="Y447" s="109">
        <f>SUM('10:14'!Y447)</f>
        <v>0</v>
      </c>
      <c r="Z447" s="109">
        <f>SUM('10:14'!Z447)</f>
        <v>0</v>
      </c>
      <c r="AA447" s="109">
        <f>SUM('10:14'!AA447)</f>
        <v>0</v>
      </c>
      <c r="AB447" s="305">
        <v>2.0699999999999998</v>
      </c>
      <c r="AC447" s="327">
        <f t="shared" si="170"/>
        <v>0</v>
      </c>
      <c r="AD447" s="303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78">
        <v>30600010</v>
      </c>
      <c r="B448" s="61" t="s">
        <v>343</v>
      </c>
      <c r="C448" s="16" t="s">
        <v>347</v>
      </c>
      <c r="D448" s="17">
        <v>5</v>
      </c>
      <c r="E448" s="17"/>
      <c r="F448" s="6"/>
      <c r="G448" s="109">
        <f>SUM('10:14'!G448)</f>
        <v>0</v>
      </c>
      <c r="H448" s="298">
        <f t="shared" si="176"/>
        <v>0</v>
      </c>
      <c r="I448" s="109">
        <f>SUM('10:14'!I448)</f>
        <v>0</v>
      </c>
      <c r="J448" s="31"/>
      <c r="K448" s="35">
        <f t="array" ref="K448">IF(ISERROR(G448/L448),"",G448/L448)</f>
        <v>0</v>
      </c>
      <c r="L448" s="98">
        <v>5</v>
      </c>
      <c r="M448" s="36">
        <f t="shared" si="177"/>
        <v>0</v>
      </c>
      <c r="N448" s="31">
        <f t="shared" si="178"/>
        <v>0</v>
      </c>
      <c r="O448" s="109">
        <f>SUM('10:14'!O448)</f>
        <v>0</v>
      </c>
      <c r="P448" s="109">
        <f>SUM('10:14'!P448)</f>
        <v>0</v>
      </c>
      <c r="Q448" s="109">
        <f>SUM('10:14'!Q448)</f>
        <v>0</v>
      </c>
      <c r="R448" s="109">
        <f>SUM('10:14'!R448)</f>
        <v>0</v>
      </c>
      <c r="S448" s="109">
        <f>SUM('10:14'!S448)</f>
        <v>0</v>
      </c>
      <c r="T448" s="109">
        <f>SUM('10:14'!T448)</f>
        <v>0</v>
      </c>
      <c r="U448" s="109">
        <f>SUM('10:14'!U448)</f>
        <v>0</v>
      </c>
      <c r="V448" s="244"/>
      <c r="W448" s="33"/>
      <c r="X448" s="109">
        <f>SUM('10:14'!X448)</f>
        <v>0</v>
      </c>
      <c r="Y448" s="109">
        <f>SUM('10:14'!Y448)</f>
        <v>0</v>
      </c>
      <c r="Z448" s="109">
        <f>SUM('10:14'!Z448)</f>
        <v>0</v>
      </c>
      <c r="AA448" s="109">
        <f>SUM('10:14'!AA448)</f>
        <v>0</v>
      </c>
      <c r="AB448" s="305">
        <v>2.0699999999999998</v>
      </c>
      <c r="AC448" s="327">
        <f t="shared" si="170"/>
        <v>0</v>
      </c>
      <c r="AD448" s="303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78">
        <v>30400001</v>
      </c>
      <c r="B449" s="65" t="s">
        <v>950</v>
      </c>
      <c r="C449" s="16" t="s">
        <v>61</v>
      </c>
      <c r="D449" s="17">
        <v>5.0599999999999996</v>
      </c>
      <c r="E449" s="17"/>
      <c r="F449" s="6"/>
      <c r="G449" s="109">
        <f>SUM('10:14'!G449)</f>
        <v>579</v>
      </c>
      <c r="H449" s="298">
        <f t="shared" si="176"/>
        <v>2929.74</v>
      </c>
      <c r="I449" s="109">
        <f>SUM('10:14'!I449)</f>
        <v>32.5</v>
      </c>
      <c r="J449" s="31">
        <f t="array" ref="J449">IF(ISERROR(G449/I449),"",G449/I449)</f>
        <v>17.815384615384616</v>
      </c>
      <c r="K449" s="35">
        <f t="array" ref="K449">IF(ISERROR(G449/L449),"",G449/L449)</f>
        <v>37.354838709677416</v>
      </c>
      <c r="L449" s="98">
        <v>15.5</v>
      </c>
      <c r="M449" s="36">
        <f t="shared" si="177"/>
        <v>-4.8548387096774164</v>
      </c>
      <c r="N449" s="31">
        <f t="shared" si="178"/>
        <v>0</v>
      </c>
      <c r="O449" s="109">
        <f>SUM('10:14'!O449)</f>
        <v>0</v>
      </c>
      <c r="P449" s="109">
        <f>SUM('10:14'!P449)</f>
        <v>0</v>
      </c>
      <c r="Q449" s="109">
        <f>SUM('10:14'!Q449)</f>
        <v>0</v>
      </c>
      <c r="R449" s="109">
        <f>SUM('10:14'!R449)</f>
        <v>0</v>
      </c>
      <c r="S449" s="109">
        <f>SUM('10:14'!S449)</f>
        <v>0</v>
      </c>
      <c r="T449" s="109">
        <f>SUM('10:14'!T449)</f>
        <v>0</v>
      </c>
      <c r="U449" s="109">
        <f>SUM('10:14'!U449)</f>
        <v>0</v>
      </c>
      <c r="V449" s="244">
        <f t="shared" ref="V449:V450" si="181">SUM(X449:AA449)</f>
        <v>0</v>
      </c>
      <c r="W449" s="33">
        <f t="shared" ref="W449:W450" si="182">IF(ISERROR(V449/G449),"",V449/G449)</f>
        <v>0</v>
      </c>
      <c r="X449" s="109">
        <f>SUM('10:14'!X449)</f>
        <v>0</v>
      </c>
      <c r="Y449" s="109">
        <f>SUM('10:14'!Y449)</f>
        <v>0</v>
      </c>
      <c r="Z449" s="109">
        <f>SUM('10:14'!Z449)</f>
        <v>0</v>
      </c>
      <c r="AA449" s="109">
        <f>SUM('10:14'!AA449)</f>
        <v>0</v>
      </c>
      <c r="AB449" s="305">
        <v>0.67</v>
      </c>
      <c r="AC449" s="327">
        <f t="shared" si="170"/>
        <v>387.93</v>
      </c>
      <c r="AD449" s="303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78">
        <v>30400002</v>
      </c>
      <c r="B450" s="65" t="s">
        <v>950</v>
      </c>
      <c r="C450" s="16" t="s">
        <v>72</v>
      </c>
      <c r="D450" s="17">
        <v>5.0599999999999996</v>
      </c>
      <c r="E450" s="17"/>
      <c r="F450" s="6"/>
      <c r="G450" s="109">
        <f>SUM('10:14'!G450)</f>
        <v>577</v>
      </c>
      <c r="H450" s="298">
        <f t="shared" si="176"/>
        <v>2919.62</v>
      </c>
      <c r="I450" s="109">
        <f>SUM('10:14'!I450)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177"/>
        <v>-0.22580645161290391</v>
      </c>
      <c r="N450" s="31">
        <f t="shared" si="178"/>
        <v>0</v>
      </c>
      <c r="O450" s="109">
        <f>SUM('10:14'!O450)</f>
        <v>0</v>
      </c>
      <c r="P450" s="109">
        <f>SUM('10:14'!P450)</f>
        <v>0</v>
      </c>
      <c r="Q450" s="109">
        <f>SUM('10:14'!Q450)</f>
        <v>0</v>
      </c>
      <c r="R450" s="109">
        <f>SUM('10:14'!R450)</f>
        <v>0</v>
      </c>
      <c r="S450" s="109">
        <f>SUM('10:14'!S450)</f>
        <v>0</v>
      </c>
      <c r="T450" s="109">
        <f>SUM('10:14'!T450)</f>
        <v>0</v>
      </c>
      <c r="U450" s="109">
        <f>SUM('10:14'!U450)</f>
        <v>0</v>
      </c>
      <c r="V450" s="244">
        <f t="shared" si="181"/>
        <v>0</v>
      </c>
      <c r="W450" s="33">
        <f t="shared" si="182"/>
        <v>0</v>
      </c>
      <c r="X450" s="109">
        <f>SUM('10:14'!X450)</f>
        <v>0</v>
      </c>
      <c r="Y450" s="109">
        <f>SUM('10:14'!Y450)</f>
        <v>0</v>
      </c>
      <c r="Z450" s="109">
        <f>SUM('10:14'!Z450)</f>
        <v>0</v>
      </c>
      <c r="AA450" s="109">
        <f>SUM('10:14'!AA450)</f>
        <v>0</v>
      </c>
      <c r="AB450" s="305">
        <v>0.67</v>
      </c>
      <c r="AC450" s="327">
        <f t="shared" si="170"/>
        <v>386.59000000000003</v>
      </c>
      <c r="AD450" s="303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78">
        <v>30400004</v>
      </c>
      <c r="B451" s="260" t="s">
        <v>422</v>
      </c>
      <c r="C451" s="209" t="s">
        <v>73</v>
      </c>
      <c r="D451" s="17"/>
      <c r="E451" s="17"/>
      <c r="F451" s="6"/>
      <c r="G451" s="109">
        <f>SUM('10:14'!G451)</f>
        <v>0</v>
      </c>
      <c r="H451" s="298">
        <f t="shared" si="176"/>
        <v>0</v>
      </c>
      <c r="I451" s="109">
        <f>SUM('10:14'!I451)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177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305">
        <v>1.73</v>
      </c>
      <c r="AC451" s="327">
        <f t="shared" si="170"/>
        <v>0</v>
      </c>
      <c r="AD451" s="303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78">
        <v>30400003</v>
      </c>
      <c r="B452" s="260" t="s">
        <v>422</v>
      </c>
      <c r="C452" s="209" t="s">
        <v>60</v>
      </c>
      <c r="D452" s="17"/>
      <c r="E452" s="17"/>
      <c r="F452" s="6"/>
      <c r="G452" s="109">
        <f>SUM('10:14'!G452)</f>
        <v>0</v>
      </c>
      <c r="H452" s="298">
        <f t="shared" si="176"/>
        <v>0</v>
      </c>
      <c r="I452" s="109">
        <f>SUM('10:14'!I452)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177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305">
        <v>1.73</v>
      </c>
      <c r="AC452" s="327">
        <f t="shared" si="170"/>
        <v>0</v>
      </c>
      <c r="AD452" s="303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78">
        <v>30400005</v>
      </c>
      <c r="B453" s="260" t="s">
        <v>422</v>
      </c>
      <c r="C453" s="209" t="s">
        <v>425</v>
      </c>
      <c r="D453" s="17"/>
      <c r="E453" s="17"/>
      <c r="F453" s="6"/>
      <c r="G453" s="109">
        <f>SUM('10:14'!G453)</f>
        <v>0</v>
      </c>
      <c r="H453" s="298">
        <f t="shared" si="176"/>
        <v>0</v>
      </c>
      <c r="I453" s="109">
        <f>SUM('10:14'!I453)</f>
        <v>0</v>
      </c>
      <c r="J453" s="31"/>
      <c r="K453" s="35">
        <f t="array" ref="K453">IF(ISERROR(G453/L453),"",G453/L453)</f>
        <v>0</v>
      </c>
      <c r="L453" s="98">
        <v>24</v>
      </c>
      <c r="M453" s="36">
        <f t="shared" si="177"/>
        <v>0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305">
        <v>1.73</v>
      </c>
      <c r="AC453" s="327">
        <f t="shared" si="170"/>
        <v>0</v>
      </c>
      <c r="AD453" s="303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78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109">
        <f>SUM('10:14'!G454)</f>
        <v>0</v>
      </c>
      <c r="H454" s="298">
        <f t="shared" si="176"/>
        <v>0</v>
      </c>
      <c r="I454" s="109">
        <f>SUM('10:14'!I454)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98">
        <v>9</v>
      </c>
      <c r="M454" s="36">
        <f t="shared" si="177"/>
        <v>0</v>
      </c>
      <c r="N454" s="31">
        <f t="shared" ref="N454:N456" si="183">SUM(O454:U454)</f>
        <v>0</v>
      </c>
      <c r="O454" s="109">
        <f>SUM('10:14'!O454)</f>
        <v>0</v>
      </c>
      <c r="P454" s="109">
        <f>SUM('10:14'!P454)</f>
        <v>0</v>
      </c>
      <c r="Q454" s="109">
        <f>SUM('10:14'!Q454)</f>
        <v>0</v>
      </c>
      <c r="R454" s="109">
        <f>SUM('10:14'!R454)</f>
        <v>0</v>
      </c>
      <c r="S454" s="109">
        <f>SUM('10:14'!S454)</f>
        <v>0</v>
      </c>
      <c r="T454" s="109">
        <f>SUM('10:14'!T454)</f>
        <v>0</v>
      </c>
      <c r="U454" s="109">
        <f>SUM('10:14'!U454)</f>
        <v>0</v>
      </c>
      <c r="V454" s="244">
        <f t="shared" ref="V454:V456" si="184">SUM(X454:AA454)</f>
        <v>0</v>
      </c>
      <c r="W454" s="33" t="str">
        <f t="shared" ref="W454:W485" si="185">IF(ISERROR(V454/G454),"",V454/G454)</f>
        <v/>
      </c>
      <c r="X454" s="109">
        <f>SUM('10:14'!X454)</f>
        <v>0</v>
      </c>
      <c r="Y454" s="109">
        <f>SUM('10:14'!Y454)</f>
        <v>0</v>
      </c>
      <c r="Z454" s="109">
        <f>SUM('10:14'!Z454)</f>
        <v>0</v>
      </c>
      <c r="AA454" s="109">
        <f>SUM('10:14'!AA454)</f>
        <v>0</v>
      </c>
      <c r="AB454" s="305">
        <v>1.22</v>
      </c>
      <c r="AC454" s="327">
        <f t="shared" si="170"/>
        <v>0</v>
      </c>
      <c r="AD454" s="303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78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109">
        <f>SUM('10:14'!G455)</f>
        <v>0</v>
      </c>
      <c r="H455" s="298">
        <f t="shared" si="176"/>
        <v>0</v>
      </c>
      <c r="I455" s="109">
        <f>SUM('10:14'!I455)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98">
        <v>9</v>
      </c>
      <c r="M455" s="36">
        <f t="shared" si="177"/>
        <v>0</v>
      </c>
      <c r="N455" s="31">
        <f t="shared" si="183"/>
        <v>0</v>
      </c>
      <c r="O455" s="109">
        <f>SUM('10:14'!O455)</f>
        <v>0</v>
      </c>
      <c r="P455" s="109">
        <f>SUM('10:14'!P455)</f>
        <v>0</v>
      </c>
      <c r="Q455" s="109">
        <f>SUM('10:14'!Q455)</f>
        <v>0</v>
      </c>
      <c r="R455" s="109">
        <f>SUM('10:14'!R455)</f>
        <v>0</v>
      </c>
      <c r="S455" s="109">
        <f>SUM('10:14'!S455)</f>
        <v>0</v>
      </c>
      <c r="T455" s="109">
        <f>SUM('10:14'!T455)</f>
        <v>0</v>
      </c>
      <c r="U455" s="109">
        <f>SUM('10:14'!U455)</f>
        <v>0</v>
      </c>
      <c r="V455" s="244">
        <f t="shared" si="184"/>
        <v>0</v>
      </c>
      <c r="W455" s="33" t="str">
        <f t="shared" si="185"/>
        <v/>
      </c>
      <c r="X455" s="109">
        <f>SUM('10:14'!X455)</f>
        <v>0</v>
      </c>
      <c r="Y455" s="109">
        <f>SUM('10:14'!Y455)</f>
        <v>0</v>
      </c>
      <c r="Z455" s="109">
        <f>SUM('10:14'!Z455)</f>
        <v>0</v>
      </c>
      <c r="AA455" s="109">
        <f>SUM('10:14'!AA455)</f>
        <v>0</v>
      </c>
      <c r="AB455" s="305">
        <v>1.22</v>
      </c>
      <c r="AC455" s="327">
        <f t="shared" si="170"/>
        <v>0</v>
      </c>
      <c r="AD455" s="303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78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109">
        <f>SUM('10:14'!G456)</f>
        <v>0</v>
      </c>
      <c r="H456" s="298">
        <f t="shared" si="176"/>
        <v>0</v>
      </c>
      <c r="I456" s="109">
        <f>SUM('10:14'!I456)</f>
        <v>0</v>
      </c>
      <c r="J456" s="31" t="str">
        <f t="array" ref="J456">IF(ISERROR(G456/I456),"",G456/I456)</f>
        <v/>
      </c>
      <c r="K456" s="298">
        <f t="array" ref="K456">IF(ISERROR(G456/L456),"",G456/L456)</f>
        <v>0</v>
      </c>
      <c r="L456" s="98">
        <v>9</v>
      </c>
      <c r="M456" s="36">
        <f t="shared" si="177"/>
        <v>0</v>
      </c>
      <c r="N456" s="31">
        <f t="shared" si="183"/>
        <v>0</v>
      </c>
      <c r="O456" s="109">
        <f>SUM('10:14'!O456)</f>
        <v>0</v>
      </c>
      <c r="P456" s="109">
        <f>SUM('10:14'!P456)</f>
        <v>0</v>
      </c>
      <c r="Q456" s="109">
        <f>SUM('10:14'!Q456)</f>
        <v>0</v>
      </c>
      <c r="R456" s="109">
        <f>SUM('10:14'!R456)</f>
        <v>0</v>
      </c>
      <c r="S456" s="109">
        <f>SUM('10:14'!S456)</f>
        <v>0</v>
      </c>
      <c r="T456" s="109">
        <f>SUM('10:14'!T456)</f>
        <v>0</v>
      </c>
      <c r="U456" s="109">
        <f>SUM('10:14'!U456)</f>
        <v>0</v>
      </c>
      <c r="V456" s="244">
        <f t="shared" si="184"/>
        <v>0</v>
      </c>
      <c r="W456" s="33" t="str">
        <f t="shared" si="185"/>
        <v/>
      </c>
      <c r="X456" s="109">
        <f>SUM('10:14'!X456)</f>
        <v>0</v>
      </c>
      <c r="Y456" s="109">
        <f>SUM('10:14'!Y456)</f>
        <v>0</v>
      </c>
      <c r="Z456" s="109">
        <f>SUM('10:14'!Z456)</f>
        <v>0</v>
      </c>
      <c r="AA456" s="109">
        <f>SUM('10:14'!AA456)</f>
        <v>0</v>
      </c>
      <c r="AB456" s="305">
        <v>1.22</v>
      </c>
      <c r="AC456" s="327">
        <f t="shared" si="170"/>
        <v>0</v>
      </c>
      <c r="AD456" s="303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5.75">
      <c r="A457" s="632" t="s">
        <v>92</v>
      </c>
      <c r="B457" s="633"/>
      <c r="C457" s="295" t="s">
        <v>71</v>
      </c>
      <c r="D457" s="20"/>
      <c r="E457" s="20"/>
      <c r="F457" s="32"/>
      <c r="G457" s="118">
        <f>SUM(G423:G456)</f>
        <v>2192</v>
      </c>
      <c r="H457" s="30">
        <f>SUM(H423:H456)</f>
        <v>11060.439999999999</v>
      </c>
      <c r="I457" s="30">
        <f>SUM(I423:I456)</f>
        <v>191.5</v>
      </c>
      <c r="J457" s="31">
        <f t="array" ref="J457">IF(ISERROR(G457/I457),"",G457/I457)</f>
        <v>11.446475195822455</v>
      </c>
      <c r="K457" s="30">
        <f>SUM(K423:K456)</f>
        <v>185.97849462365591</v>
      </c>
      <c r="L457" s="114"/>
      <c r="M457" s="105">
        <f t="shared" ref="M457:V457" si="186">SUM(M423:M456)</f>
        <v>5.5215053763440984</v>
      </c>
      <c r="N457" s="30">
        <f t="shared" si="186"/>
        <v>0</v>
      </c>
      <c r="O457" s="107">
        <f t="shared" si="186"/>
        <v>0</v>
      </c>
      <c r="P457" s="107">
        <f t="shared" si="186"/>
        <v>0</v>
      </c>
      <c r="Q457" s="107">
        <f t="shared" si="186"/>
        <v>0</v>
      </c>
      <c r="R457" s="107">
        <f t="shared" si="186"/>
        <v>0</v>
      </c>
      <c r="S457" s="108">
        <f t="shared" si="186"/>
        <v>0</v>
      </c>
      <c r="T457" s="107">
        <f t="shared" si="186"/>
        <v>0</v>
      </c>
      <c r="U457" s="107">
        <f t="shared" si="186"/>
        <v>0</v>
      </c>
      <c r="V457" s="244">
        <f t="shared" si="186"/>
        <v>0</v>
      </c>
      <c r="W457" s="33">
        <f t="shared" si="185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328">
        <f>SUM(AC423:AC456)</f>
        <v>1869.13</v>
      </c>
      <c r="AD457" s="303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78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109">
        <f>SUM('10:14'!G458)</f>
        <v>0</v>
      </c>
      <c r="H458" s="298">
        <f>D458*G458</f>
        <v>0</v>
      </c>
      <c r="I458" s="109">
        <f>SUM('10:14'!I458)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187">IF(ISERROR(I458-K458),"",I458-K458)</f>
        <v>0</v>
      </c>
      <c r="N458" s="31">
        <f t="shared" ref="N458:N472" si="188">SUM(O458:U458)</f>
        <v>0</v>
      </c>
      <c r="O458" s="109">
        <f>SUM('10:14'!O458)</f>
        <v>0</v>
      </c>
      <c r="P458" s="109">
        <f>SUM('10:14'!P458)</f>
        <v>0</v>
      </c>
      <c r="Q458" s="109">
        <f>SUM('10:14'!Q458)</f>
        <v>0</v>
      </c>
      <c r="R458" s="109">
        <f>SUM('10:14'!R458)</f>
        <v>0</v>
      </c>
      <c r="S458" s="109">
        <f>SUM('10:14'!S458)</f>
        <v>0</v>
      </c>
      <c r="T458" s="109">
        <f>SUM('10:14'!T458)</f>
        <v>0</v>
      </c>
      <c r="U458" s="109">
        <f>SUM('10:14'!U458)</f>
        <v>0</v>
      </c>
      <c r="V458" s="244">
        <f t="shared" ref="V458:V472" si="189">SUM(X458:AA458)</f>
        <v>0</v>
      </c>
      <c r="W458" s="33" t="str">
        <f t="shared" si="185"/>
        <v/>
      </c>
      <c r="X458" s="109">
        <f>SUM('10:14'!X458)</f>
        <v>0</v>
      </c>
      <c r="Y458" s="109">
        <f>SUM('10:14'!Y458)</f>
        <v>0</v>
      </c>
      <c r="Z458" s="109">
        <f>SUM('10:14'!Z458)</f>
        <v>0</v>
      </c>
      <c r="AA458" s="109">
        <f>SUM('10:14'!AA458)</f>
        <v>0</v>
      </c>
      <c r="AB458" s="305">
        <v>0.41</v>
      </c>
      <c r="AC458" s="327">
        <f t="shared" si="170"/>
        <v>0</v>
      </c>
      <c r="AD458" s="303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78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109">
        <f>SUM('10:14'!G459)</f>
        <v>0</v>
      </c>
      <c r="H459" s="298">
        <f t="shared" ref="H459:H472" si="190">D459*G459</f>
        <v>0</v>
      </c>
      <c r="I459" s="109">
        <f>SUM('10:14'!I459)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187"/>
        <v>0</v>
      </c>
      <c r="N459" s="31">
        <f t="shared" si="188"/>
        <v>0</v>
      </c>
      <c r="O459" s="109">
        <f>SUM('10:14'!O459)</f>
        <v>0</v>
      </c>
      <c r="P459" s="109">
        <f>SUM('10:14'!P459)</f>
        <v>0</v>
      </c>
      <c r="Q459" s="109">
        <f>SUM('10:14'!Q459)</f>
        <v>0</v>
      </c>
      <c r="R459" s="109">
        <f>SUM('10:14'!R459)</f>
        <v>0</v>
      </c>
      <c r="S459" s="109">
        <f>SUM('10:14'!S459)</f>
        <v>0</v>
      </c>
      <c r="T459" s="109">
        <f>SUM('10:14'!T459)</f>
        <v>0</v>
      </c>
      <c r="U459" s="109">
        <f>SUM('10:14'!U459)</f>
        <v>0</v>
      </c>
      <c r="V459" s="244">
        <f t="shared" si="189"/>
        <v>0</v>
      </c>
      <c r="W459" s="33" t="str">
        <f t="shared" si="185"/>
        <v/>
      </c>
      <c r="X459" s="109">
        <f>SUM('10:14'!X459)</f>
        <v>0</v>
      </c>
      <c r="Y459" s="109">
        <f>SUM('10:14'!Y459)</f>
        <v>0</v>
      </c>
      <c r="Z459" s="109">
        <f>SUM('10:14'!Z459)</f>
        <v>0</v>
      </c>
      <c r="AA459" s="109">
        <f>SUM('10:14'!AA459)</f>
        <v>0</v>
      </c>
      <c r="AB459" s="305">
        <v>0.41</v>
      </c>
      <c r="AC459" s="327">
        <f t="shared" si="170"/>
        <v>0</v>
      </c>
      <c r="AD459" s="303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78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SUM('10:14'!G460)</f>
        <v>0</v>
      </c>
      <c r="H460" s="298">
        <f t="shared" si="190"/>
        <v>0</v>
      </c>
      <c r="I460" s="109">
        <f>SUM('10:14'!I460)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187"/>
        <v>0</v>
      </c>
      <c r="N460" s="31">
        <f t="shared" si="188"/>
        <v>0</v>
      </c>
      <c r="O460" s="109">
        <f>SUM('10:14'!O460)</f>
        <v>0</v>
      </c>
      <c r="P460" s="109">
        <f>SUM('10:14'!P460)</f>
        <v>0</v>
      </c>
      <c r="Q460" s="109">
        <f>SUM('10:14'!Q460)</f>
        <v>0</v>
      </c>
      <c r="R460" s="109">
        <f>SUM('10:14'!R460)</f>
        <v>0</v>
      </c>
      <c r="S460" s="109">
        <f>SUM('10:14'!S460)</f>
        <v>0</v>
      </c>
      <c r="T460" s="109">
        <f>SUM('10:14'!T460)</f>
        <v>0</v>
      </c>
      <c r="U460" s="109">
        <f>SUM('10:14'!U460)</f>
        <v>0</v>
      </c>
      <c r="V460" s="244">
        <f t="shared" si="189"/>
        <v>0</v>
      </c>
      <c r="W460" s="33" t="str">
        <f t="shared" si="185"/>
        <v/>
      </c>
      <c r="X460" s="109">
        <f>SUM('10:14'!X460)</f>
        <v>0</v>
      </c>
      <c r="Y460" s="109">
        <f>SUM('10:14'!Y460)</f>
        <v>0</v>
      </c>
      <c r="Z460" s="109">
        <f>SUM('10:14'!Z460)</f>
        <v>0</v>
      </c>
      <c r="AA460" s="109">
        <f>SUM('10:14'!AA460)</f>
        <v>0</v>
      </c>
      <c r="AB460" s="305">
        <v>0.52</v>
      </c>
      <c r="AC460" s="327">
        <f t="shared" si="170"/>
        <v>0</v>
      </c>
      <c r="AD460" s="303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78"/>
      <c r="B461" s="63" t="s">
        <v>95</v>
      </c>
      <c r="C461" s="16" t="s">
        <v>82</v>
      </c>
      <c r="D461" s="17">
        <v>5.03</v>
      </c>
      <c r="E461" s="17"/>
      <c r="F461" s="6"/>
      <c r="G461" s="109">
        <f>SUM('10:14'!G461)</f>
        <v>0</v>
      </c>
      <c r="H461" s="298">
        <f t="shared" si="190"/>
        <v>0</v>
      </c>
      <c r="I461" s="109">
        <f>SUM('10:14'!I461)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187"/>
        <v>0</v>
      </c>
      <c r="N461" s="31">
        <f t="shared" si="188"/>
        <v>0</v>
      </c>
      <c r="O461" s="109">
        <f>SUM('10:14'!O461)</f>
        <v>0</v>
      </c>
      <c r="P461" s="109">
        <f>SUM('10:14'!P461)</f>
        <v>0</v>
      </c>
      <c r="Q461" s="109">
        <f>SUM('10:14'!Q461)</f>
        <v>0</v>
      </c>
      <c r="R461" s="109">
        <f>SUM('10:14'!R461)</f>
        <v>0</v>
      </c>
      <c r="S461" s="109">
        <f>SUM('10:14'!S461)</f>
        <v>0</v>
      </c>
      <c r="T461" s="109">
        <f>SUM('10:14'!T461)</f>
        <v>0</v>
      </c>
      <c r="U461" s="109">
        <f>SUM('10:14'!U461)</f>
        <v>0</v>
      </c>
      <c r="V461" s="244">
        <f t="shared" si="189"/>
        <v>0</v>
      </c>
      <c r="W461" s="33" t="str">
        <f t="shared" si="185"/>
        <v/>
      </c>
      <c r="X461" s="109">
        <f>SUM('10:14'!X461)</f>
        <v>0</v>
      </c>
      <c r="Y461" s="109">
        <f>SUM('10:14'!Y461)</f>
        <v>0</v>
      </c>
      <c r="Z461" s="109">
        <f>SUM('10:14'!Z461)</f>
        <v>0</v>
      </c>
      <c r="AA461" s="109">
        <f>SUM('10:14'!AA461)</f>
        <v>0</v>
      </c>
      <c r="AB461" s="305">
        <v>0.59</v>
      </c>
      <c r="AC461" s="327">
        <f t="shared" si="170"/>
        <v>0</v>
      </c>
      <c r="AD461" s="303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5.75">
      <c r="A462" s="357">
        <v>30100054</v>
      </c>
      <c r="B462" s="63" t="s">
        <v>95</v>
      </c>
      <c r="C462" s="299" t="s">
        <v>72</v>
      </c>
      <c r="D462" s="17">
        <v>5.03</v>
      </c>
      <c r="E462" s="17"/>
      <c r="F462" s="6"/>
      <c r="G462" s="109">
        <f>SUM('10:14'!G462)</f>
        <v>0</v>
      </c>
      <c r="H462" s="298">
        <f t="shared" si="190"/>
        <v>0</v>
      </c>
      <c r="I462" s="109">
        <f>SUM('10:14'!I462)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187"/>
        <v>0</v>
      </c>
      <c r="N462" s="31">
        <f t="shared" si="188"/>
        <v>0</v>
      </c>
      <c r="O462" s="109">
        <f>SUM('10:14'!O462)</f>
        <v>0</v>
      </c>
      <c r="P462" s="109">
        <f>SUM('10:14'!P462)</f>
        <v>0</v>
      </c>
      <c r="Q462" s="109">
        <f>SUM('10:14'!Q462)</f>
        <v>0</v>
      </c>
      <c r="R462" s="109">
        <f>SUM('10:14'!R462)</f>
        <v>0</v>
      </c>
      <c r="S462" s="109">
        <f>SUM('10:14'!S462)</f>
        <v>0</v>
      </c>
      <c r="T462" s="109">
        <f>SUM('10:14'!T462)</f>
        <v>0</v>
      </c>
      <c r="U462" s="109">
        <f>SUM('10:14'!U462)</f>
        <v>0</v>
      </c>
      <c r="V462" s="244">
        <f t="shared" si="189"/>
        <v>0</v>
      </c>
      <c r="W462" s="33" t="str">
        <f t="shared" si="185"/>
        <v/>
      </c>
      <c r="X462" s="109">
        <f>SUM('10:14'!X462)</f>
        <v>0</v>
      </c>
      <c r="Y462" s="109">
        <f>SUM('10:14'!Y462)</f>
        <v>0</v>
      </c>
      <c r="Z462" s="109">
        <f>SUM('10:14'!Z462)</f>
        <v>0</v>
      </c>
      <c r="AA462" s="109">
        <f>SUM('10:14'!AA462)</f>
        <v>0</v>
      </c>
      <c r="AB462" s="305">
        <v>0.59</v>
      </c>
      <c r="AC462" s="327">
        <f t="shared" si="170"/>
        <v>0</v>
      </c>
      <c r="AD462" s="303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357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109">
        <f>SUM('10:14'!G463)</f>
        <v>0</v>
      </c>
      <c r="H463" s="298">
        <f t="shared" si="190"/>
        <v>0</v>
      </c>
      <c r="I463" s="109">
        <f>SUM('10:14'!I463)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187"/>
        <v>0</v>
      </c>
      <c r="N463" s="31">
        <f t="shared" si="188"/>
        <v>0</v>
      </c>
      <c r="O463" s="109">
        <f>SUM('10:14'!O463)</f>
        <v>0</v>
      </c>
      <c r="P463" s="109">
        <f>SUM('10:14'!P463)</f>
        <v>0</v>
      </c>
      <c r="Q463" s="109">
        <f>SUM('10:14'!Q463)</f>
        <v>0</v>
      </c>
      <c r="R463" s="109">
        <f>SUM('10:14'!R463)</f>
        <v>0</v>
      </c>
      <c r="S463" s="109">
        <f>SUM('10:14'!S463)</f>
        <v>0</v>
      </c>
      <c r="T463" s="109">
        <f>SUM('10:14'!T463)</f>
        <v>0</v>
      </c>
      <c r="U463" s="109">
        <f>SUM('10:14'!U463)</f>
        <v>0</v>
      </c>
      <c r="V463" s="244">
        <f t="shared" si="189"/>
        <v>0</v>
      </c>
      <c r="W463" s="33" t="str">
        <f t="shared" si="185"/>
        <v/>
      </c>
      <c r="X463" s="109">
        <f>SUM('10:14'!X463)</f>
        <v>0</v>
      </c>
      <c r="Y463" s="109">
        <f>SUM('10:14'!Y463)</f>
        <v>0</v>
      </c>
      <c r="Z463" s="109">
        <f>SUM('10:14'!Z463)</f>
        <v>0</v>
      </c>
      <c r="AA463" s="109">
        <f>SUM('10:14'!AA463)</f>
        <v>0</v>
      </c>
      <c r="AB463" s="305">
        <v>0.59</v>
      </c>
      <c r="AC463" s="327">
        <f t="shared" si="170"/>
        <v>0</v>
      </c>
      <c r="AD463" s="303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78"/>
      <c r="B464" s="63" t="s">
        <v>95</v>
      </c>
      <c r="C464" s="16" t="s">
        <v>60</v>
      </c>
      <c r="D464" s="17">
        <v>5.03</v>
      </c>
      <c r="E464" s="17"/>
      <c r="F464" s="6"/>
      <c r="G464" s="109">
        <f>SUM('10:14'!G464)</f>
        <v>0</v>
      </c>
      <c r="H464" s="298">
        <f t="shared" si="190"/>
        <v>0</v>
      </c>
      <c r="I464" s="109">
        <f>SUM('10:14'!I464)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187"/>
        <v>0</v>
      </c>
      <c r="N464" s="31">
        <f t="shared" si="188"/>
        <v>0</v>
      </c>
      <c r="O464" s="109">
        <f>SUM('10:14'!O464)</f>
        <v>0</v>
      </c>
      <c r="P464" s="109">
        <f>SUM('10:14'!P464)</f>
        <v>0</v>
      </c>
      <c r="Q464" s="109">
        <f>SUM('10:14'!Q464)</f>
        <v>0</v>
      </c>
      <c r="R464" s="109">
        <f>SUM('10:14'!R464)</f>
        <v>0</v>
      </c>
      <c r="S464" s="109">
        <f>SUM('10:14'!S464)</f>
        <v>0</v>
      </c>
      <c r="T464" s="109">
        <f>SUM('10:14'!T464)</f>
        <v>0</v>
      </c>
      <c r="U464" s="109">
        <f>SUM('10:14'!U464)</f>
        <v>0</v>
      </c>
      <c r="V464" s="244">
        <f t="shared" si="189"/>
        <v>0</v>
      </c>
      <c r="W464" s="33" t="str">
        <f t="shared" si="185"/>
        <v/>
      </c>
      <c r="X464" s="109">
        <f>SUM('10:14'!X464)</f>
        <v>0</v>
      </c>
      <c r="Y464" s="109">
        <f>SUM('10:14'!Y464)</f>
        <v>0</v>
      </c>
      <c r="Z464" s="109">
        <f>SUM('10:14'!Z464)</f>
        <v>0</v>
      </c>
      <c r="AA464" s="109">
        <f>SUM('10:14'!AA464)</f>
        <v>0</v>
      </c>
      <c r="AB464" s="305">
        <v>0.59</v>
      </c>
      <c r="AC464" s="327">
        <f t="shared" si="170"/>
        <v>0</v>
      </c>
      <c r="AD464" s="303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78"/>
      <c r="B465" s="63" t="s">
        <v>95</v>
      </c>
      <c r="C465" s="299" t="s">
        <v>96</v>
      </c>
      <c r="D465" s="17">
        <v>5.03</v>
      </c>
      <c r="E465" s="17"/>
      <c r="F465" s="6"/>
      <c r="G465" s="109">
        <f>SUM('10:14'!G465)</f>
        <v>0</v>
      </c>
      <c r="H465" s="298">
        <f t="shared" si="190"/>
        <v>0</v>
      </c>
      <c r="I465" s="109">
        <f>SUM('10:14'!I465)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187"/>
        <v>0</v>
      </c>
      <c r="N465" s="31">
        <f t="shared" si="188"/>
        <v>0</v>
      </c>
      <c r="O465" s="109">
        <f>SUM('10:14'!O465)</f>
        <v>0</v>
      </c>
      <c r="P465" s="109">
        <f>SUM('10:14'!P465)</f>
        <v>0</v>
      </c>
      <c r="Q465" s="109">
        <f>SUM('10:14'!Q465)</f>
        <v>0</v>
      </c>
      <c r="R465" s="109">
        <f>SUM('10:14'!R465)</f>
        <v>0</v>
      </c>
      <c r="S465" s="109">
        <f>SUM('10:14'!S465)</f>
        <v>0</v>
      </c>
      <c r="T465" s="109">
        <f>SUM('10:14'!T465)</f>
        <v>0</v>
      </c>
      <c r="U465" s="109">
        <f>SUM('10:14'!U465)</f>
        <v>0</v>
      </c>
      <c r="V465" s="244">
        <f t="shared" si="189"/>
        <v>0</v>
      </c>
      <c r="W465" s="33" t="str">
        <f t="shared" si="185"/>
        <v/>
      </c>
      <c r="X465" s="109">
        <f>SUM('10:14'!X465)</f>
        <v>0</v>
      </c>
      <c r="Y465" s="109">
        <f>SUM('10:14'!Y465)</f>
        <v>0</v>
      </c>
      <c r="Z465" s="109">
        <f>SUM('10:14'!Z465)</f>
        <v>0</v>
      </c>
      <c r="AA465" s="109">
        <f>SUM('10:14'!AA465)</f>
        <v>0</v>
      </c>
      <c r="AB465" s="305">
        <v>0.59</v>
      </c>
      <c r="AC465" s="327">
        <f t="shared" si="170"/>
        <v>0</v>
      </c>
      <c r="AD465" s="303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78">
        <v>30101067</v>
      </c>
      <c r="B466" s="63" t="s">
        <v>97</v>
      </c>
      <c r="C466" s="299" t="s">
        <v>82</v>
      </c>
      <c r="D466" s="17">
        <v>5.03</v>
      </c>
      <c r="E466" s="17"/>
      <c r="F466" s="6"/>
      <c r="G466" s="109">
        <f>SUM('10:14'!G466)</f>
        <v>0</v>
      </c>
      <c r="H466" s="298">
        <f t="shared" si="190"/>
        <v>0</v>
      </c>
      <c r="I466" s="109">
        <f>SUM('10:14'!I466)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187"/>
        <v/>
      </c>
      <c r="N466" s="31">
        <f t="shared" si="188"/>
        <v>0</v>
      </c>
      <c r="O466" s="109">
        <f>SUM('10:14'!O466)</f>
        <v>0</v>
      </c>
      <c r="P466" s="109">
        <f>SUM('10:14'!P466)</f>
        <v>0</v>
      </c>
      <c r="Q466" s="109">
        <f>SUM('10:14'!Q466)</f>
        <v>0</v>
      </c>
      <c r="R466" s="109">
        <f>SUM('10:14'!R466)</f>
        <v>0</v>
      </c>
      <c r="S466" s="109">
        <f>SUM('10:14'!S466)</f>
        <v>0</v>
      </c>
      <c r="T466" s="109">
        <f>SUM('10:14'!T466)</f>
        <v>0</v>
      </c>
      <c r="U466" s="109">
        <f>SUM('10:14'!U466)</f>
        <v>0</v>
      </c>
      <c r="V466" s="244">
        <f t="shared" si="189"/>
        <v>0</v>
      </c>
      <c r="W466" s="33" t="str">
        <f t="shared" si="185"/>
        <v/>
      </c>
      <c r="X466" s="109">
        <f>SUM('10:14'!X466)</f>
        <v>0</v>
      </c>
      <c r="Y466" s="109">
        <f>SUM('10:14'!Y466)</f>
        <v>0</v>
      </c>
      <c r="Z466" s="109">
        <f>SUM('10:14'!Z466)</f>
        <v>0</v>
      </c>
      <c r="AA466" s="109">
        <f>SUM('10:14'!AA466)</f>
        <v>0</v>
      </c>
      <c r="AB466" s="305"/>
      <c r="AC466" s="327">
        <f t="shared" si="170"/>
        <v>0</v>
      </c>
      <c r="AD466" s="303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78">
        <v>30101068</v>
      </c>
      <c r="B467" s="63" t="s">
        <v>97</v>
      </c>
      <c r="C467" s="299" t="s">
        <v>72</v>
      </c>
      <c r="D467" s="17">
        <v>5.03</v>
      </c>
      <c r="E467" s="17"/>
      <c r="F467" s="6"/>
      <c r="G467" s="109">
        <f>SUM('10:14'!G467)</f>
        <v>0</v>
      </c>
      <c r="H467" s="298">
        <f t="shared" si="190"/>
        <v>0</v>
      </c>
      <c r="I467" s="109">
        <f>SUM('10:14'!I467)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187"/>
        <v/>
      </c>
      <c r="N467" s="31">
        <f t="shared" si="188"/>
        <v>0</v>
      </c>
      <c r="O467" s="109">
        <f>SUM('10:14'!O467)</f>
        <v>0</v>
      </c>
      <c r="P467" s="109">
        <f>SUM('10:14'!P467)</f>
        <v>0</v>
      </c>
      <c r="Q467" s="109">
        <f>SUM('10:14'!Q467)</f>
        <v>0</v>
      </c>
      <c r="R467" s="109">
        <f>SUM('10:14'!R467)</f>
        <v>0</v>
      </c>
      <c r="S467" s="109">
        <f>SUM('10:14'!S467)</f>
        <v>0</v>
      </c>
      <c r="T467" s="109">
        <f>SUM('10:14'!T467)</f>
        <v>0</v>
      </c>
      <c r="U467" s="109">
        <f>SUM('10:14'!U467)</f>
        <v>0</v>
      </c>
      <c r="V467" s="244">
        <f t="shared" si="189"/>
        <v>0</v>
      </c>
      <c r="W467" s="33" t="str">
        <f t="shared" si="185"/>
        <v/>
      </c>
      <c r="X467" s="109">
        <f>SUM('10:14'!X467)</f>
        <v>0</v>
      </c>
      <c r="Y467" s="109">
        <f>SUM('10:14'!Y467)</f>
        <v>0</v>
      </c>
      <c r="Z467" s="109">
        <f>SUM('10:14'!Z467)</f>
        <v>0</v>
      </c>
      <c r="AA467" s="109">
        <f>SUM('10:14'!AA467)</f>
        <v>0</v>
      </c>
      <c r="AB467" s="305"/>
      <c r="AC467" s="327">
        <f t="shared" si="170"/>
        <v>0</v>
      </c>
      <c r="AD467" s="303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78">
        <v>30101069</v>
      </c>
      <c r="B468" s="63" t="s">
        <v>97</v>
      </c>
      <c r="C468" s="299" t="s">
        <v>60</v>
      </c>
      <c r="D468" s="17">
        <v>5.03</v>
      </c>
      <c r="E468" s="17"/>
      <c r="F468" s="6"/>
      <c r="G468" s="109">
        <f>SUM('10:14'!G468)</f>
        <v>0</v>
      </c>
      <c r="H468" s="298">
        <f t="shared" si="190"/>
        <v>0</v>
      </c>
      <c r="I468" s="109">
        <f>SUM('10:14'!I468)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187"/>
        <v/>
      </c>
      <c r="N468" s="31">
        <f t="shared" si="188"/>
        <v>0</v>
      </c>
      <c r="O468" s="109">
        <f>SUM('10:14'!O468)</f>
        <v>0</v>
      </c>
      <c r="P468" s="109">
        <f>SUM('10:14'!P468)</f>
        <v>0</v>
      </c>
      <c r="Q468" s="109">
        <f>SUM('10:14'!Q468)</f>
        <v>0</v>
      </c>
      <c r="R468" s="109">
        <f>SUM('10:14'!R468)</f>
        <v>0</v>
      </c>
      <c r="S468" s="109">
        <f>SUM('10:14'!S468)</f>
        <v>0</v>
      </c>
      <c r="T468" s="109">
        <f>SUM('10:14'!T468)</f>
        <v>0</v>
      </c>
      <c r="U468" s="109">
        <f>SUM('10:14'!U468)</f>
        <v>0</v>
      </c>
      <c r="V468" s="244">
        <f t="shared" si="189"/>
        <v>0</v>
      </c>
      <c r="W468" s="33" t="str">
        <f t="shared" si="185"/>
        <v/>
      </c>
      <c r="X468" s="109">
        <f>SUM('10:14'!X468)</f>
        <v>0</v>
      </c>
      <c r="Y468" s="109">
        <f>SUM('10:14'!Y468)</f>
        <v>0</v>
      </c>
      <c r="Z468" s="109">
        <f>SUM('10:14'!Z468)</f>
        <v>0</v>
      </c>
      <c r="AA468" s="109">
        <f>SUM('10:14'!AA468)</f>
        <v>0</v>
      </c>
      <c r="AB468" s="305"/>
      <c r="AC468" s="327">
        <f t="shared" si="170"/>
        <v>0</v>
      </c>
      <c r="AD468" s="303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78">
        <v>30101070</v>
      </c>
      <c r="B469" s="63" t="s">
        <v>97</v>
      </c>
      <c r="C469" s="299" t="s">
        <v>96</v>
      </c>
      <c r="D469" s="17">
        <v>5.03</v>
      </c>
      <c r="E469" s="17"/>
      <c r="F469" s="6"/>
      <c r="G469" s="109">
        <f>SUM('10:14'!G469)</f>
        <v>0</v>
      </c>
      <c r="H469" s="298">
        <f t="shared" si="190"/>
        <v>0</v>
      </c>
      <c r="I469" s="109">
        <f>SUM('10:14'!I469)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187"/>
        <v/>
      </c>
      <c r="N469" s="31">
        <f t="shared" si="188"/>
        <v>0</v>
      </c>
      <c r="O469" s="109">
        <f>SUM('10:14'!O469)</f>
        <v>0</v>
      </c>
      <c r="P469" s="109">
        <f>SUM('10:14'!P469)</f>
        <v>0</v>
      </c>
      <c r="Q469" s="109">
        <f>SUM('10:14'!Q469)</f>
        <v>0</v>
      </c>
      <c r="R469" s="109">
        <f>SUM('10:14'!R469)</f>
        <v>0</v>
      </c>
      <c r="S469" s="109">
        <f>SUM('10:14'!S469)</f>
        <v>0</v>
      </c>
      <c r="T469" s="109">
        <f>SUM('10:14'!T469)</f>
        <v>0</v>
      </c>
      <c r="U469" s="109">
        <f>SUM('10:14'!U469)</f>
        <v>0</v>
      </c>
      <c r="V469" s="244">
        <f t="shared" si="189"/>
        <v>0</v>
      </c>
      <c r="W469" s="33" t="str">
        <f t="shared" si="185"/>
        <v/>
      </c>
      <c r="X469" s="109">
        <f>SUM('10:14'!X469)</f>
        <v>0</v>
      </c>
      <c r="Y469" s="109">
        <f>SUM('10:14'!Y469)</f>
        <v>0</v>
      </c>
      <c r="Z469" s="109">
        <f>SUM('10:14'!Z469)</f>
        <v>0</v>
      </c>
      <c r="AA469" s="109">
        <f>SUM('10:14'!AA469)</f>
        <v>0</v>
      </c>
      <c r="AB469" s="305"/>
      <c r="AC469" s="327">
        <f t="shared" si="170"/>
        <v>0</v>
      </c>
      <c r="AD469" s="303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78">
        <v>30101071</v>
      </c>
      <c r="B470" s="63" t="s">
        <v>97</v>
      </c>
      <c r="C470" s="299" t="s">
        <v>73</v>
      </c>
      <c r="D470" s="17">
        <v>5.03</v>
      </c>
      <c r="E470" s="17"/>
      <c r="F470" s="6"/>
      <c r="G470" s="109">
        <f>SUM('10:14'!G470)</f>
        <v>0</v>
      </c>
      <c r="H470" s="298">
        <f t="shared" si="190"/>
        <v>0</v>
      </c>
      <c r="I470" s="109">
        <f>SUM('10:14'!I470)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187"/>
        <v/>
      </c>
      <c r="N470" s="31">
        <f t="shared" si="188"/>
        <v>0</v>
      </c>
      <c r="O470" s="109">
        <f>SUM('10:14'!O470)</f>
        <v>0</v>
      </c>
      <c r="P470" s="109">
        <f>SUM('10:14'!P470)</f>
        <v>0</v>
      </c>
      <c r="Q470" s="109">
        <f>SUM('10:14'!Q470)</f>
        <v>0</v>
      </c>
      <c r="R470" s="109">
        <f>SUM('10:14'!R470)</f>
        <v>0</v>
      </c>
      <c r="S470" s="109">
        <f>SUM('10:14'!S470)</f>
        <v>0</v>
      </c>
      <c r="T470" s="109">
        <f>SUM('10:14'!T470)</f>
        <v>0</v>
      </c>
      <c r="U470" s="109">
        <f>SUM('10:14'!U470)</f>
        <v>0</v>
      </c>
      <c r="V470" s="244">
        <f t="shared" si="189"/>
        <v>0</v>
      </c>
      <c r="W470" s="33" t="str">
        <f t="shared" si="185"/>
        <v/>
      </c>
      <c r="X470" s="109">
        <f>SUM('10:14'!X470)</f>
        <v>0</v>
      </c>
      <c r="Y470" s="109">
        <f>SUM('10:14'!Y470)</f>
        <v>0</v>
      </c>
      <c r="Z470" s="109">
        <f>SUM('10:14'!Z470)</f>
        <v>0</v>
      </c>
      <c r="AA470" s="109">
        <f>SUM('10:14'!AA470)</f>
        <v>0</v>
      </c>
      <c r="AB470" s="305"/>
      <c r="AC470" s="327">
        <f t="shared" si="170"/>
        <v>0</v>
      </c>
      <c r="AD470" s="303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74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109">
        <f>SUM('10:14'!G471)</f>
        <v>0</v>
      </c>
      <c r="H471" s="298">
        <f t="shared" si="190"/>
        <v>0</v>
      </c>
      <c r="I471" s="109">
        <f>SUM('10:14'!I471)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187"/>
        <v>0</v>
      </c>
      <c r="N471" s="31">
        <f t="shared" si="188"/>
        <v>0</v>
      </c>
      <c r="O471" s="109">
        <f>SUM('10:14'!O471)</f>
        <v>0</v>
      </c>
      <c r="P471" s="109">
        <f>SUM('10:14'!P471)</f>
        <v>0</v>
      </c>
      <c r="Q471" s="109">
        <f>SUM('10:14'!Q471)</f>
        <v>0</v>
      </c>
      <c r="R471" s="109">
        <f>SUM('10:14'!R471)</f>
        <v>0</v>
      </c>
      <c r="S471" s="109">
        <f>SUM('10:14'!S471)</f>
        <v>0</v>
      </c>
      <c r="T471" s="109">
        <f>SUM('10:14'!T471)</f>
        <v>0</v>
      </c>
      <c r="U471" s="109">
        <f>SUM('10:14'!U471)</f>
        <v>0</v>
      </c>
      <c r="V471" s="244">
        <f t="shared" si="189"/>
        <v>0</v>
      </c>
      <c r="W471" s="33" t="str">
        <f t="shared" si="185"/>
        <v/>
      </c>
      <c r="X471" s="109">
        <f>SUM('10:14'!X471)</f>
        <v>0</v>
      </c>
      <c r="Y471" s="109">
        <f>SUM('10:14'!Y471)</f>
        <v>0</v>
      </c>
      <c r="Z471" s="109">
        <f>SUM('10:14'!Z471)</f>
        <v>0</v>
      </c>
      <c r="AA471" s="109">
        <f>SUM('10:14'!AA471)</f>
        <v>0</v>
      </c>
      <c r="AB471" s="305">
        <v>0.43</v>
      </c>
      <c r="AC471" s="327">
        <f t="shared" si="170"/>
        <v>0</v>
      </c>
      <c r="AD471" s="303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74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109">
        <f>SUM('10:14'!G472)</f>
        <v>0</v>
      </c>
      <c r="H472" s="298">
        <f t="shared" si="190"/>
        <v>0</v>
      </c>
      <c r="I472" s="109">
        <f>SUM('10:14'!I472)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187"/>
        <v>0</v>
      </c>
      <c r="N472" s="31">
        <f t="shared" si="188"/>
        <v>0</v>
      </c>
      <c r="O472" s="109">
        <f>SUM('10:14'!O472)</f>
        <v>0</v>
      </c>
      <c r="P472" s="109">
        <f>SUM('10:14'!P472)</f>
        <v>0</v>
      </c>
      <c r="Q472" s="109">
        <f>SUM('10:14'!Q472)</f>
        <v>0</v>
      </c>
      <c r="R472" s="109">
        <f>SUM('10:14'!R472)</f>
        <v>0</v>
      </c>
      <c r="S472" s="109">
        <f>SUM('10:14'!S472)</f>
        <v>0</v>
      </c>
      <c r="T472" s="109">
        <f>SUM('10:14'!T472)</f>
        <v>0</v>
      </c>
      <c r="U472" s="109">
        <f>SUM('10:14'!U472)</f>
        <v>0</v>
      </c>
      <c r="V472" s="244">
        <f t="shared" si="189"/>
        <v>0</v>
      </c>
      <c r="W472" s="33" t="str">
        <f t="shared" si="185"/>
        <v/>
      </c>
      <c r="X472" s="109">
        <f>SUM('10:14'!X472)</f>
        <v>0</v>
      </c>
      <c r="Y472" s="109">
        <f>SUM('10:14'!Y472)</f>
        <v>0</v>
      </c>
      <c r="Z472" s="109">
        <f>SUM('10:14'!Z472)</f>
        <v>0</v>
      </c>
      <c r="AA472" s="109">
        <f>SUM('10:14'!AA472)</f>
        <v>0</v>
      </c>
      <c r="AB472" s="305">
        <v>0.43</v>
      </c>
      <c r="AC472" s="327">
        <f t="shared" si="170"/>
        <v>0</v>
      </c>
      <c r="AD472" s="303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5.75">
      <c r="A473" s="632" t="s">
        <v>99</v>
      </c>
      <c r="B473" s="633"/>
      <c r="C473" s="295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191">SUM(M458:M472)</f>
        <v>0</v>
      </c>
      <c r="N473" s="30">
        <f t="shared" si="191"/>
        <v>0</v>
      </c>
      <c r="O473" s="30">
        <f t="shared" si="191"/>
        <v>0</v>
      </c>
      <c r="P473" s="30">
        <f t="shared" si="191"/>
        <v>0</v>
      </c>
      <c r="Q473" s="30">
        <f t="shared" si="191"/>
        <v>0</v>
      </c>
      <c r="R473" s="30">
        <f t="shared" si="191"/>
        <v>0</v>
      </c>
      <c r="S473" s="30">
        <f t="shared" si="191"/>
        <v>0</v>
      </c>
      <c r="T473" s="30">
        <f t="shared" si="191"/>
        <v>0</v>
      </c>
      <c r="U473" s="30">
        <f t="shared" si="191"/>
        <v>0</v>
      </c>
      <c r="V473" s="246">
        <f t="shared" si="191"/>
        <v>0</v>
      </c>
      <c r="W473" s="33" t="str">
        <f t="shared" si="185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328">
        <f>SUM(AC458:AC472)</f>
        <v>0</v>
      </c>
      <c r="AD473" s="303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5.75">
      <c r="A474" s="358">
        <v>30400025</v>
      </c>
      <c r="B474" s="218" t="s">
        <v>232</v>
      </c>
      <c r="C474" s="16" t="s">
        <v>53</v>
      </c>
      <c r="D474" s="17">
        <v>5.04</v>
      </c>
      <c r="E474" s="17"/>
      <c r="F474" s="6"/>
      <c r="G474" s="109">
        <f>SUM('10:14'!G474)</f>
        <v>142</v>
      </c>
      <c r="H474" s="298">
        <f t="shared" ref="H474:H480" si="192">D474*G474</f>
        <v>715.68</v>
      </c>
      <c r="I474" s="109">
        <f>SUM('10:14'!I474)</f>
        <v>10</v>
      </c>
      <c r="J474" s="31">
        <f t="array" ref="J474">IF(ISERROR(G474/I474),"",G474/I474)</f>
        <v>14.2</v>
      </c>
      <c r="K474" s="35">
        <f t="array" ref="K474">IF(ISERROR(G474/L474),"",G474/L474)</f>
        <v>6.4545454545454541</v>
      </c>
      <c r="L474" s="98">
        <v>22</v>
      </c>
      <c r="M474" s="36">
        <f t="shared" ref="M474:M480" si="193">IF(ISERROR(I474-K474),"",I474-K474)</f>
        <v>3.5454545454545459</v>
      </c>
      <c r="N474" s="31">
        <f t="shared" ref="N474:N480" si="194">SUM(O474:U474)</f>
        <v>0</v>
      </c>
      <c r="O474" s="109">
        <f>SUM('10:14'!O474)</f>
        <v>0</v>
      </c>
      <c r="P474" s="109">
        <f>SUM('10:14'!P474)</f>
        <v>0</v>
      </c>
      <c r="Q474" s="109">
        <f>SUM('10:14'!Q474)</f>
        <v>0</v>
      </c>
      <c r="R474" s="109">
        <f>SUM('10:14'!R474)</f>
        <v>0</v>
      </c>
      <c r="S474" s="109">
        <f>SUM('10:14'!S474)</f>
        <v>0</v>
      </c>
      <c r="T474" s="109">
        <f>SUM('10:14'!T474)</f>
        <v>0</v>
      </c>
      <c r="U474" s="109">
        <f>SUM('10:14'!U474)</f>
        <v>0</v>
      </c>
      <c r="V474" s="244">
        <f t="shared" ref="V474:V480" si="195">SUM(X474:AA474)</f>
        <v>0</v>
      </c>
      <c r="W474" s="33">
        <f t="shared" si="185"/>
        <v>0</v>
      </c>
      <c r="X474" s="109">
        <f>SUM('10:14'!X474)</f>
        <v>0</v>
      </c>
      <c r="Y474" s="109">
        <f>SUM('10:14'!Y474)</f>
        <v>0</v>
      </c>
      <c r="Z474" s="109">
        <f>SUM('10:14'!Z474)</f>
        <v>0</v>
      </c>
      <c r="AA474" s="109">
        <f>SUM('10:14'!AA474)</f>
        <v>0</v>
      </c>
      <c r="AB474" s="305">
        <v>0.48</v>
      </c>
      <c r="AC474" s="327">
        <f t="shared" si="170"/>
        <v>68.16</v>
      </c>
      <c r="AD474" s="303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74">
        <v>30400023</v>
      </c>
      <c r="B475" s="218" t="s">
        <v>232</v>
      </c>
      <c r="C475" s="16" t="s">
        <v>60</v>
      </c>
      <c r="D475" s="17">
        <v>5.04</v>
      </c>
      <c r="E475" s="17"/>
      <c r="F475" s="6"/>
      <c r="G475" s="109">
        <f>SUM('10:14'!G475)</f>
        <v>0</v>
      </c>
      <c r="H475" s="298">
        <f t="shared" si="192"/>
        <v>0</v>
      </c>
      <c r="I475" s="109">
        <f>SUM('10:14'!I475)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193"/>
        <v>0</v>
      </c>
      <c r="N475" s="31">
        <f t="shared" si="194"/>
        <v>0</v>
      </c>
      <c r="O475" s="109">
        <f>SUM('10:14'!O475)</f>
        <v>0</v>
      </c>
      <c r="P475" s="109">
        <f>SUM('10:14'!P475)</f>
        <v>0</v>
      </c>
      <c r="Q475" s="109">
        <f>SUM('10:14'!Q475)</f>
        <v>0</v>
      </c>
      <c r="R475" s="109">
        <f>SUM('10:14'!R475)</f>
        <v>0</v>
      </c>
      <c r="S475" s="109">
        <f>SUM('10:14'!S475)</f>
        <v>0</v>
      </c>
      <c r="T475" s="109">
        <f>SUM('10:14'!T475)</f>
        <v>0</v>
      </c>
      <c r="U475" s="109">
        <f>SUM('10:14'!U475)</f>
        <v>0</v>
      </c>
      <c r="V475" s="244">
        <f t="shared" si="195"/>
        <v>0</v>
      </c>
      <c r="W475" s="33" t="str">
        <f t="shared" si="185"/>
        <v/>
      </c>
      <c r="X475" s="109">
        <f>SUM('10:14'!X475)</f>
        <v>0</v>
      </c>
      <c r="Y475" s="109">
        <f>SUM('10:14'!Y475)</f>
        <v>0</v>
      </c>
      <c r="Z475" s="109">
        <f>SUM('10:14'!Z475)</f>
        <v>0</v>
      </c>
      <c r="AA475" s="109">
        <f>SUM('10:14'!AA475)</f>
        <v>0</v>
      </c>
      <c r="AB475" s="305">
        <v>0.48</v>
      </c>
      <c r="AC475" s="327">
        <f t="shared" ref="AC475:AC480" si="196">AB475*G475</f>
        <v>0</v>
      </c>
      <c r="AD475" s="303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74">
        <v>30400024</v>
      </c>
      <c r="B476" s="218" t="s">
        <v>232</v>
      </c>
      <c r="C476" s="16" t="s">
        <v>74</v>
      </c>
      <c r="D476" s="17">
        <v>5.04</v>
      </c>
      <c r="E476" s="17"/>
      <c r="F476" s="6"/>
      <c r="G476" s="109">
        <f>SUM('10:14'!G476)</f>
        <v>60</v>
      </c>
      <c r="H476" s="298">
        <f t="shared" si="192"/>
        <v>302.39999999999998</v>
      </c>
      <c r="I476" s="109">
        <f>SUM('10:14'!I476)</f>
        <v>4</v>
      </c>
      <c r="J476" s="31">
        <f t="array" ref="J476">IF(ISERROR(G476/I476),"",G476/I476)</f>
        <v>15</v>
      </c>
      <c r="K476" s="35">
        <f t="array" ref="K476">IF(ISERROR(G476/L476),"",G476/L476)</f>
        <v>2.7272727272727271</v>
      </c>
      <c r="L476" s="98">
        <v>22</v>
      </c>
      <c r="M476" s="36">
        <f t="shared" si="193"/>
        <v>1.2727272727272729</v>
      </c>
      <c r="N476" s="31">
        <f t="shared" si="194"/>
        <v>0</v>
      </c>
      <c r="O476" s="109">
        <f>SUM('10:14'!O476)</f>
        <v>0</v>
      </c>
      <c r="P476" s="109">
        <f>SUM('10:14'!P476)</f>
        <v>0</v>
      </c>
      <c r="Q476" s="109">
        <f>SUM('10:14'!Q476)</f>
        <v>0</v>
      </c>
      <c r="R476" s="109">
        <f>SUM('10:14'!R476)</f>
        <v>0</v>
      </c>
      <c r="S476" s="109">
        <f>SUM('10:14'!S476)</f>
        <v>0</v>
      </c>
      <c r="T476" s="109">
        <f>SUM('10:14'!T476)</f>
        <v>0</v>
      </c>
      <c r="U476" s="109">
        <f>SUM('10:14'!U476)</f>
        <v>0</v>
      </c>
      <c r="V476" s="244">
        <f t="shared" si="195"/>
        <v>0</v>
      </c>
      <c r="W476" s="33">
        <f t="shared" si="185"/>
        <v>0</v>
      </c>
      <c r="X476" s="109">
        <f>SUM('10:14'!X476)</f>
        <v>0</v>
      </c>
      <c r="Y476" s="109">
        <f>SUM('10:14'!Y476)</f>
        <v>0</v>
      </c>
      <c r="Z476" s="109">
        <f>SUM('10:14'!Z476)</f>
        <v>0</v>
      </c>
      <c r="AA476" s="109">
        <f>SUM('10:14'!AA476)</f>
        <v>0</v>
      </c>
      <c r="AB476" s="305">
        <v>0.48</v>
      </c>
      <c r="AC476" s="327">
        <f t="shared" si="196"/>
        <v>28.799999999999997</v>
      </c>
      <c r="AD476" s="303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74"/>
      <c r="B477" s="218" t="s">
        <v>232</v>
      </c>
      <c r="C477" s="16" t="s">
        <v>66</v>
      </c>
      <c r="D477" s="17">
        <v>5.04</v>
      </c>
      <c r="E477" s="17"/>
      <c r="F477" s="6"/>
      <c r="G477" s="109">
        <f>SUM('10:14'!G477)</f>
        <v>0</v>
      </c>
      <c r="H477" s="298">
        <f t="shared" si="192"/>
        <v>0</v>
      </c>
      <c r="I477" s="109">
        <f>SUM('10:14'!I477)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193"/>
        <v>0</v>
      </c>
      <c r="N477" s="31">
        <f t="shared" si="194"/>
        <v>0</v>
      </c>
      <c r="O477" s="109">
        <f>SUM('10:14'!O477)</f>
        <v>0</v>
      </c>
      <c r="P477" s="109">
        <f>SUM('10:14'!P477)</f>
        <v>0</v>
      </c>
      <c r="Q477" s="109">
        <f>SUM('10:14'!Q477)</f>
        <v>0</v>
      </c>
      <c r="R477" s="109">
        <f>SUM('10:14'!R477)</f>
        <v>0</v>
      </c>
      <c r="S477" s="109">
        <f>SUM('10:14'!S477)</f>
        <v>0</v>
      </c>
      <c r="T477" s="109">
        <f>SUM('10:14'!T477)</f>
        <v>0</v>
      </c>
      <c r="U477" s="109">
        <f>SUM('10:14'!U477)</f>
        <v>0</v>
      </c>
      <c r="V477" s="244">
        <f t="shared" si="195"/>
        <v>0</v>
      </c>
      <c r="W477" s="33" t="str">
        <f t="shared" si="185"/>
        <v/>
      </c>
      <c r="X477" s="109">
        <f>SUM('10:14'!X477)</f>
        <v>0</v>
      </c>
      <c r="Y477" s="109">
        <f>SUM('10:14'!Y477)</f>
        <v>0</v>
      </c>
      <c r="Z477" s="109">
        <f>SUM('10:14'!Z477)</f>
        <v>0</v>
      </c>
      <c r="AA477" s="109">
        <f>SUM('10:14'!AA477)</f>
        <v>0</v>
      </c>
      <c r="AB477" s="305">
        <v>0.48</v>
      </c>
      <c r="AC477" s="327">
        <f t="shared" si="196"/>
        <v>0</v>
      </c>
      <c r="AD477" s="303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74"/>
      <c r="B478" s="218" t="s">
        <v>232</v>
      </c>
      <c r="C478" s="16" t="s">
        <v>101</v>
      </c>
      <c r="D478" s="17">
        <v>5.04</v>
      </c>
      <c r="E478" s="17"/>
      <c r="F478" s="6"/>
      <c r="G478" s="109">
        <f>SUM('10:14'!G478)</f>
        <v>0</v>
      </c>
      <c r="H478" s="298">
        <f t="shared" si="192"/>
        <v>0</v>
      </c>
      <c r="I478" s="109">
        <f>SUM('10:14'!I478)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193"/>
        <v>0</v>
      </c>
      <c r="N478" s="31">
        <f t="shared" si="194"/>
        <v>0</v>
      </c>
      <c r="O478" s="109">
        <f>SUM('10:14'!O478)</f>
        <v>0</v>
      </c>
      <c r="P478" s="109">
        <f>SUM('10:14'!P478)</f>
        <v>0</v>
      </c>
      <c r="Q478" s="109">
        <f>SUM('10:14'!Q478)</f>
        <v>0</v>
      </c>
      <c r="R478" s="109">
        <f>SUM('10:14'!R478)</f>
        <v>0</v>
      </c>
      <c r="S478" s="109">
        <f>SUM('10:14'!S478)</f>
        <v>0</v>
      </c>
      <c r="T478" s="109">
        <f>SUM('10:14'!T478)</f>
        <v>0</v>
      </c>
      <c r="U478" s="109">
        <f>SUM('10:14'!U478)</f>
        <v>0</v>
      </c>
      <c r="V478" s="244">
        <f t="shared" si="195"/>
        <v>0</v>
      </c>
      <c r="W478" s="33" t="str">
        <f t="shared" si="185"/>
        <v/>
      </c>
      <c r="X478" s="109">
        <f>SUM('10:14'!X478)</f>
        <v>0</v>
      </c>
      <c r="Y478" s="109">
        <f>SUM('10:14'!Y478)</f>
        <v>0</v>
      </c>
      <c r="Z478" s="109">
        <f>SUM('10:14'!Z478)</f>
        <v>0</v>
      </c>
      <c r="AA478" s="109">
        <f>SUM('10:14'!AA478)</f>
        <v>0</v>
      </c>
      <c r="AB478" s="305">
        <v>0.48</v>
      </c>
      <c r="AC478" s="327">
        <f t="shared" si="196"/>
        <v>0</v>
      </c>
      <c r="AD478" s="303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74">
        <v>30400019</v>
      </c>
      <c r="B479" s="218" t="s">
        <v>443</v>
      </c>
      <c r="C479" s="209" t="s">
        <v>445</v>
      </c>
      <c r="D479" s="17">
        <v>5.04</v>
      </c>
      <c r="E479" s="17"/>
      <c r="F479" s="6"/>
      <c r="G479" s="109">
        <f>SUM('10:14'!G479)</f>
        <v>0</v>
      </c>
      <c r="H479" s="354">
        <f t="shared" si="192"/>
        <v>0</v>
      </c>
      <c r="I479" s="109"/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323">
        <v>0.56000000000000005</v>
      </c>
      <c r="AC479" s="327">
        <f t="shared" si="196"/>
        <v>0</v>
      </c>
      <c r="AD479" s="319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74">
        <v>30400022</v>
      </c>
      <c r="B480" s="218" t="s">
        <v>232</v>
      </c>
      <c r="C480" s="16" t="s">
        <v>55</v>
      </c>
      <c r="D480" s="17">
        <v>5.04</v>
      </c>
      <c r="E480" s="17"/>
      <c r="F480" s="6"/>
      <c r="G480" s="109">
        <f>SUM('10:14'!G480)</f>
        <v>0</v>
      </c>
      <c r="H480" s="298">
        <f t="shared" si="192"/>
        <v>0</v>
      </c>
      <c r="I480" s="109">
        <f>SUM('10:14'!I480)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si="193"/>
        <v>0</v>
      </c>
      <c r="N480" s="31">
        <f t="shared" si="194"/>
        <v>0</v>
      </c>
      <c r="O480" s="109">
        <f>SUM('10:14'!O480)</f>
        <v>0</v>
      </c>
      <c r="P480" s="109">
        <f>SUM('10:14'!P480)</f>
        <v>0</v>
      </c>
      <c r="Q480" s="109">
        <f>SUM('10:14'!Q480)</f>
        <v>0</v>
      </c>
      <c r="R480" s="109">
        <f>SUM('10:14'!R480)</f>
        <v>0</v>
      </c>
      <c r="S480" s="109">
        <f>SUM('10:14'!S480)</f>
        <v>0</v>
      </c>
      <c r="T480" s="109">
        <f>SUM('10:14'!T480)</f>
        <v>0</v>
      </c>
      <c r="U480" s="109">
        <f>SUM('10:14'!U480)</f>
        <v>0</v>
      </c>
      <c r="V480" s="244">
        <f t="shared" si="195"/>
        <v>0</v>
      </c>
      <c r="W480" s="33" t="str">
        <f t="shared" si="185"/>
        <v/>
      </c>
      <c r="X480" s="109">
        <f>SUM('10:14'!X480)</f>
        <v>0</v>
      </c>
      <c r="Y480" s="109">
        <f>SUM('10:14'!Y480)</f>
        <v>0</v>
      </c>
      <c r="Z480" s="109">
        <f>SUM('10:14'!Z480)</f>
        <v>0</v>
      </c>
      <c r="AA480" s="109">
        <f>SUM('10:14'!AA480)</f>
        <v>0</v>
      </c>
      <c r="AB480" s="305">
        <v>0.48</v>
      </c>
      <c r="AC480" s="327">
        <f t="shared" si="196"/>
        <v>0</v>
      </c>
      <c r="AD480" s="303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5.75">
      <c r="A481" s="632" t="s">
        <v>102</v>
      </c>
      <c r="B481" s="633"/>
      <c r="C481" s="295" t="s">
        <v>71</v>
      </c>
      <c r="D481" s="20"/>
      <c r="E481" s="20"/>
      <c r="F481" s="32"/>
      <c r="G481" s="118">
        <f>SUM(G474:G480)</f>
        <v>202</v>
      </c>
      <c r="H481" s="30">
        <f>SUM(H474:H480)</f>
        <v>1018.0799999999999</v>
      </c>
      <c r="I481" s="30">
        <f>SUM(I474:I480)</f>
        <v>14</v>
      </c>
      <c r="J481" s="31">
        <f t="array" ref="J481">IF(ISERROR(G481/I481),"",G481/I481)</f>
        <v>14.428571428571429</v>
      </c>
      <c r="K481" s="30">
        <f>SUM(K474:K480)</f>
        <v>9.1818181818181817</v>
      </c>
      <c r="L481" s="114"/>
      <c r="M481" s="105">
        <f>SUM(M474:M480)</f>
        <v>4.8181818181818183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>
        <f t="shared" si="185"/>
        <v>0</v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328">
        <f>SUM(AC474:AC480)</f>
        <v>96.96</v>
      </c>
      <c r="AD481" s="303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5.75">
      <c r="A482" s="357">
        <v>30700013</v>
      </c>
      <c r="B482" s="64" t="s">
        <v>103</v>
      </c>
      <c r="C482" s="294"/>
      <c r="D482" s="17">
        <v>3.65</v>
      </c>
      <c r="E482" s="17"/>
      <c r="F482" s="53"/>
      <c r="G482" s="109">
        <f>SUM('10:14'!G482)</f>
        <v>0</v>
      </c>
      <c r="H482" s="298">
        <f>D482*G482</f>
        <v>0</v>
      </c>
      <c r="I482" s="109">
        <f>SUM('10:14'!I482)</f>
        <v>0</v>
      </c>
      <c r="J482" s="31" t="str">
        <f t="array" ref="J482">IF(ISERROR(G482/I482),"",G482/I482)</f>
        <v/>
      </c>
      <c r="K482" s="298">
        <f t="array" ref="K482">IF(ISERROR(G482/L482),"",G482/L482)</f>
        <v>0</v>
      </c>
      <c r="L482" s="98">
        <v>5</v>
      </c>
      <c r="M482" s="36">
        <f t="shared" ref="M482:M485" si="197">IF(ISERROR(I482-K482),"",I482-K482)</f>
        <v>0</v>
      </c>
      <c r="N482" s="31">
        <f t="shared" ref="N482:N485" si="198">SUM(O482:U482)</f>
        <v>0</v>
      </c>
      <c r="O482" s="109">
        <f>SUM('10:14'!O482)</f>
        <v>0</v>
      </c>
      <c r="P482" s="109">
        <f>SUM('10:14'!P482)</f>
        <v>0</v>
      </c>
      <c r="Q482" s="109">
        <f>SUM('10:14'!Q482)</f>
        <v>0</v>
      </c>
      <c r="R482" s="109">
        <f>SUM('10:14'!R482)</f>
        <v>0</v>
      </c>
      <c r="S482" s="109">
        <f>SUM('10:14'!S482)</f>
        <v>0</v>
      </c>
      <c r="T482" s="109">
        <f>SUM('10:14'!T482)</f>
        <v>0</v>
      </c>
      <c r="U482" s="109">
        <f>SUM('10:14'!U482)</f>
        <v>0</v>
      </c>
      <c r="V482" s="244">
        <f t="shared" ref="V482:V485" si="199">SUM(X482:AA482)</f>
        <v>0</v>
      </c>
      <c r="W482" s="33" t="str">
        <f t="shared" si="185"/>
        <v/>
      </c>
      <c r="X482" s="109">
        <f>SUM('10:14'!X482)</f>
        <v>0</v>
      </c>
      <c r="Y482" s="109">
        <f>SUM('10:14'!Y482)</f>
        <v>0</v>
      </c>
      <c r="Z482" s="109">
        <f>SUM('10:14'!Z482)</f>
        <v>0</v>
      </c>
      <c r="AA482" s="109">
        <f>SUM('10:14'!AA482)</f>
        <v>0</v>
      </c>
      <c r="AB482" s="305">
        <v>2.0699999999999998</v>
      </c>
      <c r="AC482" s="327">
        <f t="shared" ref="AC482:AC496" si="200">AB482*G482</f>
        <v>0</v>
      </c>
      <c r="AD482" s="303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5.75">
      <c r="A483" s="357">
        <v>30700014</v>
      </c>
      <c r="B483" s="64" t="s">
        <v>0</v>
      </c>
      <c r="C483" s="294"/>
      <c r="D483" s="17">
        <v>6.58</v>
      </c>
      <c r="E483" s="17"/>
      <c r="F483" s="6"/>
      <c r="G483" s="109">
        <f>SUM('10:14'!G483)</f>
        <v>0</v>
      </c>
      <c r="H483" s="298">
        <f t="shared" ref="H483:H496" si="201">D483*G483</f>
        <v>0</v>
      </c>
      <c r="I483" s="109">
        <f>SUM('10:14'!I483)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197"/>
        <v>0</v>
      </c>
      <c r="N483" s="31">
        <f t="shared" si="198"/>
        <v>0</v>
      </c>
      <c r="O483" s="109">
        <f>SUM('10:14'!O483)</f>
        <v>0</v>
      </c>
      <c r="P483" s="109">
        <f>SUM('10:14'!P483)</f>
        <v>0</v>
      </c>
      <c r="Q483" s="109">
        <f>SUM('10:14'!Q483)</f>
        <v>0</v>
      </c>
      <c r="R483" s="109">
        <f>SUM('10:14'!R483)</f>
        <v>0</v>
      </c>
      <c r="S483" s="109">
        <f>SUM('10:14'!S483)</f>
        <v>0</v>
      </c>
      <c r="T483" s="109">
        <f>SUM('10:14'!T483)</f>
        <v>0</v>
      </c>
      <c r="U483" s="109">
        <f>SUM('10:14'!U483)</f>
        <v>0</v>
      </c>
      <c r="V483" s="244">
        <f t="shared" si="199"/>
        <v>0</v>
      </c>
      <c r="W483" s="33" t="str">
        <f t="shared" si="185"/>
        <v/>
      </c>
      <c r="X483" s="109">
        <f>SUM('10:14'!X483)</f>
        <v>0</v>
      </c>
      <c r="Y483" s="109">
        <f>SUM('10:14'!Y483)</f>
        <v>0</v>
      </c>
      <c r="Z483" s="109">
        <f>SUM('10:14'!Z483)</f>
        <v>0</v>
      </c>
      <c r="AA483" s="109">
        <f>SUM('10:14'!AA483)</f>
        <v>0</v>
      </c>
      <c r="AB483" s="305">
        <v>2.0699999999999998</v>
      </c>
      <c r="AC483" s="327">
        <f t="shared" si="200"/>
        <v>0</v>
      </c>
      <c r="AD483" s="303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5.75">
      <c r="A484" s="357">
        <v>30700016</v>
      </c>
      <c r="B484" s="64" t="s">
        <v>1</v>
      </c>
      <c r="C484" s="294"/>
      <c r="D484" s="17">
        <v>7.8</v>
      </c>
      <c r="E484" s="17"/>
      <c r="F484" s="6"/>
      <c r="G484" s="109">
        <f>SUM('10:14'!G484)</f>
        <v>0</v>
      </c>
      <c r="H484" s="354">
        <f t="shared" si="201"/>
        <v>0</v>
      </c>
      <c r="I484" s="109">
        <f>SUM('10:14'!I484)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98">
        <v>4.5999999999999996</v>
      </c>
      <c r="M484" s="36">
        <f t="shared" si="197"/>
        <v>0</v>
      </c>
      <c r="N484" s="31">
        <f t="shared" si="198"/>
        <v>0</v>
      </c>
      <c r="O484" s="109">
        <f>SUM('10:14'!O484)</f>
        <v>0</v>
      </c>
      <c r="P484" s="109">
        <f>SUM('10:14'!P484)</f>
        <v>0</v>
      </c>
      <c r="Q484" s="109">
        <f>SUM('10:14'!Q484)</f>
        <v>0</v>
      </c>
      <c r="R484" s="109">
        <f>SUM('10:14'!R484)</f>
        <v>0</v>
      </c>
      <c r="S484" s="109">
        <f>SUM('10:14'!S484)</f>
        <v>0</v>
      </c>
      <c r="T484" s="109">
        <f>SUM('10:14'!T484)</f>
        <v>0</v>
      </c>
      <c r="U484" s="109">
        <f>SUM('10:14'!U484)</f>
        <v>0</v>
      </c>
      <c r="V484" s="244">
        <f t="shared" si="199"/>
        <v>0</v>
      </c>
      <c r="W484" s="33" t="str">
        <f t="shared" si="185"/>
        <v/>
      </c>
      <c r="X484" s="109">
        <f>SUM('10:14'!X484)</f>
        <v>0</v>
      </c>
      <c r="Y484" s="109">
        <f>SUM('10:14'!Y484)</f>
        <v>0</v>
      </c>
      <c r="Z484" s="109">
        <f>SUM('10:14'!Z484)</f>
        <v>0</v>
      </c>
      <c r="AA484" s="109">
        <f>SUM('10:14'!AA484)</f>
        <v>0</v>
      </c>
      <c r="AB484" s="305">
        <v>2.25</v>
      </c>
      <c r="AC484" s="327">
        <f t="shared" si="200"/>
        <v>0</v>
      </c>
      <c r="AD484" s="303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5.75">
      <c r="A485" s="357">
        <v>30700017</v>
      </c>
      <c r="B485" s="64" t="s">
        <v>2</v>
      </c>
      <c r="C485" s="294"/>
      <c r="D485" s="17">
        <v>4.4000000000000004</v>
      </c>
      <c r="E485" s="17"/>
      <c r="F485" s="6"/>
      <c r="G485" s="109">
        <f>SUM('10:14'!G485)</f>
        <v>0</v>
      </c>
      <c r="H485" s="354">
        <f t="shared" si="201"/>
        <v>0</v>
      </c>
      <c r="I485" s="109">
        <f>SUM('10:14'!I485)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197"/>
        <v>0</v>
      </c>
      <c r="N485" s="31">
        <f t="shared" si="198"/>
        <v>0</v>
      </c>
      <c r="O485" s="109">
        <f>SUM('10:14'!O485)</f>
        <v>0</v>
      </c>
      <c r="P485" s="109">
        <f>SUM('10:14'!P485)</f>
        <v>0</v>
      </c>
      <c r="Q485" s="109">
        <f>SUM('10:14'!Q485)</f>
        <v>0</v>
      </c>
      <c r="R485" s="109">
        <f>SUM('10:14'!R485)</f>
        <v>0</v>
      </c>
      <c r="S485" s="109">
        <f>SUM('10:14'!S485)</f>
        <v>0</v>
      </c>
      <c r="T485" s="109">
        <f>SUM('10:14'!T485)</f>
        <v>0</v>
      </c>
      <c r="U485" s="109">
        <f>SUM('10:14'!U485)</f>
        <v>0</v>
      </c>
      <c r="V485" s="244">
        <f t="shared" si="199"/>
        <v>0</v>
      </c>
      <c r="W485" s="33" t="str">
        <f t="shared" si="185"/>
        <v/>
      </c>
      <c r="X485" s="109">
        <f>SUM('10:14'!X485)</f>
        <v>0</v>
      </c>
      <c r="Y485" s="109">
        <f>SUM('10:14'!Y485)</f>
        <v>0</v>
      </c>
      <c r="Z485" s="109">
        <f>SUM('10:14'!Z485)</f>
        <v>0</v>
      </c>
      <c r="AA485" s="109">
        <f>SUM('10:14'!AA485)</f>
        <v>0</v>
      </c>
      <c r="AB485" s="305">
        <v>1.79</v>
      </c>
      <c r="AC485" s="327">
        <f t="shared" si="200"/>
        <v>0</v>
      </c>
      <c r="AD485" s="303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5.75">
      <c r="A486" s="357"/>
      <c r="B486" s="64" t="s">
        <v>348</v>
      </c>
      <c r="C486" s="210" t="s">
        <v>376</v>
      </c>
      <c r="D486" s="17"/>
      <c r="E486" s="17"/>
      <c r="F486" s="6"/>
      <c r="G486" s="109">
        <f>SUM('10:14'!G486)</f>
        <v>0</v>
      </c>
      <c r="H486" s="354">
        <f t="shared" si="201"/>
        <v>0</v>
      </c>
      <c r="I486" s="109">
        <f>SUM('10:14'!I486)</f>
        <v>0</v>
      </c>
      <c r="J486" s="31"/>
      <c r="K486" s="35"/>
      <c r="L486" s="98"/>
      <c r="M486" s="36"/>
      <c r="N486" s="31"/>
      <c r="O486" s="109">
        <f>SUM('10:14'!O486)</f>
        <v>0</v>
      </c>
      <c r="P486" s="109">
        <f>SUM('10:14'!P486)</f>
        <v>0</v>
      </c>
      <c r="Q486" s="109">
        <f>SUM('10:14'!Q486)</f>
        <v>0</v>
      </c>
      <c r="R486" s="109">
        <f>SUM('10:14'!R486)</f>
        <v>0</v>
      </c>
      <c r="S486" s="109">
        <f>SUM('10:14'!S486)</f>
        <v>0</v>
      </c>
      <c r="T486" s="109">
        <f>SUM('10:14'!T486)</f>
        <v>0</v>
      </c>
      <c r="U486" s="109">
        <f>SUM('10:14'!U486)</f>
        <v>0</v>
      </c>
      <c r="V486" s="244"/>
      <c r="W486" s="33"/>
      <c r="X486" s="109">
        <f>SUM('10:14'!X486)</f>
        <v>0</v>
      </c>
      <c r="Y486" s="109">
        <f>SUM('10:14'!Y486)</f>
        <v>0</v>
      </c>
      <c r="Z486" s="109">
        <f>SUM('10:14'!Z486)</f>
        <v>0</v>
      </c>
      <c r="AA486" s="109">
        <f>SUM('10:14'!AA486)</f>
        <v>0</v>
      </c>
      <c r="AB486" s="305"/>
      <c r="AC486" s="327">
        <f t="shared" si="200"/>
        <v>0</v>
      </c>
      <c r="AD486" s="303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357">
        <v>30700001</v>
      </c>
      <c r="B487" s="217" t="s">
        <v>359</v>
      </c>
      <c r="C487" s="294"/>
      <c r="D487" s="17"/>
      <c r="E487" s="17"/>
      <c r="F487" s="6"/>
      <c r="G487" s="109">
        <f>SUM('10:14'!G487)</f>
        <v>0</v>
      </c>
      <c r="H487" s="354">
        <f t="shared" si="201"/>
        <v>0</v>
      </c>
      <c r="I487" s="109">
        <f>SUM('10:14'!I487)</f>
        <v>0</v>
      </c>
      <c r="J487" s="31"/>
      <c r="K487" s="35"/>
      <c r="L487" s="98">
        <v>6</v>
      </c>
      <c r="M487" s="36"/>
      <c r="N487" s="31"/>
      <c r="O487" s="109">
        <f>SUM('10:14'!O487)</f>
        <v>0</v>
      </c>
      <c r="P487" s="109">
        <f>SUM('10:14'!P487)</f>
        <v>0</v>
      </c>
      <c r="Q487" s="109">
        <f>SUM('10:14'!Q487)</f>
        <v>0</v>
      </c>
      <c r="R487" s="109">
        <f>SUM('10:14'!R487)</f>
        <v>0</v>
      </c>
      <c r="S487" s="109">
        <f>SUM('10:14'!S487)</f>
        <v>0</v>
      </c>
      <c r="T487" s="109">
        <f>SUM('10:14'!T487)</f>
        <v>0</v>
      </c>
      <c r="U487" s="109">
        <f>SUM('10:14'!U487)</f>
        <v>0</v>
      </c>
      <c r="V487" s="244"/>
      <c r="W487" s="33"/>
      <c r="X487" s="109">
        <f>SUM('10:14'!X487)</f>
        <v>0</v>
      </c>
      <c r="Y487" s="109">
        <f>SUM('10:14'!Y487)</f>
        <v>0</v>
      </c>
      <c r="Z487" s="109">
        <f>SUM('10:14'!Z487)</f>
        <v>0</v>
      </c>
      <c r="AA487" s="109">
        <f>SUM('10:14'!AA487)</f>
        <v>0</v>
      </c>
      <c r="AB487" s="305">
        <v>1.92</v>
      </c>
      <c r="AC487" s="327">
        <f t="shared" si="200"/>
        <v>0</v>
      </c>
      <c r="AD487" s="303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80"/>
      <c r="B488" s="66" t="s">
        <v>104</v>
      </c>
      <c r="C488" s="294" t="s">
        <v>53</v>
      </c>
      <c r="D488" s="17">
        <v>6.04</v>
      </c>
      <c r="E488" s="17"/>
      <c r="F488" s="6"/>
      <c r="G488" s="109">
        <f>SUM('10:14'!G488)</f>
        <v>0</v>
      </c>
      <c r="H488" s="354">
        <f t="shared" si="201"/>
        <v>0</v>
      </c>
      <c r="I488" s="109">
        <f>SUM('10:14'!I488)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ref="M488:M492" si="202">IF(ISERROR(I488-K488),"",I488-K488)</f>
        <v>0</v>
      </c>
      <c r="N488" s="31">
        <f t="shared" ref="N488:N492" si="203">SUM(O488:U488)</f>
        <v>0</v>
      </c>
      <c r="O488" s="109">
        <f>SUM('10:14'!O488)</f>
        <v>0</v>
      </c>
      <c r="P488" s="109">
        <f>SUM('10:14'!P488)</f>
        <v>0</v>
      </c>
      <c r="Q488" s="109">
        <f>SUM('10:14'!Q488)</f>
        <v>0</v>
      </c>
      <c r="R488" s="109">
        <f>SUM('10:14'!R488)</f>
        <v>0</v>
      </c>
      <c r="S488" s="109">
        <f>SUM('10:14'!S488)</f>
        <v>0</v>
      </c>
      <c r="T488" s="109">
        <f>SUM('10:14'!T488)</f>
        <v>0</v>
      </c>
      <c r="U488" s="109">
        <f>SUM('10:14'!U488)</f>
        <v>0</v>
      </c>
      <c r="V488" s="244">
        <f t="shared" ref="V488:V492" si="204">SUM(X488:AA488)</f>
        <v>0</v>
      </c>
      <c r="W488" s="33" t="str">
        <f t="shared" ref="W488:W492" si="205">IF(ISERROR(V488/G488),"",V488/G488)</f>
        <v/>
      </c>
      <c r="X488" s="109">
        <f>SUM('10:14'!X488)</f>
        <v>0</v>
      </c>
      <c r="Y488" s="109">
        <f>SUM('10:14'!Y488)</f>
        <v>0</v>
      </c>
      <c r="Z488" s="109">
        <f>SUM('10:14'!Z488)</f>
        <v>0</v>
      </c>
      <c r="AA488" s="109">
        <f>SUM('10:14'!AA488)</f>
        <v>0</v>
      </c>
      <c r="AB488" s="305">
        <v>1.73</v>
      </c>
      <c r="AC488" s="327">
        <f t="shared" si="200"/>
        <v>0</v>
      </c>
      <c r="AD488" s="303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80">
        <v>30700019</v>
      </c>
      <c r="B489" s="66" t="s">
        <v>104</v>
      </c>
      <c r="C489" s="294" t="s">
        <v>60</v>
      </c>
      <c r="D489" s="17">
        <v>6.04</v>
      </c>
      <c r="E489" s="17"/>
      <c r="F489" s="6"/>
      <c r="G489" s="109">
        <f>SUM('10:14'!G489)</f>
        <v>0</v>
      </c>
      <c r="H489" s="354">
        <f t="shared" si="201"/>
        <v>0</v>
      </c>
      <c r="I489" s="109">
        <f>SUM('10:14'!I489)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202"/>
        <v>0</v>
      </c>
      <c r="N489" s="31">
        <f t="shared" si="203"/>
        <v>0</v>
      </c>
      <c r="O489" s="109">
        <f>SUM('10:14'!O489)</f>
        <v>0</v>
      </c>
      <c r="P489" s="109">
        <f>SUM('10:14'!P489)</f>
        <v>0</v>
      </c>
      <c r="Q489" s="109">
        <f>SUM('10:14'!Q489)</f>
        <v>0</v>
      </c>
      <c r="R489" s="109">
        <f>SUM('10:14'!R489)</f>
        <v>0</v>
      </c>
      <c r="S489" s="109">
        <f>SUM('10:14'!S489)</f>
        <v>0</v>
      </c>
      <c r="T489" s="109">
        <f>SUM('10:14'!T489)</f>
        <v>0</v>
      </c>
      <c r="U489" s="109">
        <f>SUM('10:14'!U489)</f>
        <v>0</v>
      </c>
      <c r="V489" s="244">
        <f t="shared" si="204"/>
        <v>0</v>
      </c>
      <c r="W489" s="33" t="str">
        <f t="shared" si="205"/>
        <v/>
      </c>
      <c r="X489" s="109">
        <f>SUM('10:14'!X489)</f>
        <v>0</v>
      </c>
      <c r="Y489" s="109">
        <f>SUM('10:14'!Y489)</f>
        <v>0</v>
      </c>
      <c r="Z489" s="109">
        <f>SUM('10:14'!Z489)</f>
        <v>0</v>
      </c>
      <c r="AA489" s="109">
        <f>SUM('10:14'!AA489)</f>
        <v>0</v>
      </c>
      <c r="AB489" s="305">
        <v>1.73</v>
      </c>
      <c r="AC489" s="327">
        <f t="shared" si="200"/>
        <v>0</v>
      </c>
      <c r="AD489" s="303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363">
        <v>30601015</v>
      </c>
      <c r="B490" s="339" t="s">
        <v>446</v>
      </c>
      <c r="C490" s="347" t="s">
        <v>53</v>
      </c>
      <c r="D490" s="17"/>
      <c r="E490" s="17"/>
      <c r="F490" s="6"/>
      <c r="G490" s="109">
        <f>SUM('10:14'!G490)</f>
        <v>0</v>
      </c>
      <c r="H490" s="354">
        <f t="shared" si="201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305">
        <v>1.73</v>
      </c>
      <c r="AC490" s="327">
        <f t="shared" si="200"/>
        <v>0</v>
      </c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363">
        <v>30101016</v>
      </c>
      <c r="B491" s="339" t="s">
        <v>446</v>
      </c>
      <c r="C491" s="347" t="s">
        <v>60</v>
      </c>
      <c r="D491" s="17"/>
      <c r="E491" s="17"/>
      <c r="F491" s="6"/>
      <c r="G491" s="109">
        <f>SUM('10:14'!G491)</f>
        <v>0</v>
      </c>
      <c r="H491" s="354">
        <f t="shared" si="201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305">
        <v>1.73</v>
      </c>
      <c r="AC491" s="327">
        <f t="shared" si="200"/>
        <v>0</v>
      </c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357">
        <v>30700018</v>
      </c>
      <c r="B492" s="61" t="s">
        <v>159</v>
      </c>
      <c r="C492" s="16"/>
      <c r="D492" s="17">
        <v>7.3</v>
      </c>
      <c r="E492" s="17"/>
      <c r="F492" s="6"/>
      <c r="G492" s="109">
        <f>SUM('10:14'!G492)</f>
        <v>0</v>
      </c>
      <c r="H492" s="354">
        <f t="shared" si="201"/>
        <v>0</v>
      </c>
      <c r="I492" s="109">
        <f>SUM('10:14'!I492)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si="202"/>
        <v>0</v>
      </c>
      <c r="N492" s="31">
        <f t="shared" si="203"/>
        <v>0</v>
      </c>
      <c r="O492" s="109">
        <f>SUM('10:14'!O492)</f>
        <v>0</v>
      </c>
      <c r="P492" s="109">
        <f>SUM('10:14'!P492)</f>
        <v>0</v>
      </c>
      <c r="Q492" s="109">
        <f>SUM('10:14'!Q492)</f>
        <v>0</v>
      </c>
      <c r="R492" s="109">
        <f>SUM('10:14'!R492)</f>
        <v>0</v>
      </c>
      <c r="S492" s="109">
        <f>SUM('10:14'!S492)</f>
        <v>0</v>
      </c>
      <c r="T492" s="109">
        <f>SUM('10:14'!T492)</f>
        <v>0</v>
      </c>
      <c r="U492" s="109">
        <f>SUM('10:14'!U492)</f>
        <v>0</v>
      </c>
      <c r="V492" s="244">
        <f t="shared" si="204"/>
        <v>0</v>
      </c>
      <c r="W492" s="33" t="str">
        <f t="shared" si="205"/>
        <v/>
      </c>
      <c r="X492" s="109">
        <f>SUM('10:14'!X492)</f>
        <v>0</v>
      </c>
      <c r="Y492" s="109">
        <f>SUM('10:14'!Y492)</f>
        <v>0</v>
      </c>
      <c r="Z492" s="109">
        <f>SUM('10:14'!Z492)</f>
        <v>0</v>
      </c>
      <c r="AA492" s="109">
        <f>SUM('10:14'!AA492)</f>
        <v>0</v>
      </c>
      <c r="AB492" s="305">
        <v>1.27</v>
      </c>
      <c r="AC492" s="327">
        <f t="shared" si="200"/>
        <v>0</v>
      </c>
      <c r="AD492" s="303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357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109">
        <f>SUM('10:14'!G493)</f>
        <v>0</v>
      </c>
      <c r="H493" s="354">
        <f t="shared" si="201"/>
        <v>0</v>
      </c>
      <c r="I493" s="109">
        <f>SUM('10:14'!I493)</f>
        <v>0</v>
      </c>
      <c r="J493" s="31"/>
      <c r="K493" s="35"/>
      <c r="L493" s="98"/>
      <c r="M493" s="36"/>
      <c r="N493" s="31"/>
      <c r="O493" s="109">
        <f>SUM('10:14'!O493)</f>
        <v>0</v>
      </c>
      <c r="P493" s="109">
        <f>SUM('10:14'!P493)</f>
        <v>0</v>
      </c>
      <c r="Q493" s="109">
        <f>SUM('10:14'!Q493)</f>
        <v>0</v>
      </c>
      <c r="R493" s="109">
        <f>SUM('10:14'!R493)</f>
        <v>0</v>
      </c>
      <c r="S493" s="109">
        <f>SUM('10:14'!S493)</f>
        <v>0</v>
      </c>
      <c r="T493" s="109">
        <f>SUM('10:14'!T493)</f>
        <v>0</v>
      </c>
      <c r="U493" s="109">
        <f>SUM('10:14'!U493)</f>
        <v>0</v>
      </c>
      <c r="V493" s="244"/>
      <c r="W493" s="33"/>
      <c r="X493" s="109">
        <f>SUM('10:14'!X493)</f>
        <v>0</v>
      </c>
      <c r="Y493" s="109">
        <f>SUM('10:14'!Y493)</f>
        <v>0</v>
      </c>
      <c r="Z493" s="109">
        <f>SUM('10:14'!Z493)</f>
        <v>0</v>
      </c>
      <c r="AA493" s="109">
        <f>SUM('10:14'!AA493)</f>
        <v>0</v>
      </c>
      <c r="AB493" s="305"/>
      <c r="AC493" s="327">
        <f t="shared" si="200"/>
        <v>0</v>
      </c>
      <c r="AD493" s="303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357">
        <v>30700015</v>
      </c>
      <c r="B494" s="352" t="s">
        <v>159</v>
      </c>
      <c r="C494" s="16"/>
      <c r="D494" s="17">
        <v>4.5</v>
      </c>
      <c r="E494" s="17"/>
      <c r="F494" s="6"/>
      <c r="G494" s="109">
        <f>SUM('10:14'!G494)</f>
        <v>0</v>
      </c>
      <c r="H494" s="354">
        <f t="shared" si="201"/>
        <v>0</v>
      </c>
      <c r="I494" s="109">
        <f>SUM('10:14'!I494)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305"/>
      <c r="AC494" s="327">
        <f t="shared" si="200"/>
        <v>0</v>
      </c>
      <c r="AD494" s="30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357">
        <v>30700012</v>
      </c>
      <c r="B495" s="352" t="s">
        <v>160</v>
      </c>
      <c r="C495" s="16"/>
      <c r="D495" s="17">
        <v>4.5</v>
      </c>
      <c r="E495" s="17"/>
      <c r="F495" s="6"/>
      <c r="G495" s="109">
        <f>SUM('10:14'!G495)</f>
        <v>0</v>
      </c>
      <c r="H495" s="354">
        <f t="shared" si="201"/>
        <v>0</v>
      </c>
      <c r="I495" s="109">
        <f>SUM('10:14'!I495)</f>
        <v>0</v>
      </c>
      <c r="J495" s="31"/>
      <c r="K495" s="35"/>
      <c r="L495" s="98"/>
      <c r="M495" s="36"/>
      <c r="N495" s="31"/>
      <c r="O495" s="109">
        <f>SUM('10:14'!O495)</f>
        <v>0</v>
      </c>
      <c r="P495" s="109">
        <f>SUM('10:14'!P495)</f>
        <v>0</v>
      </c>
      <c r="Q495" s="109">
        <f>SUM('10:14'!Q495)</f>
        <v>0</v>
      </c>
      <c r="R495" s="109">
        <f>SUM('10:14'!R495)</f>
        <v>0</v>
      </c>
      <c r="S495" s="109">
        <f>SUM('10:14'!S495)</f>
        <v>0</v>
      </c>
      <c r="T495" s="109">
        <f>SUM('10:14'!T495)</f>
        <v>0</v>
      </c>
      <c r="U495" s="109">
        <f>SUM('10:14'!U495)</f>
        <v>0</v>
      </c>
      <c r="V495" s="244"/>
      <c r="W495" s="33"/>
      <c r="X495" s="109">
        <f>SUM('10:14'!X495)</f>
        <v>0</v>
      </c>
      <c r="Y495" s="109">
        <f>SUM('10:14'!Y495)</f>
        <v>0</v>
      </c>
      <c r="Z495" s="109">
        <f>SUM('10:14'!Z495)</f>
        <v>0</v>
      </c>
      <c r="AA495" s="109">
        <f>SUM('10:14'!AA495)</f>
        <v>0</v>
      </c>
      <c r="AB495" s="305"/>
      <c r="AC495" s="327">
        <f t="shared" si="200"/>
        <v>0</v>
      </c>
      <c r="AD495" s="303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7.25">
      <c r="A496" s="378"/>
      <c r="B496" s="296"/>
      <c r="C496" s="16"/>
      <c r="D496" s="17"/>
      <c r="E496" s="17"/>
      <c r="F496" s="6"/>
      <c r="G496" s="109">
        <f>SUM('10:14'!G496)</f>
        <v>0</v>
      </c>
      <c r="H496" s="354">
        <f t="shared" si="201"/>
        <v>0</v>
      </c>
      <c r="I496" s="109">
        <f>SUM('10:14'!I496)</f>
        <v>0</v>
      </c>
      <c r="J496" s="31"/>
      <c r="K496" s="35"/>
      <c r="L496" s="98"/>
      <c r="M496" s="36"/>
      <c r="N496" s="31"/>
      <c r="O496" s="109">
        <f>SUM('10:14'!O496)</f>
        <v>0</v>
      </c>
      <c r="P496" s="109">
        <f>SUM('10:14'!P496)</f>
        <v>0</v>
      </c>
      <c r="Q496" s="109">
        <f>SUM('10:14'!Q496)</f>
        <v>0</v>
      </c>
      <c r="R496" s="109">
        <f>SUM('10:14'!R496)</f>
        <v>0</v>
      </c>
      <c r="S496" s="109">
        <f>SUM('10:14'!S496)</f>
        <v>0</v>
      </c>
      <c r="T496" s="109">
        <f>SUM('10:14'!T496)</f>
        <v>0</v>
      </c>
      <c r="U496" s="109">
        <f>SUM('10:14'!U496)</f>
        <v>0</v>
      </c>
      <c r="V496" s="244"/>
      <c r="W496" s="33"/>
      <c r="X496" s="109">
        <f>SUM('10:14'!X496)</f>
        <v>0</v>
      </c>
      <c r="Y496" s="109">
        <f>SUM('10:14'!Y496)</f>
        <v>0</v>
      </c>
      <c r="Z496" s="109">
        <f>SUM('10:14'!Z496)</f>
        <v>0</v>
      </c>
      <c r="AA496" s="109">
        <f>SUM('10:14'!AA496)</f>
        <v>0</v>
      </c>
      <c r="AB496" s="73"/>
      <c r="AC496" s="327">
        <f t="shared" si="200"/>
        <v>0</v>
      </c>
      <c r="AD496" s="303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632" t="s">
        <v>106</v>
      </c>
      <c r="B497" s="633"/>
      <c r="C497" s="295" t="s">
        <v>71</v>
      </c>
      <c r="D497" s="20"/>
      <c r="E497" s="20"/>
      <c r="F497" s="32"/>
      <c r="G497" s="110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114"/>
      <c r="M497" s="105">
        <f t="shared" ref="M497:V497" si="206">SUM(M482:M492)</f>
        <v>0</v>
      </c>
      <c r="N497" s="20">
        <f t="shared" si="206"/>
        <v>0</v>
      </c>
      <c r="O497" s="107">
        <f t="shared" si="206"/>
        <v>0</v>
      </c>
      <c r="P497" s="107">
        <f t="shared" si="206"/>
        <v>0</v>
      </c>
      <c r="Q497" s="107">
        <f t="shared" si="206"/>
        <v>0</v>
      </c>
      <c r="R497" s="107">
        <f t="shared" si="206"/>
        <v>0</v>
      </c>
      <c r="S497" s="108">
        <f t="shared" si="206"/>
        <v>0</v>
      </c>
      <c r="T497" s="107">
        <f t="shared" si="206"/>
        <v>0</v>
      </c>
      <c r="U497" s="107">
        <f t="shared" si="206"/>
        <v>0</v>
      </c>
      <c r="V497" s="244">
        <f t="shared" si="206"/>
        <v>0</v>
      </c>
      <c r="W497" s="33" t="str">
        <f t="shared" ref="W497:W498" si="207">IF(ISERROR(V497/G497),"",V497/G497)</f>
        <v/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107">
        <f>SUM(AC482:AC496)</f>
        <v>0</v>
      </c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 ht="15.75">
      <c r="A498" s="643" t="s">
        <v>108</v>
      </c>
      <c r="B498" s="644"/>
      <c r="C498" s="644"/>
      <c r="D498" s="644"/>
      <c r="E498" s="644"/>
      <c r="F498" s="645"/>
      <c r="G498" s="219">
        <f>SUM(G364,G422,G457,G473,G481,G497)</f>
        <v>2394</v>
      </c>
      <c r="H498" s="219">
        <f>SUM(H364,H422,H457,H473,H481,H497)</f>
        <v>12078.519999999999</v>
      </c>
      <c r="I498" s="219">
        <f>SUM(I364,I422,I457,I473,I481,I497)</f>
        <v>205.5</v>
      </c>
      <c r="J498" s="52">
        <f t="array" ref="J498">IF(ISERROR(G498/I498),"",G498/I498)</f>
        <v>11.649635036496351</v>
      </c>
      <c r="K498" s="219">
        <f>SUM(K364,K422,K457,K473,K481,K497)</f>
        <v>195.16031280547409</v>
      </c>
      <c r="L498" s="52">
        <f>IF(ISERROR(G498/K498),"",G498/K498)</f>
        <v>12.266838301218639</v>
      </c>
      <c r="M498" s="219">
        <f t="shared" ref="M498:V498" si="208">SUM(M364,M422,M457,M473,M481,M497)</f>
        <v>10.339687194525917</v>
      </c>
      <c r="N498" s="219">
        <f t="shared" si="208"/>
        <v>0</v>
      </c>
      <c r="O498" s="219">
        <f t="shared" si="208"/>
        <v>0</v>
      </c>
      <c r="P498" s="219">
        <f t="shared" si="208"/>
        <v>0</v>
      </c>
      <c r="Q498" s="219">
        <f t="shared" si="208"/>
        <v>0</v>
      </c>
      <c r="R498" s="219">
        <f t="shared" si="208"/>
        <v>0</v>
      </c>
      <c r="S498" s="219">
        <f t="shared" si="208"/>
        <v>0</v>
      </c>
      <c r="T498" s="219">
        <f t="shared" si="208"/>
        <v>0</v>
      </c>
      <c r="U498" s="219">
        <f t="shared" si="208"/>
        <v>0</v>
      </c>
      <c r="V498" s="219">
        <f t="shared" si="208"/>
        <v>0</v>
      </c>
      <c r="W498" s="78">
        <f t="shared" si="207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329">
        <f>SUM(AC364,AC422,AC457,AC473,AC481,AC497)</f>
        <v>1966.0900000000001</v>
      </c>
      <c r="AD498" s="303"/>
      <c r="AE498" s="77"/>
      <c r="AF498" s="77"/>
      <c r="AG498" s="77"/>
      <c r="AH498" s="77"/>
      <c r="AI498" s="57"/>
      <c r="AJ498" s="57"/>
      <c r="AK498" s="57"/>
      <c r="AL498" s="660"/>
      <c r="AM498" s="660"/>
      <c r="AN498" s="660"/>
      <c r="AO498" s="660"/>
      <c r="AP498" s="660"/>
      <c r="AQ498" s="660"/>
      <c r="AR498" s="660"/>
      <c r="AS498" s="660"/>
      <c r="AT498" s="660"/>
      <c r="AU498" s="660"/>
      <c r="AV498" s="660"/>
      <c r="AW498" s="660"/>
      <c r="AX498" s="660"/>
      <c r="AY498" s="660"/>
      <c r="AZ498" s="660"/>
      <c r="BA498" s="660"/>
    </row>
    <row r="499" spans="1:53">
      <c r="G499" s="330">
        <f>+G498+G161+G329</f>
        <v>16886</v>
      </c>
      <c r="H499" s="119" t="s">
        <v>165</v>
      </c>
      <c r="J499" s="120">
        <f>+G457+G289+G121</f>
        <v>2290</v>
      </c>
      <c r="K499" s="120">
        <f>+H457+H289+H121</f>
        <v>11553.38</v>
      </c>
      <c r="L499" s="120">
        <f>+I457+I289+I121</f>
        <v>202.5</v>
      </c>
      <c r="M499" s="50">
        <f>+J499/L499</f>
        <v>11.308641975308642</v>
      </c>
      <c r="AC499" s="330">
        <f>+AC498+AC161+AC329</f>
        <v>6554.5599999999995</v>
      </c>
    </row>
    <row r="500" spans="1:53">
      <c r="G500" s="333"/>
      <c r="H500" s="119"/>
      <c r="J500" s="120"/>
      <c r="K500" s="120"/>
      <c r="L500" s="120"/>
      <c r="M500" s="50"/>
      <c r="AB500" s="332"/>
    </row>
    <row r="501" spans="1:53">
      <c r="D501" s="332"/>
      <c r="H501" s="119"/>
      <c r="J501" s="120"/>
      <c r="K501" s="120"/>
      <c r="L501" s="120"/>
      <c r="M501" s="50"/>
      <c r="AC501" s="334"/>
    </row>
    <row r="502" spans="1:53">
      <c r="J502" s="120"/>
      <c r="K502" s="120"/>
      <c r="L502" s="120"/>
      <c r="M502" s="50"/>
    </row>
    <row r="505" spans="1:53">
      <c r="H505" s="119"/>
      <c r="K505" s="120"/>
      <c r="L505" s="120"/>
      <c r="M505" s="121"/>
    </row>
    <row r="506" spans="1:53">
      <c r="H506" s="119"/>
      <c r="K506" s="120"/>
      <c r="L506" s="120"/>
      <c r="M506" s="121"/>
    </row>
    <row r="507" spans="1:53">
      <c r="H507" s="119"/>
      <c r="K507" s="120"/>
      <c r="L507" s="120"/>
      <c r="M507" s="121"/>
    </row>
    <row r="508" spans="1:53">
      <c r="H508" s="119"/>
      <c r="K508" s="120"/>
      <c r="L508" s="120"/>
      <c r="M508" s="121"/>
    </row>
    <row r="509" spans="1:53">
      <c r="H509" s="119" t="s">
        <v>167</v>
      </c>
      <c r="J509" s="46">
        <f>+G160</f>
        <v>0</v>
      </c>
      <c r="K509" s="120">
        <f>+H160</f>
        <v>0</v>
      </c>
      <c r="L509" s="120">
        <f>+I160</f>
        <v>0</v>
      </c>
      <c r="M509" s="121" t="e">
        <f>+J509/L509</f>
        <v>#DIV/0!</v>
      </c>
    </row>
    <row r="510" spans="1:53">
      <c r="J510" s="46">
        <f>+B168</f>
        <v>6530</v>
      </c>
      <c r="M510" s="121"/>
    </row>
    <row r="511" spans="1:53">
      <c r="M511" s="121"/>
    </row>
    <row r="512" spans="1:53">
      <c r="H512" s="119" t="s">
        <v>163</v>
      </c>
      <c r="J512" s="46">
        <f>+G196</f>
        <v>45</v>
      </c>
      <c r="K512" s="120">
        <f>+H196</f>
        <v>226.35000000000002</v>
      </c>
      <c r="L512" s="120">
        <f>+I196</f>
        <v>1</v>
      </c>
      <c r="M512" s="121">
        <f>+J512/L512</f>
        <v>45</v>
      </c>
    </row>
    <row r="513" spans="7:13">
      <c r="H513" s="119" t="s">
        <v>164</v>
      </c>
      <c r="J513" s="46">
        <f>+G254</f>
        <v>5856</v>
      </c>
      <c r="K513" s="120">
        <f>+H254</f>
        <v>29515.600000000002</v>
      </c>
      <c r="L513" s="120">
        <f>+I254</f>
        <v>127.02</v>
      </c>
      <c r="M513" s="121">
        <f>+J513/L513</f>
        <v>46.10297590930562</v>
      </c>
    </row>
    <row r="514" spans="7:13">
      <c r="H514" s="119" t="s">
        <v>165</v>
      </c>
      <c r="J514" s="46">
        <f>+G289</f>
        <v>0</v>
      </c>
      <c r="K514" s="120">
        <f>+H289</f>
        <v>0</v>
      </c>
      <c r="L514" s="120">
        <f>+I289</f>
        <v>0</v>
      </c>
      <c r="M514" s="121" t="e">
        <f>+J514/L514</f>
        <v>#DIV/0!</v>
      </c>
    </row>
    <row r="515" spans="7:13">
      <c r="H515" s="119" t="s">
        <v>166</v>
      </c>
      <c r="J515" s="46">
        <f>+G305</f>
        <v>1118</v>
      </c>
      <c r="K515" s="120">
        <f>+H305</f>
        <v>5646.61</v>
      </c>
      <c r="L515" s="120">
        <f>+I305</f>
        <v>50.5</v>
      </c>
      <c r="M515" s="121">
        <f>+J515/L515</f>
        <v>22.138613861386137</v>
      </c>
    </row>
    <row r="516" spans="7:13">
      <c r="H516" s="119" t="s">
        <v>167</v>
      </c>
      <c r="J516" s="46">
        <f>+G328</f>
        <v>0</v>
      </c>
      <c r="K516" s="120">
        <f>+H328</f>
        <v>0</v>
      </c>
      <c r="L516" s="120">
        <f>+I328</f>
        <v>0</v>
      </c>
      <c r="M516" s="121" t="e">
        <f>+J516/L516</f>
        <v>#DIV/0!</v>
      </c>
    </row>
    <row r="517" spans="7:13">
      <c r="G517" t="s">
        <v>170</v>
      </c>
      <c r="J517" s="46">
        <f>+B336</f>
        <v>7962</v>
      </c>
      <c r="K517" s="120"/>
      <c r="L517" s="120"/>
      <c r="M517" s="121"/>
    </row>
    <row r="518" spans="7:13">
      <c r="H518" s="119" t="s">
        <v>163</v>
      </c>
      <c r="J518" s="46">
        <f>+G364</f>
        <v>0</v>
      </c>
      <c r="K518" s="120">
        <f>+H364</f>
        <v>0</v>
      </c>
      <c r="L518" s="120">
        <f>+I364</f>
        <v>0</v>
      </c>
      <c r="M518" s="121" t="e">
        <f>+J518/L518</f>
        <v>#DIV/0!</v>
      </c>
    </row>
    <row r="519" spans="7:13">
      <c r="H519" s="119" t="s">
        <v>164</v>
      </c>
      <c r="J519" s="46">
        <f>+G422</f>
        <v>0</v>
      </c>
      <c r="K519" s="120">
        <f>+H422</f>
        <v>0</v>
      </c>
      <c r="L519" s="120">
        <f>+I422</f>
        <v>0</v>
      </c>
      <c r="M519" s="121" t="e">
        <f>+J519/L519</f>
        <v>#DIV/0!</v>
      </c>
    </row>
    <row r="520" spans="7:13">
      <c r="H520" s="119" t="s">
        <v>165</v>
      </c>
      <c r="J520" s="46">
        <f>+G457</f>
        <v>2192</v>
      </c>
      <c r="K520" s="120">
        <f>+H457</f>
        <v>11060.439999999999</v>
      </c>
      <c r="L520" s="120">
        <f>+I457</f>
        <v>191.5</v>
      </c>
      <c r="M520" s="121">
        <f>+J520/L520</f>
        <v>11.446475195822455</v>
      </c>
    </row>
    <row r="521" spans="7:13">
      <c r="H521" s="119" t="s">
        <v>166</v>
      </c>
      <c r="J521" s="46">
        <f>+G473</f>
        <v>0</v>
      </c>
      <c r="K521" s="120">
        <f>+H473</f>
        <v>0</v>
      </c>
      <c r="L521" s="120">
        <f>+I473</f>
        <v>0</v>
      </c>
      <c r="M521" s="121" t="e">
        <f>+J521/L521</f>
        <v>#DIV/0!</v>
      </c>
    </row>
    <row r="522" spans="7:13">
      <c r="H522" s="119" t="s">
        <v>167</v>
      </c>
      <c r="J522" s="46">
        <f>+G497</f>
        <v>0</v>
      </c>
      <c r="K522" s="120">
        <f>+H497</f>
        <v>0</v>
      </c>
      <c r="L522" s="120">
        <f>+I497</f>
        <v>0</v>
      </c>
      <c r="M522" s="121" t="e">
        <f>+J522/L522</f>
        <v>#DIV/0!</v>
      </c>
    </row>
    <row r="523" spans="7:13">
      <c r="J523" s="46" t="e">
        <f>+#REF!</f>
        <v>#REF!</v>
      </c>
    </row>
  </sheetData>
  <mergeCells count="350">
    <mergeCell ref="AB4:AB6"/>
    <mergeCell ref="AC4:AC6"/>
    <mergeCell ref="AB172:AB174"/>
    <mergeCell ref="AC172:AC174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B340:AB342"/>
    <mergeCell ref="AC340:AC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J340:AJ342"/>
    <mergeCell ref="AK340:AK342"/>
    <mergeCell ref="AL340:BA340"/>
    <mergeCell ref="A498:F498"/>
    <mergeCell ref="AL498:AR498"/>
    <mergeCell ref="AS498:BA498"/>
    <mergeCell ref="A364:B364"/>
    <mergeCell ref="A422:B422"/>
    <mergeCell ref="A457:B457"/>
    <mergeCell ref="A473:B473"/>
    <mergeCell ref="O341:O342"/>
    <mergeCell ref="P341:P342"/>
    <mergeCell ref="Q341:Q342"/>
    <mergeCell ref="R341:R342"/>
    <mergeCell ref="S341:S342"/>
    <mergeCell ref="T341:T342"/>
    <mergeCell ref="U341:U342"/>
    <mergeCell ref="A481:B481"/>
    <mergeCell ref="A497:B497"/>
    <mergeCell ref="G340:H341"/>
    <mergeCell ref="I340:I342"/>
    <mergeCell ref="J340:J342"/>
    <mergeCell ref="K340:K342"/>
    <mergeCell ref="L340:L342"/>
    <mergeCell ref="M340:M342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G7" activePane="bottomRight" state="frozen"/>
      <selection activeCell="B431" sqref="B431"/>
      <selection pane="topRight" activeCell="B431" sqref="B431"/>
      <selection pane="bottomLeft" activeCell="B431" sqref="B431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94" t="s">
        <v>416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</row>
    <row r="2" spans="1:27" ht="18.75">
      <c r="A2" s="595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96" t="s">
        <v>12</v>
      </c>
      <c r="B4" s="596" t="s">
        <v>25</v>
      </c>
      <c r="C4" s="596" t="s">
        <v>26</v>
      </c>
      <c r="D4" s="596" t="s">
        <v>27</v>
      </c>
      <c r="E4" s="599" t="s">
        <v>28</v>
      </c>
      <c r="F4" s="602" t="s">
        <v>29</v>
      </c>
      <c r="G4" s="592" t="s">
        <v>30</v>
      </c>
      <c r="H4" s="592"/>
      <c r="I4" s="596" t="s">
        <v>31</v>
      </c>
      <c r="J4" s="607" t="s">
        <v>32</v>
      </c>
      <c r="K4" s="610" t="s">
        <v>33</v>
      </c>
      <c r="L4" s="596" t="s">
        <v>34</v>
      </c>
      <c r="M4" s="613" t="s">
        <v>35</v>
      </c>
      <c r="N4" s="593" t="s">
        <v>36</v>
      </c>
      <c r="O4" s="592" t="s">
        <v>37</v>
      </c>
      <c r="P4" s="592"/>
      <c r="Q4" s="592"/>
      <c r="R4" s="592"/>
      <c r="S4" s="592"/>
      <c r="T4" s="592"/>
      <c r="U4" s="592"/>
      <c r="V4" s="592" t="s">
        <v>38</v>
      </c>
      <c r="W4" s="593" t="s">
        <v>39</v>
      </c>
      <c r="X4" s="592" t="s">
        <v>40</v>
      </c>
      <c r="Y4" s="592"/>
      <c r="Z4" s="592"/>
      <c r="AA4" s="592"/>
    </row>
    <row r="5" spans="1:27" s="126" customFormat="1" ht="15" customHeight="1">
      <c r="A5" s="597"/>
      <c r="B5" s="597"/>
      <c r="C5" s="597"/>
      <c r="D5" s="597"/>
      <c r="E5" s="600"/>
      <c r="F5" s="603"/>
      <c r="G5" s="592"/>
      <c r="H5" s="592"/>
      <c r="I5" s="597"/>
      <c r="J5" s="608"/>
      <c r="K5" s="611"/>
      <c r="L5" s="597"/>
      <c r="M5" s="614"/>
      <c r="N5" s="593"/>
      <c r="O5" s="592" t="s">
        <v>41</v>
      </c>
      <c r="P5" s="592" t="s">
        <v>42</v>
      </c>
      <c r="Q5" s="592" t="s">
        <v>43</v>
      </c>
      <c r="R5" s="605" t="s">
        <v>44</v>
      </c>
      <c r="S5" s="606" t="s">
        <v>45</v>
      </c>
      <c r="T5" s="592" t="s">
        <v>46</v>
      </c>
      <c r="U5" s="592" t="s">
        <v>47</v>
      </c>
      <c r="V5" s="592"/>
      <c r="W5" s="593"/>
      <c r="X5" s="592" t="s">
        <v>13</v>
      </c>
      <c r="Y5" s="592" t="s">
        <v>48</v>
      </c>
      <c r="Z5" s="592" t="s">
        <v>49</v>
      </c>
      <c r="AA5" s="592" t="s">
        <v>47</v>
      </c>
    </row>
    <row r="6" spans="1:27" s="126" customFormat="1" ht="27.75" customHeight="1">
      <c r="A6" s="598"/>
      <c r="B6" s="598"/>
      <c r="C6" s="598"/>
      <c r="D6" s="598"/>
      <c r="E6" s="601"/>
      <c r="F6" s="604"/>
      <c r="G6" s="438" t="s">
        <v>50</v>
      </c>
      <c r="H6" s="430" t="s">
        <v>51</v>
      </c>
      <c r="I6" s="598"/>
      <c r="J6" s="609"/>
      <c r="K6" s="612"/>
      <c r="L6" s="598"/>
      <c r="M6" s="614"/>
      <c r="N6" s="593"/>
      <c r="O6" s="592"/>
      <c r="P6" s="592"/>
      <c r="Q6" s="592"/>
      <c r="R6" s="605"/>
      <c r="S6" s="606"/>
      <c r="T6" s="592"/>
      <c r="U6" s="592"/>
      <c r="V6" s="592"/>
      <c r="W6" s="593"/>
      <c r="X6" s="592"/>
      <c r="Y6" s="592"/>
      <c r="Z6" s="592"/>
      <c r="AA6" s="592"/>
    </row>
    <row r="7" spans="1:27" ht="20.100000000000001" hidden="1" customHeight="1">
      <c r="A7" s="357">
        <v>30100030</v>
      </c>
      <c r="B7" s="419" t="s">
        <v>482</v>
      </c>
      <c r="C7" s="148" t="s">
        <v>179</v>
      </c>
      <c r="D7" s="130">
        <v>5.03</v>
      </c>
      <c r="E7" s="130"/>
      <c r="F7" s="149"/>
      <c r="G7" s="150"/>
      <c r="H7" s="4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28"/>
      <c r="P7" s="428"/>
      <c r="Q7" s="428"/>
      <c r="R7" s="428"/>
      <c r="S7" s="428"/>
      <c r="T7" s="428"/>
      <c r="U7" s="428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483</v>
      </c>
      <c r="C8" s="148" t="s">
        <v>179</v>
      </c>
      <c r="D8" s="130">
        <v>5.03</v>
      </c>
      <c r="E8" s="130"/>
      <c r="F8" s="149"/>
      <c r="G8" s="150"/>
      <c r="H8" s="4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28"/>
      <c r="Q8" s="428"/>
      <c r="R8" s="428"/>
      <c r="S8" s="428"/>
      <c r="T8" s="428"/>
      <c r="U8" s="428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483</v>
      </c>
      <c r="C9" s="148" t="s">
        <v>181</v>
      </c>
      <c r="D9" s="130">
        <v>5.03</v>
      </c>
      <c r="E9" s="130"/>
      <c r="F9" s="149"/>
      <c r="G9" s="150"/>
      <c r="H9" s="4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28"/>
      <c r="P9" s="428"/>
      <c r="Q9" s="428"/>
      <c r="R9" s="428"/>
      <c r="S9" s="428"/>
      <c r="T9" s="428"/>
      <c r="U9" s="428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484</v>
      </c>
      <c r="C10" s="148" t="s">
        <v>179</v>
      </c>
      <c r="D10" s="130">
        <v>5.03</v>
      </c>
      <c r="E10" s="130"/>
      <c r="F10" s="149"/>
      <c r="G10" s="150"/>
      <c r="H10" s="4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28"/>
      <c r="P10" s="428"/>
      <c r="Q10" s="428"/>
      <c r="R10" s="428"/>
      <c r="S10" s="428"/>
      <c r="T10" s="428"/>
      <c r="U10" s="428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484</v>
      </c>
      <c r="C11" s="148" t="s">
        <v>183</v>
      </c>
      <c r="D11" s="130">
        <v>5.03</v>
      </c>
      <c r="E11" s="130"/>
      <c r="F11" s="149"/>
      <c r="G11" s="150"/>
      <c r="H11" s="4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28"/>
      <c r="P11" s="428"/>
      <c r="Q11" s="428"/>
      <c r="R11" s="428"/>
      <c r="S11" s="428"/>
      <c r="T11" s="428"/>
      <c r="U11" s="428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485</v>
      </c>
      <c r="C12" s="148" t="s">
        <v>179</v>
      </c>
      <c r="D12" s="130">
        <v>5.04</v>
      </c>
      <c r="E12" s="130"/>
      <c r="F12" s="158"/>
      <c r="G12" s="159"/>
      <c r="H12" s="4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28"/>
      <c r="P12" s="428"/>
      <c r="Q12" s="428"/>
      <c r="R12" s="428"/>
      <c r="S12" s="428"/>
      <c r="T12" s="428"/>
      <c r="U12" s="428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486</v>
      </c>
      <c r="C13" s="148" t="s">
        <v>186</v>
      </c>
      <c r="D13" s="130">
        <v>5.03</v>
      </c>
      <c r="E13" s="130"/>
      <c r="F13" s="149"/>
      <c r="G13" s="150"/>
      <c r="H13" s="4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28"/>
      <c r="P13" s="428"/>
      <c r="Q13" s="428"/>
      <c r="R13" s="428"/>
      <c r="S13" s="428"/>
      <c r="T13" s="428"/>
      <c r="U13" s="428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486</v>
      </c>
      <c r="C14" s="148" t="s">
        <v>187</v>
      </c>
      <c r="D14" s="130">
        <v>5.03</v>
      </c>
      <c r="E14" s="130"/>
      <c r="F14" s="149"/>
      <c r="G14" s="150"/>
      <c r="H14" s="4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28"/>
      <c r="P14" s="428"/>
      <c r="Q14" s="428"/>
      <c r="R14" s="428"/>
      <c r="S14" s="428"/>
      <c r="T14" s="428"/>
      <c r="U14" s="428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487</v>
      </c>
      <c r="C15" s="148" t="s">
        <v>189</v>
      </c>
      <c r="D15" s="130">
        <v>5.04</v>
      </c>
      <c r="E15" s="130"/>
      <c r="F15" s="161"/>
      <c r="G15" s="150"/>
      <c r="H15" s="420">
        <f t="shared" si="0"/>
        <v>0</v>
      </c>
      <c r="I15" s="4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28"/>
      <c r="P15" s="428"/>
      <c r="Q15" s="428"/>
      <c r="R15" s="428"/>
      <c r="S15" s="428"/>
      <c r="T15" s="428"/>
      <c r="U15" s="428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487</v>
      </c>
      <c r="C16" s="148" t="s">
        <v>190</v>
      </c>
      <c r="D16" s="130">
        <v>5.04</v>
      </c>
      <c r="E16" s="130"/>
      <c r="F16" s="148"/>
      <c r="G16" s="150"/>
      <c r="H16" s="420">
        <f t="shared" si="0"/>
        <v>0</v>
      </c>
      <c r="I16" s="4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28"/>
      <c r="P16" s="428"/>
      <c r="Q16" s="428"/>
      <c r="R16" s="428"/>
      <c r="S16" s="428"/>
      <c r="T16" s="428"/>
      <c r="U16" s="428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504</v>
      </c>
      <c r="C17" s="148" t="s">
        <v>192</v>
      </c>
      <c r="D17" s="130">
        <v>5.03</v>
      </c>
      <c r="E17" s="130"/>
      <c r="F17" s="149"/>
      <c r="G17" s="150"/>
      <c r="H17" s="4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28"/>
      <c r="P17" s="428"/>
      <c r="Q17" s="428"/>
      <c r="R17" s="428"/>
      <c r="S17" s="428"/>
      <c r="T17" s="428"/>
      <c r="U17" s="428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488</v>
      </c>
      <c r="C18" s="148" t="s">
        <v>193</v>
      </c>
      <c r="D18" s="130">
        <v>5.03</v>
      </c>
      <c r="E18" s="130"/>
      <c r="F18" s="149"/>
      <c r="G18" s="150"/>
      <c r="H18" s="4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28"/>
      <c r="P18" s="428"/>
      <c r="Q18" s="428"/>
      <c r="R18" s="428"/>
      <c r="S18" s="428"/>
      <c r="T18" s="428"/>
      <c r="U18" s="428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489</v>
      </c>
      <c r="C19" s="148" t="s">
        <v>189</v>
      </c>
      <c r="D19" s="130">
        <v>5.0599999999999996</v>
      </c>
      <c r="E19" s="130"/>
      <c r="F19" s="149"/>
      <c r="G19" s="150"/>
      <c r="H19" s="4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28"/>
      <c r="P19" s="428"/>
      <c r="Q19" s="428"/>
      <c r="R19" s="428"/>
      <c r="S19" s="428"/>
      <c r="T19" s="428"/>
      <c r="U19" s="428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490</v>
      </c>
      <c r="C20" s="148" t="s">
        <v>189</v>
      </c>
      <c r="D20" s="130">
        <v>5.09</v>
      </c>
      <c r="E20" s="130"/>
      <c r="F20" s="149"/>
      <c r="G20" s="150"/>
      <c r="H20" s="4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28"/>
      <c r="P20" s="428"/>
      <c r="Q20" s="428"/>
      <c r="R20" s="428"/>
      <c r="S20" s="428"/>
      <c r="T20" s="428"/>
      <c r="U20" s="428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490</v>
      </c>
      <c r="C21" s="148" t="s">
        <v>190</v>
      </c>
      <c r="D21" s="130">
        <v>5.09</v>
      </c>
      <c r="E21" s="130"/>
      <c r="F21" s="149"/>
      <c r="G21" s="150"/>
      <c r="H21" s="4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28"/>
      <c r="P21" s="428"/>
      <c r="Q21" s="428"/>
      <c r="R21" s="428"/>
      <c r="S21" s="428"/>
      <c r="T21" s="428"/>
      <c r="U21" s="428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491</v>
      </c>
      <c r="C22" s="426" t="s">
        <v>190</v>
      </c>
      <c r="D22" s="130">
        <v>4.8</v>
      </c>
      <c r="E22" s="130"/>
      <c r="F22" s="149"/>
      <c r="G22" s="150"/>
      <c r="H22" s="4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28"/>
      <c r="P22" s="428"/>
      <c r="Q22" s="428"/>
      <c r="R22" s="428"/>
      <c r="S22" s="428"/>
      <c r="T22" s="428"/>
      <c r="U22" s="428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426" t="s">
        <v>187</v>
      </c>
      <c r="D23" s="130">
        <v>4.8</v>
      </c>
      <c r="E23" s="130"/>
      <c r="F23" s="149"/>
      <c r="G23" s="150"/>
      <c r="H23" s="4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28"/>
      <c r="P23" s="428"/>
      <c r="Q23" s="428"/>
      <c r="R23" s="428"/>
      <c r="S23" s="428"/>
      <c r="T23" s="428"/>
      <c r="U23" s="428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426" t="s">
        <v>179</v>
      </c>
      <c r="D24" s="130">
        <v>4.8</v>
      </c>
      <c r="E24" s="130"/>
      <c r="F24" s="149"/>
      <c r="G24" s="150"/>
      <c r="H24" s="4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28"/>
      <c r="P24" s="428"/>
      <c r="Q24" s="428"/>
      <c r="R24" s="428"/>
      <c r="S24" s="428"/>
      <c r="T24" s="428"/>
      <c r="U24" s="428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426" t="s">
        <v>199</v>
      </c>
      <c r="D25" s="130">
        <v>4.8</v>
      </c>
      <c r="E25" s="130"/>
      <c r="F25" s="149"/>
      <c r="G25" s="150"/>
      <c r="H25" s="4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28"/>
      <c r="P25" s="428"/>
      <c r="Q25" s="428"/>
      <c r="R25" s="428"/>
      <c r="S25" s="428"/>
      <c r="T25" s="428"/>
      <c r="U25" s="428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28"/>
      <c r="P26" s="428"/>
      <c r="Q26" s="428"/>
      <c r="R26" s="428"/>
      <c r="S26" s="428"/>
      <c r="T26" s="428"/>
      <c r="U26" s="428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28"/>
      <c r="P27" s="428"/>
      <c r="Q27" s="428"/>
      <c r="R27" s="428"/>
      <c r="S27" s="428"/>
      <c r="T27" s="428"/>
      <c r="U27" s="428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59" t="s">
        <v>201</v>
      </c>
      <c r="B28" s="560"/>
      <c r="C28" s="429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s="402" customFormat="1" ht="20.100000000000001" customHeight="1">
      <c r="A29" s="400">
        <v>30100012</v>
      </c>
      <c r="B29" s="431" t="s">
        <v>901</v>
      </c>
      <c r="C29" s="399" t="s">
        <v>902</v>
      </c>
      <c r="D29" s="150">
        <v>5.03</v>
      </c>
      <c r="E29" s="150"/>
      <c r="F29" s="392">
        <v>42653</v>
      </c>
      <c r="G29" s="174">
        <v>783</v>
      </c>
      <c r="H29" s="432">
        <f t="shared" ref="H29:H85" si="11">D29*G29</f>
        <v>3938.4900000000002</v>
      </c>
      <c r="I29" s="393">
        <v>8</v>
      </c>
      <c r="J29" s="393">
        <f t="array" ref="J29">IF(ISERROR(G29/I29),"",G29/I29)</f>
        <v>97.875</v>
      </c>
      <c r="K29" s="395">
        <f t="array" ref="K29">IF(ISERROR(G29/L29),"",G29/L29)</f>
        <v>15.057692307692308</v>
      </c>
      <c r="L29" s="393">
        <v>52</v>
      </c>
      <c r="M29" s="396">
        <f t="shared" ref="M29" si="12">IF(ISERROR(I29-K29),"",I29-K29)</f>
        <v>-7.0576923076923084</v>
      </c>
      <c r="N29" s="393">
        <f t="shared" ref="N29" si="13">SUM(O29:U29)</f>
        <v>0</v>
      </c>
      <c r="O29" s="435"/>
      <c r="P29" s="435"/>
      <c r="Q29" s="435"/>
      <c r="R29" s="435"/>
      <c r="S29" s="435"/>
      <c r="T29" s="435"/>
      <c r="U29" s="435"/>
      <c r="V29" s="397">
        <f t="shared" ref="V29" si="14">SUM(X29:AA29)</f>
        <v>0</v>
      </c>
      <c r="W29" s="433">
        <f t="shared" si="9"/>
        <v>0</v>
      </c>
      <c r="X29" s="397"/>
      <c r="Y29" s="397"/>
      <c r="Z29" s="397"/>
      <c r="AA29" s="397"/>
    </row>
    <row r="30" spans="1:27" ht="20.100000000000001" hidden="1" customHeight="1">
      <c r="A30" s="358">
        <v>30100011</v>
      </c>
      <c r="B30" s="419" t="s">
        <v>428</v>
      </c>
      <c r="C30" s="209" t="s">
        <v>430</v>
      </c>
      <c r="D30" s="130">
        <v>5.03</v>
      </c>
      <c r="E30" s="130"/>
      <c r="F30" s="149"/>
      <c r="G30" s="150"/>
      <c r="H30" s="4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24"/>
      <c r="P30" s="424"/>
      <c r="Q30" s="424"/>
      <c r="R30" s="424"/>
      <c r="S30" s="424"/>
      <c r="T30" s="424"/>
      <c r="U30" s="424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19" t="s">
        <v>206</v>
      </c>
      <c r="C31" s="148" t="s">
        <v>186</v>
      </c>
      <c r="D31" s="130">
        <v>5.03</v>
      </c>
      <c r="E31" s="130"/>
      <c r="F31" s="149"/>
      <c r="G31" s="150"/>
      <c r="H31" s="4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24"/>
      <c r="P31" s="424"/>
      <c r="Q31" s="424"/>
      <c r="R31" s="424"/>
      <c r="S31" s="424"/>
      <c r="T31" s="424"/>
      <c r="U31" s="424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19" t="s">
        <v>206</v>
      </c>
      <c r="C32" s="148" t="s">
        <v>203</v>
      </c>
      <c r="D32" s="130">
        <v>5.03</v>
      </c>
      <c r="E32" s="130"/>
      <c r="F32" s="149"/>
      <c r="G32" s="150"/>
      <c r="H32" s="4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24"/>
      <c r="P32" s="424"/>
      <c r="Q32" s="424"/>
      <c r="R32" s="424"/>
      <c r="S32" s="424"/>
      <c r="T32" s="424"/>
      <c r="U32" s="424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s="402" customFormat="1" ht="20.100000000000001" customHeight="1">
      <c r="A33" s="400">
        <v>30100013</v>
      </c>
      <c r="B33" s="431" t="s">
        <v>621</v>
      </c>
      <c r="C33" s="399" t="s">
        <v>905</v>
      </c>
      <c r="D33" s="150">
        <v>5.03</v>
      </c>
      <c r="E33" s="150"/>
      <c r="F33" s="392">
        <v>42653</v>
      </c>
      <c r="G33" s="174">
        <f>34+216</f>
        <v>250</v>
      </c>
      <c r="H33" s="432">
        <f t="shared" si="11"/>
        <v>1257.5</v>
      </c>
      <c r="I33" s="393">
        <v>5</v>
      </c>
      <c r="J33" s="393">
        <f t="array" ref="J33">IF(ISERROR(G33/I33),"",G33/I33)</f>
        <v>50</v>
      </c>
      <c r="K33" s="395">
        <f t="array" ref="K33">IF(ISERROR(G33/L33),"",G33/L33)</f>
        <v>4.8076923076923075</v>
      </c>
      <c r="L33" s="393">
        <v>52</v>
      </c>
      <c r="M33" s="396">
        <f t="shared" si="15"/>
        <v>0.19230769230769251</v>
      </c>
      <c r="N33" s="393">
        <f t="shared" si="16"/>
        <v>0</v>
      </c>
      <c r="O33" s="435"/>
      <c r="P33" s="435"/>
      <c r="Q33" s="435"/>
      <c r="R33" s="435"/>
      <c r="S33" s="435"/>
      <c r="T33" s="435"/>
      <c r="U33" s="435"/>
      <c r="V33" s="397">
        <f t="shared" si="17"/>
        <v>0</v>
      </c>
      <c r="W33" s="433">
        <f t="shared" si="18"/>
        <v>0</v>
      </c>
      <c r="X33" s="397"/>
      <c r="Y33" s="397"/>
      <c r="Z33" s="397"/>
      <c r="AA33" s="397"/>
    </row>
    <row r="34" spans="1:27" ht="20.100000000000001" hidden="1" customHeight="1">
      <c r="A34" s="358">
        <v>30100016</v>
      </c>
      <c r="B34" s="419" t="s">
        <v>417</v>
      </c>
      <c r="C34" s="209" t="s">
        <v>418</v>
      </c>
      <c r="D34" s="130">
        <v>5.03</v>
      </c>
      <c r="E34" s="130"/>
      <c r="F34" s="149"/>
      <c r="G34" s="150"/>
      <c r="H34" s="420">
        <f t="shared" si="11"/>
        <v>0</v>
      </c>
      <c r="I34" s="151"/>
      <c r="J34" s="152"/>
      <c r="K34" s="153"/>
      <c r="L34" s="151">
        <v>52</v>
      </c>
      <c r="M34" s="131"/>
      <c r="N34" s="152"/>
      <c r="O34" s="424"/>
      <c r="P34" s="424"/>
      <c r="Q34" s="424"/>
      <c r="R34" s="424"/>
      <c r="S34" s="424"/>
      <c r="T34" s="424"/>
      <c r="U34" s="424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19" t="s">
        <v>417</v>
      </c>
      <c r="C35" s="209" t="s">
        <v>419</v>
      </c>
      <c r="D35" s="130">
        <v>5.03</v>
      </c>
      <c r="E35" s="130"/>
      <c r="F35" s="149"/>
      <c r="G35" s="150"/>
      <c r="H35" s="420">
        <f t="shared" si="11"/>
        <v>0</v>
      </c>
      <c r="I35" s="151"/>
      <c r="J35" s="152"/>
      <c r="K35" s="153"/>
      <c r="L35" s="151">
        <v>52</v>
      </c>
      <c r="M35" s="131"/>
      <c r="N35" s="152"/>
      <c r="O35" s="424"/>
      <c r="P35" s="424"/>
      <c r="Q35" s="424"/>
      <c r="R35" s="424"/>
      <c r="S35" s="424"/>
      <c r="T35" s="424"/>
      <c r="U35" s="424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19" t="s">
        <v>417</v>
      </c>
      <c r="C36" s="209" t="s">
        <v>61</v>
      </c>
      <c r="D36" s="130">
        <v>5.03</v>
      </c>
      <c r="E36" s="130"/>
      <c r="F36" s="149"/>
      <c r="G36" s="150"/>
      <c r="H36" s="420">
        <f t="shared" si="11"/>
        <v>0</v>
      </c>
      <c r="I36" s="151"/>
      <c r="J36" s="152"/>
      <c r="K36" s="153"/>
      <c r="L36" s="151">
        <v>52</v>
      </c>
      <c r="M36" s="131"/>
      <c r="N36" s="152"/>
      <c r="O36" s="424"/>
      <c r="P36" s="424"/>
      <c r="Q36" s="424"/>
      <c r="R36" s="424"/>
      <c r="S36" s="424"/>
      <c r="T36" s="424"/>
      <c r="U36" s="424"/>
      <c r="V36" s="154"/>
      <c r="W36" s="155"/>
      <c r="X36" s="154"/>
      <c r="Y36" s="154"/>
      <c r="Z36" s="154"/>
      <c r="AA36" s="154"/>
    </row>
    <row r="37" spans="1:27" s="402" customFormat="1" ht="20.100000000000001" customHeight="1">
      <c r="A37" s="400">
        <v>30100027</v>
      </c>
      <c r="B37" s="431" t="s">
        <v>906</v>
      </c>
      <c r="C37" s="399" t="s">
        <v>729</v>
      </c>
      <c r="D37" s="150">
        <v>5.08</v>
      </c>
      <c r="E37" s="150"/>
      <c r="F37" s="392">
        <v>42654</v>
      </c>
      <c r="G37" s="174">
        <v>108</v>
      </c>
      <c r="H37" s="432">
        <f t="shared" si="11"/>
        <v>548.64</v>
      </c>
      <c r="I37" s="393">
        <v>5</v>
      </c>
      <c r="J37" s="393">
        <f t="array" ref="J37">IF(ISERROR(G37/I37),"",G37/I37)</f>
        <v>21.6</v>
      </c>
      <c r="K37" s="395">
        <f t="array" ref="K37">IF(ISERROR(G37/L37),"",G37/L37)</f>
        <v>5.1428571428571432</v>
      </c>
      <c r="L37" s="393">
        <v>21</v>
      </c>
      <c r="M37" s="396">
        <f t="shared" ref="M37:M66" si="19">IF(ISERROR(I37-K37),"",I37-K37)</f>
        <v>-0.14285714285714324</v>
      </c>
      <c r="N37" s="393">
        <f t="shared" ref="N37:N52" si="20">SUM(O37:U37)</f>
        <v>0</v>
      </c>
      <c r="O37" s="435"/>
      <c r="P37" s="435"/>
      <c r="Q37" s="435"/>
      <c r="R37" s="435"/>
      <c r="S37" s="435"/>
      <c r="T37" s="435"/>
      <c r="U37" s="435"/>
      <c r="V37" s="397">
        <f t="shared" ref="V37:V48" si="21">SUM(X37:AA37)</f>
        <v>0</v>
      </c>
      <c r="W37" s="433">
        <f t="shared" ref="W37:W48" si="22">IF(ISERROR(V37/G37),"",V37/G37)</f>
        <v>0</v>
      </c>
      <c r="X37" s="397"/>
      <c r="Y37" s="397"/>
      <c r="Z37" s="397"/>
      <c r="AA37" s="397"/>
    </row>
    <row r="38" spans="1:27" s="402" customFormat="1" ht="20.100000000000001" customHeight="1">
      <c r="A38" s="400">
        <v>30100023</v>
      </c>
      <c r="B38" s="431" t="s">
        <v>906</v>
      </c>
      <c r="C38" s="399" t="s">
        <v>907</v>
      </c>
      <c r="D38" s="150">
        <v>5.08</v>
      </c>
      <c r="E38" s="150"/>
      <c r="F38" s="392">
        <v>42654</v>
      </c>
      <c r="G38" s="174">
        <v>454</v>
      </c>
      <c r="H38" s="432">
        <f t="shared" si="11"/>
        <v>2306.3200000000002</v>
      </c>
      <c r="I38" s="393">
        <f>7.5*2</f>
        <v>15</v>
      </c>
      <c r="J38" s="393">
        <f t="array" ref="J38">IF(ISERROR(G38/I38),"",G38/I38)</f>
        <v>30.266666666666666</v>
      </c>
      <c r="K38" s="395">
        <f t="array" ref="K38">IF(ISERROR(G38/L38),"",G38/L38)</f>
        <v>21.61904761904762</v>
      </c>
      <c r="L38" s="393">
        <v>21</v>
      </c>
      <c r="M38" s="396">
        <f t="shared" si="19"/>
        <v>-6.6190476190476204</v>
      </c>
      <c r="N38" s="393">
        <f t="shared" si="20"/>
        <v>0</v>
      </c>
      <c r="O38" s="435"/>
      <c r="P38" s="435"/>
      <c r="Q38" s="435"/>
      <c r="R38" s="435"/>
      <c r="S38" s="435"/>
      <c r="T38" s="435"/>
      <c r="U38" s="435"/>
      <c r="V38" s="397">
        <f t="shared" si="21"/>
        <v>0</v>
      </c>
      <c r="W38" s="433">
        <f t="shared" si="22"/>
        <v>0</v>
      </c>
      <c r="X38" s="397"/>
      <c r="Y38" s="397"/>
      <c r="Z38" s="397"/>
      <c r="AA38" s="397"/>
    </row>
    <row r="39" spans="1:27" ht="20.100000000000001" hidden="1" customHeight="1">
      <c r="A39" s="358">
        <v>30100024</v>
      </c>
      <c r="B39" s="419" t="s">
        <v>208</v>
      </c>
      <c r="C39" s="148" t="s">
        <v>205</v>
      </c>
      <c r="D39" s="130">
        <v>5.08</v>
      </c>
      <c r="E39" s="130"/>
      <c r="F39" s="149"/>
      <c r="G39" s="150"/>
      <c r="H39" s="4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24"/>
      <c r="P39" s="424"/>
      <c r="Q39" s="424"/>
      <c r="R39" s="424"/>
      <c r="S39" s="424"/>
      <c r="T39" s="424"/>
      <c r="U39" s="424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19" t="s">
        <v>208</v>
      </c>
      <c r="C40" s="148" t="s">
        <v>186</v>
      </c>
      <c r="D40" s="130">
        <v>5.08</v>
      </c>
      <c r="E40" s="130"/>
      <c r="F40" s="149"/>
      <c r="G40" s="150"/>
      <c r="H40" s="4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24"/>
      <c r="P40" s="424"/>
      <c r="Q40" s="424"/>
      <c r="R40" s="424"/>
      <c r="S40" s="424"/>
      <c r="T40" s="424"/>
      <c r="U40" s="424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19" t="s">
        <v>208</v>
      </c>
      <c r="C41" s="148" t="s">
        <v>203</v>
      </c>
      <c r="D41" s="130">
        <v>5.08</v>
      </c>
      <c r="E41" s="130"/>
      <c r="F41" s="149"/>
      <c r="G41" s="150"/>
      <c r="H41" s="4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24"/>
      <c r="P41" s="424"/>
      <c r="Q41" s="424"/>
      <c r="R41" s="424"/>
      <c r="S41" s="424"/>
      <c r="T41" s="424"/>
      <c r="U41" s="424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19" t="s">
        <v>208</v>
      </c>
      <c r="C42" s="148" t="s">
        <v>199</v>
      </c>
      <c r="D42" s="130">
        <v>5.08</v>
      </c>
      <c r="E42" s="130"/>
      <c r="F42" s="149"/>
      <c r="G42" s="150"/>
      <c r="H42" s="4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28"/>
      <c r="P42" s="428"/>
      <c r="Q42" s="428"/>
      <c r="R42" s="428"/>
      <c r="S42" s="428"/>
      <c r="T42" s="428"/>
      <c r="U42" s="428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19" t="s">
        <v>208</v>
      </c>
      <c r="C43" s="148" t="s">
        <v>187</v>
      </c>
      <c r="D43" s="130">
        <v>5.08</v>
      </c>
      <c r="E43" s="130"/>
      <c r="F43" s="149"/>
      <c r="G43" s="150"/>
      <c r="H43" s="4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24"/>
      <c r="P43" s="424"/>
      <c r="Q43" s="424"/>
      <c r="R43" s="424"/>
      <c r="S43" s="424"/>
      <c r="T43" s="424"/>
      <c r="U43" s="424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19" t="s">
        <v>208</v>
      </c>
      <c r="C44" s="148" t="s">
        <v>207</v>
      </c>
      <c r="D44" s="130">
        <v>5.08</v>
      </c>
      <c r="E44" s="130"/>
      <c r="F44" s="149"/>
      <c r="G44" s="150"/>
      <c r="H44" s="4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28"/>
      <c r="P44" s="428"/>
      <c r="Q44" s="428"/>
      <c r="R44" s="428"/>
      <c r="S44" s="428"/>
      <c r="T44" s="428"/>
      <c r="U44" s="428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19" t="s">
        <v>209</v>
      </c>
      <c r="C45" s="148" t="s">
        <v>194</v>
      </c>
      <c r="D45" s="130">
        <v>5.03</v>
      </c>
      <c r="E45" s="130"/>
      <c r="F45" s="149"/>
      <c r="G45" s="150"/>
      <c r="H45" s="4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24"/>
      <c r="P45" s="424"/>
      <c r="Q45" s="424"/>
      <c r="R45" s="424"/>
      <c r="S45" s="424"/>
      <c r="T45" s="424"/>
      <c r="U45" s="424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19" t="s">
        <v>209</v>
      </c>
      <c r="C46" s="148" t="s">
        <v>179</v>
      </c>
      <c r="D46" s="130">
        <v>5.03</v>
      </c>
      <c r="E46" s="130"/>
      <c r="F46" s="149"/>
      <c r="G46" s="150"/>
      <c r="H46" s="4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24"/>
      <c r="P46" s="424"/>
      <c r="Q46" s="424"/>
      <c r="R46" s="424"/>
      <c r="S46" s="424"/>
      <c r="T46" s="424"/>
      <c r="U46" s="424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19" t="s">
        <v>209</v>
      </c>
      <c r="C47" s="148" t="s">
        <v>195</v>
      </c>
      <c r="D47" s="130">
        <v>5.03</v>
      </c>
      <c r="E47" s="130"/>
      <c r="F47" s="149"/>
      <c r="G47" s="150"/>
      <c r="H47" s="4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24"/>
      <c r="P47" s="424"/>
      <c r="Q47" s="424"/>
      <c r="R47" s="424"/>
      <c r="S47" s="424"/>
      <c r="T47" s="424"/>
      <c r="U47" s="424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19" t="s">
        <v>209</v>
      </c>
      <c r="C48" s="148" t="s">
        <v>204</v>
      </c>
      <c r="D48" s="130">
        <v>5.03</v>
      </c>
      <c r="E48" s="130"/>
      <c r="F48" s="149"/>
      <c r="G48" s="150"/>
      <c r="H48" s="4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24"/>
      <c r="P48" s="424"/>
      <c r="Q48" s="424"/>
      <c r="R48" s="424"/>
      <c r="S48" s="424"/>
      <c r="T48" s="424"/>
      <c r="U48" s="424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19" t="s">
        <v>382</v>
      </c>
      <c r="C49" s="209" t="s">
        <v>383</v>
      </c>
      <c r="D49" s="130">
        <v>5.03</v>
      </c>
      <c r="E49" s="130"/>
      <c r="F49" s="149"/>
      <c r="G49" s="150"/>
      <c r="H49" s="4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24"/>
      <c r="P49" s="424"/>
      <c r="Q49" s="424"/>
      <c r="R49" s="424"/>
      <c r="S49" s="424"/>
      <c r="T49" s="424"/>
      <c r="U49" s="424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19" t="s">
        <v>382</v>
      </c>
      <c r="C50" s="209" t="s">
        <v>384</v>
      </c>
      <c r="D50" s="130">
        <v>5.03</v>
      </c>
      <c r="E50" s="130"/>
      <c r="F50" s="149"/>
      <c r="G50" s="150"/>
      <c r="H50" s="4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24"/>
      <c r="P50" s="424"/>
      <c r="Q50" s="424"/>
      <c r="R50" s="424"/>
      <c r="S50" s="424"/>
      <c r="T50" s="424"/>
      <c r="U50" s="424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19" t="s">
        <v>382</v>
      </c>
      <c r="C51" s="209" t="s">
        <v>389</v>
      </c>
      <c r="D51" s="130">
        <v>5.03</v>
      </c>
      <c r="E51" s="130"/>
      <c r="F51" s="149"/>
      <c r="G51" s="150"/>
      <c r="H51" s="4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24"/>
      <c r="P51" s="424"/>
      <c r="Q51" s="424"/>
      <c r="R51" s="424"/>
      <c r="S51" s="424"/>
      <c r="T51" s="424"/>
      <c r="U51" s="424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19" t="s">
        <v>382</v>
      </c>
      <c r="C52" s="209" t="s">
        <v>391</v>
      </c>
      <c r="D52" s="130">
        <v>5.03</v>
      </c>
      <c r="E52" s="130"/>
      <c r="F52" s="149"/>
      <c r="G52" s="150"/>
      <c r="H52" s="4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24"/>
      <c r="P52" s="424"/>
      <c r="Q52" s="424"/>
      <c r="R52" s="424"/>
      <c r="S52" s="424"/>
      <c r="T52" s="424"/>
      <c r="U52" s="424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19" t="s">
        <v>421</v>
      </c>
      <c r="C53" s="209" t="s">
        <v>364</v>
      </c>
      <c r="D53" s="130">
        <v>5.03</v>
      </c>
      <c r="E53" s="130"/>
      <c r="F53" s="149"/>
      <c r="G53" s="150"/>
      <c r="H53" s="4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24"/>
      <c r="P53" s="424"/>
      <c r="Q53" s="424"/>
      <c r="R53" s="424"/>
      <c r="S53" s="424"/>
      <c r="T53" s="424"/>
      <c r="U53" s="424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19" t="s">
        <v>421</v>
      </c>
      <c r="C54" s="209" t="s">
        <v>365</v>
      </c>
      <c r="D54" s="130">
        <v>5.03</v>
      </c>
      <c r="E54" s="130"/>
      <c r="F54" s="149"/>
      <c r="G54" s="150"/>
      <c r="H54" s="4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24"/>
      <c r="P54" s="424"/>
      <c r="Q54" s="424"/>
      <c r="R54" s="424"/>
      <c r="S54" s="424"/>
      <c r="T54" s="424"/>
      <c r="U54" s="424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19" t="s">
        <v>421</v>
      </c>
      <c r="C55" s="209" t="s">
        <v>366</v>
      </c>
      <c r="D55" s="130">
        <v>5.03</v>
      </c>
      <c r="E55" s="130"/>
      <c r="F55" s="149"/>
      <c r="G55" s="150"/>
      <c r="H55" s="4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24"/>
      <c r="P55" s="424"/>
      <c r="Q55" s="424"/>
      <c r="R55" s="424"/>
      <c r="S55" s="424"/>
      <c r="T55" s="424"/>
      <c r="U55" s="424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19" t="s">
        <v>421</v>
      </c>
      <c r="C56" s="209" t="s">
        <v>367</v>
      </c>
      <c r="D56" s="130">
        <v>5.03</v>
      </c>
      <c r="E56" s="130"/>
      <c r="F56" s="149"/>
      <c r="G56" s="150"/>
      <c r="H56" s="4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24"/>
      <c r="P56" s="424"/>
      <c r="Q56" s="424"/>
      <c r="R56" s="424"/>
      <c r="S56" s="424"/>
      <c r="T56" s="424"/>
      <c r="U56" s="424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28"/>
      <c r="P57" s="428"/>
      <c r="Q57" s="428"/>
      <c r="R57" s="428"/>
      <c r="S57" s="428"/>
      <c r="T57" s="428"/>
      <c r="U57" s="428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28"/>
      <c r="P58" s="428"/>
      <c r="Q58" s="428"/>
      <c r="R58" s="428"/>
      <c r="S58" s="428"/>
      <c r="T58" s="428"/>
      <c r="U58" s="428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28"/>
      <c r="P59" s="428"/>
      <c r="Q59" s="428"/>
      <c r="R59" s="428"/>
      <c r="S59" s="428"/>
      <c r="T59" s="428"/>
      <c r="U59" s="428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28"/>
      <c r="P60" s="428"/>
      <c r="Q60" s="428"/>
      <c r="R60" s="428"/>
      <c r="S60" s="428"/>
      <c r="T60" s="428"/>
      <c r="U60" s="428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28"/>
      <c r="P61" s="428"/>
      <c r="Q61" s="428"/>
      <c r="R61" s="428"/>
      <c r="S61" s="428"/>
      <c r="T61" s="428"/>
      <c r="U61" s="428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28"/>
      <c r="P62" s="428"/>
      <c r="Q62" s="428"/>
      <c r="R62" s="428"/>
      <c r="S62" s="428"/>
      <c r="T62" s="428"/>
      <c r="U62" s="428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28"/>
      <c r="P63" s="428"/>
      <c r="Q63" s="428"/>
      <c r="R63" s="428"/>
      <c r="S63" s="428"/>
      <c r="T63" s="428"/>
      <c r="U63" s="428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28"/>
      <c r="P64" s="428"/>
      <c r="Q64" s="428"/>
      <c r="R64" s="428"/>
      <c r="S64" s="428"/>
      <c r="T64" s="428"/>
      <c r="U64" s="428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20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28"/>
      <c r="P65" s="428"/>
      <c r="Q65" s="428"/>
      <c r="R65" s="428"/>
      <c r="S65" s="428"/>
      <c r="T65" s="428"/>
      <c r="U65" s="428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28"/>
      <c r="P66" s="428"/>
      <c r="Q66" s="428"/>
      <c r="R66" s="428"/>
      <c r="S66" s="428"/>
      <c r="T66" s="428"/>
      <c r="U66" s="428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454</v>
      </c>
      <c r="D67" s="130">
        <v>5.03</v>
      </c>
      <c r="E67" s="130"/>
      <c r="F67" s="149"/>
      <c r="G67" s="150"/>
      <c r="H67" s="4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28"/>
      <c r="P67" s="428"/>
      <c r="Q67" s="428"/>
      <c r="R67" s="428"/>
      <c r="S67" s="428"/>
      <c r="T67" s="428"/>
      <c r="U67" s="428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505</v>
      </c>
      <c r="C68" s="209" t="s">
        <v>398</v>
      </c>
      <c r="D68" s="130">
        <v>5</v>
      </c>
      <c r="E68" s="130"/>
      <c r="F68" s="149"/>
      <c r="G68" s="150"/>
      <c r="H68" s="4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28"/>
      <c r="P68" s="428"/>
      <c r="Q68" s="428"/>
      <c r="R68" s="428"/>
      <c r="S68" s="428"/>
      <c r="T68" s="428"/>
      <c r="U68" s="428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28"/>
      <c r="P69" s="428"/>
      <c r="Q69" s="428"/>
      <c r="R69" s="428"/>
      <c r="S69" s="428"/>
      <c r="T69" s="428"/>
      <c r="U69" s="428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28"/>
      <c r="P70" s="428"/>
      <c r="Q70" s="428"/>
      <c r="R70" s="428"/>
      <c r="S70" s="428"/>
      <c r="T70" s="428"/>
      <c r="U70" s="428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506</v>
      </c>
      <c r="C71" s="209" t="s">
        <v>361</v>
      </c>
      <c r="D71" s="130">
        <v>5.03</v>
      </c>
      <c r="E71" s="130"/>
      <c r="F71" s="149"/>
      <c r="G71" s="150"/>
      <c r="H71" s="420">
        <f t="shared" si="11"/>
        <v>0</v>
      </c>
      <c r="I71" s="151"/>
      <c r="J71" s="152"/>
      <c r="K71" s="153"/>
      <c r="L71" s="151"/>
      <c r="M71" s="131"/>
      <c r="N71" s="152"/>
      <c r="O71" s="428"/>
      <c r="P71" s="428"/>
      <c r="Q71" s="428"/>
      <c r="R71" s="428"/>
      <c r="S71" s="428"/>
      <c r="T71" s="428"/>
      <c r="U71" s="428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28"/>
      <c r="P72" s="428"/>
      <c r="Q72" s="428"/>
      <c r="R72" s="428"/>
      <c r="S72" s="428"/>
      <c r="T72" s="428"/>
      <c r="U72" s="428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28"/>
      <c r="P73" s="428"/>
      <c r="Q73" s="428"/>
      <c r="R73" s="428"/>
      <c r="S73" s="428"/>
      <c r="T73" s="428"/>
      <c r="U73" s="428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28"/>
      <c r="P74" s="428"/>
      <c r="Q74" s="428"/>
      <c r="R74" s="428"/>
      <c r="S74" s="428"/>
      <c r="T74" s="428"/>
      <c r="U74" s="428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508</v>
      </c>
      <c r="C75" s="148" t="s">
        <v>187</v>
      </c>
      <c r="D75" s="130">
        <v>5.0599999999999996</v>
      </c>
      <c r="E75" s="130"/>
      <c r="F75" s="149"/>
      <c r="G75" s="150"/>
      <c r="H75" s="4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28"/>
      <c r="P75" s="428"/>
      <c r="Q75" s="428"/>
      <c r="R75" s="428"/>
      <c r="S75" s="428"/>
      <c r="T75" s="428"/>
      <c r="U75" s="428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28"/>
      <c r="P76" s="428"/>
      <c r="Q76" s="428"/>
      <c r="R76" s="428"/>
      <c r="S76" s="428"/>
      <c r="T76" s="428"/>
      <c r="U76" s="428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28"/>
      <c r="P77" s="428"/>
      <c r="Q77" s="428"/>
      <c r="R77" s="428"/>
      <c r="S77" s="428"/>
      <c r="T77" s="428"/>
      <c r="U77" s="428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28"/>
      <c r="P78" s="428"/>
      <c r="Q78" s="428"/>
      <c r="R78" s="428"/>
      <c r="S78" s="428"/>
      <c r="T78" s="428"/>
      <c r="U78" s="428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28"/>
      <c r="P79" s="428"/>
      <c r="Q79" s="428"/>
      <c r="R79" s="428"/>
      <c r="S79" s="428"/>
      <c r="T79" s="428"/>
      <c r="U79" s="428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28"/>
      <c r="P80" s="428"/>
      <c r="Q80" s="428"/>
      <c r="R80" s="428"/>
      <c r="S80" s="428"/>
      <c r="T80" s="428"/>
      <c r="U80" s="428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28"/>
      <c r="P81" s="428"/>
      <c r="Q81" s="428"/>
      <c r="R81" s="428"/>
      <c r="S81" s="428"/>
      <c r="T81" s="428"/>
      <c r="U81" s="428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28"/>
      <c r="P82" s="428"/>
      <c r="Q82" s="428"/>
      <c r="R82" s="428"/>
      <c r="S82" s="428"/>
      <c r="T82" s="428"/>
      <c r="U82" s="428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28"/>
      <c r="P83" s="428"/>
      <c r="Q83" s="428"/>
      <c r="R83" s="428"/>
      <c r="S83" s="428"/>
      <c r="T83" s="428"/>
      <c r="U83" s="428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28"/>
      <c r="P84" s="428"/>
      <c r="Q84" s="428"/>
      <c r="R84" s="428"/>
      <c r="S84" s="428"/>
      <c r="T84" s="428"/>
      <c r="U84" s="428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28"/>
      <c r="P85" s="428"/>
      <c r="Q85" s="428"/>
      <c r="R85" s="428"/>
      <c r="S85" s="428"/>
      <c r="T85" s="428"/>
      <c r="U85" s="428"/>
      <c r="V85" s="154"/>
      <c r="W85" s="155"/>
      <c r="X85" s="154"/>
      <c r="Y85" s="154"/>
      <c r="Z85" s="154"/>
      <c r="AA85" s="154"/>
    </row>
    <row r="86" spans="1:27" ht="20.100000000000001" customHeight="1">
      <c r="A86" s="567" t="s">
        <v>216</v>
      </c>
      <c r="B86" s="567"/>
      <c r="C86" s="429" t="s">
        <v>202</v>
      </c>
      <c r="D86" s="165"/>
      <c r="E86" s="165"/>
      <c r="F86" s="166"/>
      <c r="G86" s="167">
        <f>SUM(G29:G85)</f>
        <v>1595</v>
      </c>
      <c r="H86" s="168">
        <f>SUM(H29:H85)</f>
        <v>8050.9500000000007</v>
      </c>
      <c r="I86" s="168">
        <f>SUM(I29:I85)</f>
        <v>33</v>
      </c>
      <c r="J86" s="152">
        <f t="array" ref="J86">IF(ISERROR(G86/I86),"",G86/I86)</f>
        <v>48.333333333333336</v>
      </c>
      <c r="K86" s="168">
        <f>SUM(K29:K85)</f>
        <v>46.62728937728938</v>
      </c>
      <c r="L86" s="169"/>
      <c r="M86" s="172">
        <f t="shared" ref="M86:V86" si="34">SUM(M29:M85)</f>
        <v>-13.62728937728938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19" t="s">
        <v>217</v>
      </c>
      <c r="C87" s="148" t="s">
        <v>179</v>
      </c>
      <c r="D87" s="130">
        <v>5.03</v>
      </c>
      <c r="E87" s="130"/>
      <c r="F87" s="149"/>
      <c r="G87" s="150"/>
      <c r="H87" s="4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28"/>
      <c r="P87" s="428"/>
      <c r="Q87" s="428"/>
      <c r="R87" s="428"/>
      <c r="S87" s="428"/>
      <c r="T87" s="428"/>
      <c r="U87" s="428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19" t="s">
        <v>217</v>
      </c>
      <c r="C88" s="148" t="s">
        <v>186</v>
      </c>
      <c r="D88" s="130">
        <v>5.03</v>
      </c>
      <c r="E88" s="130"/>
      <c r="F88" s="149"/>
      <c r="G88" s="150"/>
      <c r="H88" s="4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28"/>
      <c r="P88" s="428"/>
      <c r="Q88" s="428"/>
      <c r="R88" s="428"/>
      <c r="S88" s="428"/>
      <c r="T88" s="428"/>
      <c r="U88" s="428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19" t="s">
        <v>217</v>
      </c>
      <c r="C89" s="148" t="s">
        <v>204</v>
      </c>
      <c r="D89" s="130">
        <v>5.03</v>
      </c>
      <c r="E89" s="130"/>
      <c r="F89" s="149"/>
      <c r="G89" s="150"/>
      <c r="H89" s="4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28"/>
      <c r="P89" s="428"/>
      <c r="Q89" s="428"/>
      <c r="R89" s="428"/>
      <c r="S89" s="428"/>
      <c r="T89" s="428"/>
      <c r="U89" s="428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28"/>
      <c r="P90" s="428"/>
      <c r="Q90" s="428"/>
      <c r="R90" s="428"/>
      <c r="S90" s="428"/>
      <c r="T90" s="428"/>
      <c r="U90" s="428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493</v>
      </c>
      <c r="C91" s="148" t="s">
        <v>203</v>
      </c>
      <c r="D91" s="130">
        <v>5.03</v>
      </c>
      <c r="E91" s="130"/>
      <c r="F91" s="149"/>
      <c r="G91" s="150"/>
      <c r="H91" s="4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28"/>
      <c r="P91" s="428"/>
      <c r="Q91" s="428"/>
      <c r="R91" s="428"/>
      <c r="S91" s="428"/>
      <c r="T91" s="428"/>
      <c r="U91" s="428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28"/>
      <c r="P92" s="428"/>
      <c r="Q92" s="428"/>
      <c r="R92" s="428"/>
      <c r="S92" s="428"/>
      <c r="T92" s="428"/>
      <c r="U92" s="428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28"/>
      <c r="P93" s="428"/>
      <c r="Q93" s="428"/>
      <c r="R93" s="428"/>
      <c r="S93" s="428"/>
      <c r="T93" s="428"/>
      <c r="U93" s="428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28"/>
      <c r="P94" s="428"/>
      <c r="Q94" s="428"/>
      <c r="R94" s="428"/>
      <c r="S94" s="428"/>
      <c r="T94" s="428"/>
      <c r="U94" s="428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28"/>
      <c r="P95" s="428"/>
      <c r="Q95" s="428"/>
      <c r="R95" s="428"/>
      <c r="S95" s="428"/>
      <c r="T95" s="428"/>
      <c r="U95" s="428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28"/>
      <c r="P96" s="428"/>
      <c r="Q96" s="428"/>
      <c r="R96" s="428"/>
      <c r="S96" s="428"/>
      <c r="T96" s="428"/>
      <c r="U96" s="428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28"/>
      <c r="P97" s="428"/>
      <c r="Q97" s="428"/>
      <c r="R97" s="428"/>
      <c r="S97" s="428"/>
      <c r="T97" s="428"/>
      <c r="U97" s="428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28"/>
      <c r="P98" s="428"/>
      <c r="Q98" s="428"/>
      <c r="R98" s="428"/>
      <c r="S98" s="428"/>
      <c r="T98" s="428"/>
      <c r="U98" s="428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510</v>
      </c>
      <c r="C99" s="148" t="s">
        <v>179</v>
      </c>
      <c r="D99" s="130">
        <v>5.03</v>
      </c>
      <c r="E99" s="130"/>
      <c r="F99" s="149"/>
      <c r="G99" s="150"/>
      <c r="H99" s="4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28"/>
      <c r="P99" s="428"/>
      <c r="Q99" s="428"/>
      <c r="R99" s="428"/>
      <c r="S99" s="428"/>
      <c r="T99" s="428"/>
      <c r="U99" s="428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28"/>
      <c r="P100" s="428"/>
      <c r="Q100" s="428"/>
      <c r="R100" s="428"/>
      <c r="S100" s="428"/>
      <c r="T100" s="428"/>
      <c r="U100" s="428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28"/>
      <c r="P101" s="428"/>
      <c r="Q101" s="428"/>
      <c r="R101" s="428"/>
      <c r="S101" s="428"/>
      <c r="T101" s="428"/>
      <c r="U101" s="428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28"/>
      <c r="P102" s="428"/>
      <c r="Q102" s="428"/>
      <c r="R102" s="428"/>
      <c r="S102" s="428"/>
      <c r="T102" s="428"/>
      <c r="U102" s="428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19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28"/>
      <c r="P103" s="428"/>
      <c r="Q103" s="428"/>
      <c r="R103" s="428"/>
      <c r="S103" s="428"/>
      <c r="T103" s="428"/>
      <c r="U103" s="428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19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28"/>
      <c r="P104" s="428"/>
      <c r="Q104" s="428"/>
      <c r="R104" s="428"/>
      <c r="S104" s="428"/>
      <c r="T104" s="428"/>
      <c r="U104" s="428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19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28"/>
      <c r="P105" s="428"/>
      <c r="Q105" s="428"/>
      <c r="R105" s="428"/>
      <c r="S105" s="428"/>
      <c r="T105" s="428"/>
      <c r="U105" s="428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19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28"/>
      <c r="P106" s="428"/>
      <c r="Q106" s="428"/>
      <c r="R106" s="428"/>
      <c r="S106" s="428"/>
      <c r="T106" s="428"/>
      <c r="U106" s="428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19" t="s">
        <v>393</v>
      </c>
      <c r="C107" s="209" t="s">
        <v>395</v>
      </c>
      <c r="D107" s="130">
        <v>5</v>
      </c>
      <c r="E107" s="130"/>
      <c r="F107" s="149"/>
      <c r="G107" s="150"/>
      <c r="H107" s="4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28"/>
      <c r="P107" s="428"/>
      <c r="Q107" s="428"/>
      <c r="R107" s="428"/>
      <c r="S107" s="428"/>
      <c r="T107" s="428"/>
      <c r="U107" s="428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19" t="s">
        <v>393</v>
      </c>
      <c r="C108" s="209" t="s">
        <v>402</v>
      </c>
      <c r="D108" s="130">
        <v>5</v>
      </c>
      <c r="E108" s="130"/>
      <c r="F108" s="149"/>
      <c r="G108" s="150"/>
      <c r="H108" s="4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28"/>
      <c r="P108" s="428"/>
      <c r="Q108" s="428"/>
      <c r="R108" s="428"/>
      <c r="S108" s="428"/>
      <c r="T108" s="428"/>
      <c r="U108" s="428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19" t="s">
        <v>404</v>
      </c>
      <c r="C109" s="209" t="s">
        <v>405</v>
      </c>
      <c r="D109" s="130">
        <v>5</v>
      </c>
      <c r="E109" s="130"/>
      <c r="F109" s="149"/>
      <c r="G109" s="150"/>
      <c r="H109" s="4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28"/>
      <c r="P109" s="428"/>
      <c r="Q109" s="428"/>
      <c r="R109" s="428"/>
      <c r="S109" s="428"/>
      <c r="T109" s="428"/>
      <c r="U109" s="428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19" t="s">
        <v>512</v>
      </c>
      <c r="C110" s="209" t="s">
        <v>372</v>
      </c>
      <c r="D110" s="130">
        <v>5</v>
      </c>
      <c r="E110" s="130"/>
      <c r="F110" s="149"/>
      <c r="G110" s="150"/>
      <c r="H110" s="4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28"/>
      <c r="P110" s="428"/>
      <c r="Q110" s="428"/>
      <c r="R110" s="428"/>
      <c r="S110" s="428"/>
      <c r="T110" s="428"/>
      <c r="U110" s="428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19" t="s">
        <v>343</v>
      </c>
      <c r="C111" s="148" t="s">
        <v>345</v>
      </c>
      <c r="D111" s="130">
        <v>5</v>
      </c>
      <c r="E111" s="130"/>
      <c r="F111" s="149"/>
      <c r="G111" s="150"/>
      <c r="H111" s="4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28"/>
      <c r="P111" s="428"/>
      <c r="Q111" s="428"/>
      <c r="R111" s="428"/>
      <c r="S111" s="428"/>
      <c r="T111" s="428"/>
      <c r="U111" s="428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19" t="s">
        <v>343</v>
      </c>
      <c r="C112" s="148" t="s">
        <v>347</v>
      </c>
      <c r="D112" s="130">
        <v>5</v>
      </c>
      <c r="E112" s="130"/>
      <c r="F112" s="149"/>
      <c r="G112" s="150"/>
      <c r="H112" s="4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28"/>
      <c r="P112" s="428"/>
      <c r="Q112" s="428"/>
      <c r="R112" s="428"/>
      <c r="S112" s="428"/>
      <c r="T112" s="428"/>
      <c r="U112" s="428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28"/>
      <c r="P113" s="428"/>
      <c r="Q113" s="428"/>
      <c r="R113" s="428"/>
      <c r="S113" s="428"/>
      <c r="T113" s="428"/>
      <c r="U113" s="428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28"/>
      <c r="P114" s="428"/>
      <c r="Q114" s="428"/>
      <c r="R114" s="428"/>
      <c r="S114" s="428"/>
      <c r="T114" s="428"/>
      <c r="U114" s="428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28"/>
      <c r="P115" s="428"/>
      <c r="Q115" s="428"/>
      <c r="R115" s="428"/>
      <c r="S115" s="428"/>
      <c r="T115" s="428"/>
      <c r="U115" s="428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28"/>
      <c r="P116" s="428"/>
      <c r="Q116" s="428"/>
      <c r="R116" s="428"/>
      <c r="S116" s="428"/>
      <c r="T116" s="428"/>
      <c r="U116" s="428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28"/>
      <c r="P117" s="428"/>
      <c r="Q117" s="428"/>
      <c r="R117" s="428"/>
      <c r="S117" s="428"/>
      <c r="T117" s="428"/>
      <c r="U117" s="428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28"/>
      <c r="P118" s="428"/>
      <c r="Q118" s="428"/>
      <c r="R118" s="428"/>
      <c r="S118" s="428"/>
      <c r="T118" s="428"/>
      <c r="U118" s="428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28"/>
      <c r="P119" s="428"/>
      <c r="Q119" s="428"/>
      <c r="R119" s="428"/>
      <c r="S119" s="428"/>
      <c r="T119" s="428"/>
      <c r="U119" s="428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20">
        <f t="shared" si="36"/>
        <v>0</v>
      </c>
      <c r="I120" s="151"/>
      <c r="J120" s="152" t="str">
        <f t="array" ref="J120">IF(ISERROR(G120/I120),"",G120/I120)</f>
        <v/>
      </c>
      <c r="K120" s="4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28"/>
      <c r="P120" s="428"/>
      <c r="Q120" s="428"/>
      <c r="R120" s="428"/>
      <c r="S120" s="428"/>
      <c r="T120" s="428"/>
      <c r="U120" s="428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59" t="s">
        <v>224</v>
      </c>
      <c r="B121" s="560"/>
      <c r="C121" s="429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4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28"/>
      <c r="P122" s="428"/>
      <c r="Q122" s="428"/>
      <c r="R122" s="428"/>
      <c r="S122" s="428"/>
      <c r="T122" s="428"/>
      <c r="U122" s="428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28"/>
      <c r="P123" s="428"/>
      <c r="Q123" s="428"/>
      <c r="R123" s="428"/>
      <c r="S123" s="428"/>
      <c r="T123" s="428"/>
      <c r="U123" s="428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28"/>
      <c r="P124" s="428"/>
      <c r="Q124" s="428"/>
      <c r="R124" s="428"/>
      <c r="S124" s="428"/>
      <c r="T124" s="428"/>
      <c r="U124" s="428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514</v>
      </c>
      <c r="C125" s="148" t="s">
        <v>212</v>
      </c>
      <c r="D125" s="130">
        <v>5.03</v>
      </c>
      <c r="E125" s="130"/>
      <c r="F125" s="149"/>
      <c r="G125" s="150"/>
      <c r="H125" s="4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28"/>
      <c r="P125" s="428"/>
      <c r="Q125" s="428"/>
      <c r="R125" s="428"/>
      <c r="S125" s="428"/>
      <c r="T125" s="428"/>
      <c r="U125" s="428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425" t="s">
        <v>203</v>
      </c>
      <c r="D126" s="130">
        <v>5.03</v>
      </c>
      <c r="E126" s="130"/>
      <c r="F126" s="149"/>
      <c r="G126" s="150"/>
      <c r="H126" s="4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28"/>
      <c r="P126" s="428"/>
      <c r="Q126" s="428"/>
      <c r="R126" s="428"/>
      <c r="S126" s="428"/>
      <c r="T126" s="428"/>
      <c r="U126" s="428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28"/>
      <c r="P127" s="428"/>
      <c r="Q127" s="428"/>
      <c r="R127" s="428"/>
      <c r="S127" s="428"/>
      <c r="T127" s="428"/>
      <c r="U127" s="428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28"/>
      <c r="P128" s="428"/>
      <c r="Q128" s="428"/>
      <c r="R128" s="428"/>
      <c r="S128" s="428"/>
      <c r="T128" s="428"/>
      <c r="U128" s="428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425" t="s">
        <v>228</v>
      </c>
      <c r="D129" s="130">
        <v>5.03</v>
      </c>
      <c r="E129" s="130"/>
      <c r="F129" s="149"/>
      <c r="G129" s="150"/>
      <c r="H129" s="4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28"/>
      <c r="P129" s="428"/>
      <c r="Q129" s="428"/>
      <c r="R129" s="428"/>
      <c r="S129" s="428"/>
      <c r="T129" s="428"/>
      <c r="U129" s="428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425" t="s">
        <v>212</v>
      </c>
      <c r="D130" s="130">
        <v>5.03</v>
      </c>
      <c r="E130" s="130"/>
      <c r="F130" s="149"/>
      <c r="G130" s="150"/>
      <c r="H130" s="4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28"/>
      <c r="P130" s="428"/>
      <c r="Q130" s="428"/>
      <c r="R130" s="428"/>
      <c r="S130" s="428"/>
      <c r="T130" s="428"/>
      <c r="U130" s="428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425" t="s">
        <v>203</v>
      </c>
      <c r="D131" s="130">
        <v>5.03</v>
      </c>
      <c r="E131" s="130"/>
      <c r="F131" s="149"/>
      <c r="G131" s="150"/>
      <c r="H131" s="4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28"/>
      <c r="P131" s="428"/>
      <c r="Q131" s="428"/>
      <c r="R131" s="428"/>
      <c r="S131" s="428"/>
      <c r="T131" s="428"/>
      <c r="U131" s="428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425" t="s">
        <v>186</v>
      </c>
      <c r="D132" s="130">
        <v>5.03</v>
      </c>
      <c r="E132" s="130"/>
      <c r="F132" s="149"/>
      <c r="G132" s="150"/>
      <c r="H132" s="4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28"/>
      <c r="P132" s="428"/>
      <c r="Q132" s="428"/>
      <c r="R132" s="428"/>
      <c r="S132" s="428"/>
      <c r="T132" s="428"/>
      <c r="U132" s="428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425" t="s">
        <v>228</v>
      </c>
      <c r="D133" s="130">
        <v>5.03</v>
      </c>
      <c r="E133" s="130"/>
      <c r="F133" s="149"/>
      <c r="G133" s="150"/>
      <c r="H133" s="4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28"/>
      <c r="P133" s="428"/>
      <c r="Q133" s="428"/>
      <c r="R133" s="428"/>
      <c r="S133" s="428"/>
      <c r="T133" s="428"/>
      <c r="U133" s="428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425" t="s">
        <v>199</v>
      </c>
      <c r="D134" s="130">
        <v>5.03</v>
      </c>
      <c r="E134" s="130"/>
      <c r="F134" s="149"/>
      <c r="G134" s="150"/>
      <c r="H134" s="4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28"/>
      <c r="P134" s="428"/>
      <c r="Q134" s="428"/>
      <c r="R134" s="428"/>
      <c r="S134" s="428"/>
      <c r="T134" s="428"/>
      <c r="U134" s="428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4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28"/>
      <c r="P135" s="428"/>
      <c r="Q135" s="428"/>
      <c r="R135" s="428"/>
      <c r="S135" s="428"/>
      <c r="T135" s="428"/>
      <c r="U135" s="428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28"/>
      <c r="P136" s="428"/>
      <c r="Q136" s="428"/>
      <c r="R136" s="428"/>
      <c r="S136" s="428"/>
      <c r="T136" s="428"/>
      <c r="U136" s="428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59" t="s">
        <v>231</v>
      </c>
      <c r="B137" s="560"/>
      <c r="C137" s="429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02" customFormat="1" ht="20.100000000000001" customHeight="1">
      <c r="A138" s="400">
        <v>30400025</v>
      </c>
      <c r="B138" s="401" t="s">
        <v>728</v>
      </c>
      <c r="C138" s="399" t="s">
        <v>729</v>
      </c>
      <c r="D138" s="150">
        <v>5.04</v>
      </c>
      <c r="E138" s="150"/>
      <c r="F138" s="392">
        <v>42653</v>
      </c>
      <c r="G138" s="174">
        <v>78</v>
      </c>
      <c r="H138" s="432">
        <f t="shared" ref="H138:H144" si="55">D138*G138</f>
        <v>393.12</v>
      </c>
      <c r="I138" s="393">
        <v>4</v>
      </c>
      <c r="J138" s="393">
        <f t="array" ref="J138">IF(ISERROR(G138/I138),"",G138/I138)</f>
        <v>19.5</v>
      </c>
      <c r="K138" s="395">
        <f t="array" ref="K138">IF(ISERROR(G138/L138),"",G138/L138)</f>
        <v>3.5454545454545454</v>
      </c>
      <c r="L138" s="393">
        <v>22</v>
      </c>
      <c r="M138" s="396">
        <f t="shared" ref="M138:M142" si="56">IF(ISERROR(I138-K138),"",I138-K138)</f>
        <v>0.45454545454545459</v>
      </c>
      <c r="N138" s="393">
        <f t="shared" ref="N138:N142" si="57">SUM(O138:U138)</f>
        <v>0</v>
      </c>
      <c r="O138" s="437"/>
      <c r="P138" s="437"/>
      <c r="Q138" s="437"/>
      <c r="R138" s="437"/>
      <c r="S138" s="437"/>
      <c r="T138" s="437"/>
      <c r="U138" s="437"/>
      <c r="V138" s="397">
        <f t="shared" ref="V138:V142" si="58">SUM(X138:AA138)</f>
        <v>0</v>
      </c>
      <c r="W138" s="433">
        <f t="shared" si="49"/>
        <v>0</v>
      </c>
      <c r="X138" s="397"/>
      <c r="Y138" s="397"/>
      <c r="Z138" s="397"/>
      <c r="AA138" s="397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28"/>
      <c r="P139" s="428"/>
      <c r="Q139" s="428"/>
      <c r="R139" s="428"/>
      <c r="S139" s="428"/>
      <c r="T139" s="428"/>
      <c r="U139" s="428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28"/>
      <c r="P140" s="428"/>
      <c r="Q140" s="428"/>
      <c r="R140" s="428"/>
      <c r="S140" s="428"/>
      <c r="T140" s="428"/>
      <c r="U140" s="428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517</v>
      </c>
      <c r="C141" s="148" t="s">
        <v>195</v>
      </c>
      <c r="D141" s="130">
        <v>5.04</v>
      </c>
      <c r="E141" s="130"/>
      <c r="F141" s="149"/>
      <c r="G141" s="150"/>
      <c r="H141" s="4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28"/>
      <c r="P141" s="428"/>
      <c r="Q141" s="428"/>
      <c r="R141" s="428"/>
      <c r="S141" s="428"/>
      <c r="T141" s="428"/>
      <c r="U141" s="428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28"/>
      <c r="P142" s="428"/>
      <c r="Q142" s="428"/>
      <c r="R142" s="428"/>
      <c r="S142" s="428"/>
      <c r="T142" s="428"/>
      <c r="U142" s="428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s="402" customFormat="1" ht="20.100000000000001" customHeight="1">
      <c r="A143" s="400">
        <v>30400019</v>
      </c>
      <c r="B143" s="401" t="s">
        <v>908</v>
      </c>
      <c r="C143" s="403" t="s">
        <v>444</v>
      </c>
      <c r="D143" s="150">
        <v>5.04</v>
      </c>
      <c r="E143" s="150"/>
      <c r="F143" s="392">
        <v>42653</v>
      </c>
      <c r="G143" s="174">
        <v>67</v>
      </c>
      <c r="H143" s="432">
        <f t="shared" si="55"/>
        <v>337.68</v>
      </c>
      <c r="I143" s="393">
        <v>6</v>
      </c>
      <c r="J143" s="393"/>
      <c r="K143" s="395"/>
      <c r="L143" s="393"/>
      <c r="M143" s="396"/>
      <c r="N143" s="393"/>
      <c r="O143" s="437"/>
      <c r="P143" s="437"/>
      <c r="Q143" s="437"/>
      <c r="R143" s="437"/>
      <c r="S143" s="437"/>
      <c r="T143" s="437"/>
      <c r="U143" s="437"/>
      <c r="V143" s="397"/>
      <c r="W143" s="433"/>
      <c r="X143" s="397"/>
      <c r="Y143" s="397"/>
      <c r="Z143" s="397"/>
      <c r="AA143" s="397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28"/>
      <c r="P144" s="428"/>
      <c r="Q144" s="428"/>
      <c r="R144" s="428"/>
      <c r="S144" s="428"/>
      <c r="T144" s="428"/>
      <c r="U144" s="428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59" t="s">
        <v>234</v>
      </c>
      <c r="B145" s="560"/>
      <c r="C145" s="429" t="s">
        <v>202</v>
      </c>
      <c r="D145" s="165"/>
      <c r="E145" s="165"/>
      <c r="F145" s="166"/>
      <c r="G145" s="167">
        <f>SUM(G138:G144)</f>
        <v>145</v>
      </c>
      <c r="H145" s="168">
        <f>SUM(H138:H144)</f>
        <v>730.8</v>
      </c>
      <c r="I145" s="168">
        <f>SUM(I138:I144)</f>
        <v>10</v>
      </c>
      <c r="J145" s="152">
        <f t="array" ref="J145">IF(ISERROR(G145/I145),"",G145/I145)</f>
        <v>14.5</v>
      </c>
      <c r="K145" s="168">
        <f>SUM(K138:K144)</f>
        <v>3.5454545454545454</v>
      </c>
      <c r="L145" s="169"/>
      <c r="M145" s="172">
        <f>SUM(M138:M144)</f>
        <v>0.45454545454545459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163" t="s">
        <v>494</v>
      </c>
      <c r="C146" s="426"/>
      <c r="D146" s="130">
        <v>3.65</v>
      </c>
      <c r="E146" s="130"/>
      <c r="F146" s="175"/>
      <c r="G146" s="150"/>
      <c r="H146" s="420">
        <f t="shared" ref="H146:H159" si="63">D146*G146</f>
        <v>0</v>
      </c>
      <c r="I146" s="151"/>
      <c r="J146" s="152" t="str">
        <f t="array" ref="J146">IF(ISERROR(G146/I146),"",G146/I146)</f>
        <v/>
      </c>
      <c r="K146" s="4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28"/>
      <c r="P146" s="428"/>
      <c r="Q146" s="428"/>
      <c r="R146" s="428"/>
      <c r="S146" s="428"/>
      <c r="T146" s="428"/>
      <c r="U146" s="428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26"/>
      <c r="D147" s="130">
        <v>6.58</v>
      </c>
      <c r="E147" s="130"/>
      <c r="F147" s="149"/>
      <c r="G147" s="150"/>
      <c r="H147" s="4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28"/>
      <c r="P147" s="428"/>
      <c r="Q147" s="428"/>
      <c r="R147" s="428"/>
      <c r="S147" s="428"/>
      <c r="T147" s="428"/>
      <c r="U147" s="428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26"/>
      <c r="D148" s="130">
        <v>7.8</v>
      </c>
      <c r="E148" s="130"/>
      <c r="F148" s="149"/>
      <c r="G148" s="150"/>
      <c r="H148" s="4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28"/>
      <c r="P148" s="428"/>
      <c r="Q148" s="428"/>
      <c r="R148" s="428"/>
      <c r="S148" s="428"/>
      <c r="T148" s="428"/>
      <c r="U148" s="428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26"/>
      <c r="D149" s="130">
        <v>4.4000000000000004</v>
      </c>
      <c r="E149" s="130"/>
      <c r="F149" s="149"/>
      <c r="G149" s="150"/>
      <c r="H149" s="4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28"/>
      <c r="P149" s="428"/>
      <c r="Q149" s="428"/>
      <c r="R149" s="428"/>
      <c r="S149" s="428"/>
      <c r="T149" s="428"/>
      <c r="U149" s="428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28"/>
      <c r="P150" s="428"/>
      <c r="Q150" s="428"/>
      <c r="R150" s="428"/>
      <c r="S150" s="428"/>
      <c r="T150" s="428"/>
      <c r="U150" s="428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26" t="s">
        <v>239</v>
      </c>
      <c r="C151" s="426" t="s">
        <v>179</v>
      </c>
      <c r="D151" s="130">
        <v>6.04</v>
      </c>
      <c r="E151" s="130"/>
      <c r="F151" s="149"/>
      <c r="G151" s="150"/>
      <c r="H151" s="4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28"/>
      <c r="P151" s="428"/>
      <c r="Q151" s="428"/>
      <c r="R151" s="428"/>
      <c r="S151" s="428"/>
      <c r="T151" s="428"/>
      <c r="U151" s="428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26" t="s">
        <v>239</v>
      </c>
      <c r="C152" s="426" t="s">
        <v>186</v>
      </c>
      <c r="D152" s="130">
        <v>6.04</v>
      </c>
      <c r="E152" s="130"/>
      <c r="F152" s="149"/>
      <c r="G152" s="150"/>
      <c r="H152" s="4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28"/>
      <c r="P152" s="428"/>
      <c r="Q152" s="428"/>
      <c r="R152" s="428"/>
      <c r="S152" s="428"/>
      <c r="T152" s="428"/>
      <c r="U152" s="428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26" t="s">
        <v>446</v>
      </c>
      <c r="C153" s="426" t="s">
        <v>179</v>
      </c>
      <c r="D153" s="130">
        <v>6</v>
      </c>
      <c r="E153" s="130"/>
      <c r="F153" s="149"/>
      <c r="G153" s="150"/>
      <c r="H153" s="420">
        <f t="shared" si="63"/>
        <v>0</v>
      </c>
      <c r="I153" s="151"/>
      <c r="J153" s="152"/>
      <c r="K153" s="153"/>
      <c r="L153" s="151"/>
      <c r="M153" s="131"/>
      <c r="N153" s="152"/>
      <c r="O153" s="428"/>
      <c r="P153" s="428"/>
      <c r="Q153" s="428"/>
      <c r="R153" s="428"/>
      <c r="S153" s="428"/>
      <c r="T153" s="428"/>
      <c r="U153" s="428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26" t="s">
        <v>446</v>
      </c>
      <c r="C154" s="426" t="s">
        <v>60</v>
      </c>
      <c r="D154" s="130">
        <v>6</v>
      </c>
      <c r="E154" s="130"/>
      <c r="F154" s="149"/>
      <c r="G154" s="150"/>
      <c r="H154" s="420">
        <f t="shared" si="63"/>
        <v>0</v>
      </c>
      <c r="I154" s="151"/>
      <c r="J154" s="152"/>
      <c r="K154" s="153"/>
      <c r="L154" s="151"/>
      <c r="M154" s="131"/>
      <c r="N154" s="152"/>
      <c r="O154" s="428"/>
      <c r="P154" s="428"/>
      <c r="Q154" s="428"/>
      <c r="R154" s="428"/>
      <c r="S154" s="428"/>
      <c r="T154" s="428"/>
      <c r="U154" s="428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19" t="s">
        <v>240</v>
      </c>
      <c r="C155" s="148"/>
      <c r="D155" s="130">
        <v>7.3</v>
      </c>
      <c r="E155" s="130"/>
      <c r="F155" s="149"/>
      <c r="G155" s="150"/>
      <c r="H155" s="4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28"/>
      <c r="P155" s="428"/>
      <c r="Q155" s="428"/>
      <c r="R155" s="428"/>
      <c r="S155" s="428"/>
      <c r="T155" s="428"/>
      <c r="U155" s="428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19" t="s">
        <v>241</v>
      </c>
      <c r="C156" s="148"/>
      <c r="D156" s="130">
        <f>78*120/1000</f>
        <v>9.36</v>
      </c>
      <c r="E156" s="130"/>
      <c r="F156" s="149"/>
      <c r="G156" s="150"/>
      <c r="H156" s="4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28"/>
      <c r="P156" s="428"/>
      <c r="Q156" s="428"/>
      <c r="R156" s="428"/>
      <c r="S156" s="428"/>
      <c r="T156" s="428"/>
      <c r="U156" s="428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19" t="s">
        <v>242</v>
      </c>
      <c r="C157" s="148"/>
      <c r="D157" s="130">
        <v>4.5</v>
      </c>
      <c r="E157" s="130"/>
      <c r="F157" s="149"/>
      <c r="G157" s="150"/>
      <c r="H157" s="420">
        <f t="shared" si="63"/>
        <v>0</v>
      </c>
      <c r="I157" s="151"/>
      <c r="J157" s="152"/>
      <c r="K157" s="153"/>
      <c r="L157" s="151"/>
      <c r="M157" s="131"/>
      <c r="N157" s="152"/>
      <c r="O157" s="428"/>
      <c r="P157" s="428"/>
      <c r="Q157" s="428"/>
      <c r="R157" s="428"/>
      <c r="S157" s="428"/>
      <c r="T157" s="428"/>
      <c r="U157" s="428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19" t="s">
        <v>243</v>
      </c>
      <c r="C158" s="148"/>
      <c r="D158" s="130">
        <v>4.5</v>
      </c>
      <c r="E158" s="130"/>
      <c r="F158" s="149"/>
      <c r="G158" s="150"/>
      <c r="H158" s="420">
        <f t="shared" si="63"/>
        <v>0</v>
      </c>
      <c r="I158" s="151"/>
      <c r="J158" s="152"/>
      <c r="K158" s="153"/>
      <c r="L158" s="151"/>
      <c r="M158" s="131"/>
      <c r="N158" s="152"/>
      <c r="O158" s="428"/>
      <c r="P158" s="428"/>
      <c r="Q158" s="428"/>
      <c r="R158" s="428"/>
      <c r="S158" s="428"/>
      <c r="T158" s="428"/>
      <c r="U158" s="428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20">
        <f t="shared" si="63"/>
        <v>0</v>
      </c>
      <c r="I159" s="151"/>
      <c r="J159" s="152"/>
      <c r="K159" s="153"/>
      <c r="L159" s="151"/>
      <c r="M159" s="131"/>
      <c r="N159" s="152"/>
      <c r="O159" s="428"/>
      <c r="P159" s="428"/>
      <c r="Q159" s="428"/>
      <c r="R159" s="428"/>
      <c r="S159" s="428"/>
      <c r="T159" s="428"/>
      <c r="U159" s="428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59" t="s">
        <v>244</v>
      </c>
      <c r="B160" s="560"/>
      <c r="C160" s="429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61" t="s">
        <v>246</v>
      </c>
      <c r="B161" s="562"/>
      <c r="C161" s="562"/>
      <c r="D161" s="562"/>
      <c r="E161" s="562"/>
      <c r="F161" s="563"/>
      <c r="G161" s="176">
        <f>SUM(G28,G86,G121,G137,G145,G160)</f>
        <v>1740</v>
      </c>
      <c r="H161" s="176">
        <f>SUM(H28,H86,H121,H137,H145,H160)</f>
        <v>8781.75</v>
      </c>
      <c r="I161" s="176">
        <f>SUM(I28,I86,I121,I137,I145,I160)</f>
        <v>43</v>
      </c>
      <c r="J161" s="177">
        <f t="array" ref="J161">IF(ISERROR(G161/I161),"",G161/I161)</f>
        <v>40.465116279069768</v>
      </c>
      <c r="K161" s="176">
        <f>SUM(K28,K86,K121,K137,K145,K160)</f>
        <v>50.172743922743926</v>
      </c>
      <c r="L161" s="177">
        <f>IF(ISERROR(G161/K161),"",G161/K161)</f>
        <v>34.680184178869204</v>
      </c>
      <c r="M161" s="176">
        <f t="shared" ref="M161:AA161" si="76">SUM(M28,M86,M121,M137,M145,M160)</f>
        <v>-13.172743922743924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64" t="s">
        <v>526</v>
      </c>
      <c r="B162" s="422" t="s">
        <v>247</v>
      </c>
      <c r="C162" s="547" t="s">
        <v>248</v>
      </c>
      <c r="D162" s="548"/>
      <c r="E162" s="555" t="s">
        <v>249</v>
      </c>
      <c r="F162" s="555"/>
      <c r="G162" s="525" t="s">
        <v>250</v>
      </c>
      <c r="H162" s="525"/>
      <c r="I162" s="555" t="s">
        <v>251</v>
      </c>
      <c r="J162" s="555"/>
      <c r="K162" s="555" t="s">
        <v>252</v>
      </c>
      <c r="L162" s="555"/>
      <c r="M162" s="555" t="s">
        <v>253</v>
      </c>
      <c r="N162" s="555"/>
      <c r="O162" s="555" t="s">
        <v>254</v>
      </c>
      <c r="P162" s="525" t="s">
        <v>255</v>
      </c>
      <c r="Q162" s="525"/>
      <c r="R162" s="525" t="s">
        <v>252</v>
      </c>
      <c r="S162" s="525"/>
      <c r="T162" s="525" t="s">
        <v>256</v>
      </c>
      <c r="U162" s="525"/>
      <c r="V162" s="525" t="s">
        <v>257</v>
      </c>
      <c r="W162" s="525"/>
      <c r="X162" s="525" t="s">
        <v>252</v>
      </c>
      <c r="Y162" s="525"/>
      <c r="Z162" s="525" t="s">
        <v>256</v>
      </c>
      <c r="AA162" s="525"/>
    </row>
    <row r="163" spans="1:27" ht="20.100000000000001" customHeight="1">
      <c r="A163" s="565"/>
      <c r="B163" s="422" t="s">
        <v>258</v>
      </c>
      <c r="C163" s="547">
        <v>1</v>
      </c>
      <c r="D163" s="548"/>
      <c r="E163" s="558">
        <f>C163*11</f>
        <v>11</v>
      </c>
      <c r="F163" s="558"/>
      <c r="G163" s="525">
        <v>1</v>
      </c>
      <c r="H163" s="525"/>
      <c r="I163" s="558">
        <f>G163*11</f>
        <v>11</v>
      </c>
      <c r="J163" s="558"/>
      <c r="K163" s="558">
        <f>E163-I163</f>
        <v>0</v>
      </c>
      <c r="L163" s="558"/>
      <c r="M163" s="556">
        <f>IF(ISERROR(K163/E163),"",K163/E163)</f>
        <v>0</v>
      </c>
      <c r="N163" s="556"/>
      <c r="O163" s="555"/>
      <c r="P163" s="525" t="s">
        <v>201</v>
      </c>
      <c r="Q163" s="525"/>
      <c r="R163" s="554">
        <f>SUM(O28:U28)</f>
        <v>0</v>
      </c>
      <c r="S163" s="554"/>
      <c r="T163" s="549" t="str">
        <f t="array" ref="T163">IF(ISERROR(R163/R170),"",R163/R170)</f>
        <v/>
      </c>
      <c r="U163" s="549"/>
      <c r="V163" s="525" t="s">
        <v>259</v>
      </c>
      <c r="W163" s="525"/>
      <c r="X163" s="552">
        <f>SUM(P27,P85,P120,P136,P144,P158)</f>
        <v>0</v>
      </c>
      <c r="Y163" s="552"/>
      <c r="Z163" s="549" t="str">
        <f t="array" ref="Z163">IF(ISERROR(X163/X170),"",X163/X170)</f>
        <v/>
      </c>
      <c r="AA163" s="549"/>
    </row>
    <row r="164" spans="1:27" ht="20.100000000000001" customHeight="1">
      <c r="A164" s="565"/>
      <c r="B164" s="422" t="s">
        <v>260</v>
      </c>
      <c r="C164" s="547">
        <v>1</v>
      </c>
      <c r="D164" s="548"/>
      <c r="E164" s="558">
        <f>C164*11</f>
        <v>11</v>
      </c>
      <c r="F164" s="558"/>
      <c r="G164" s="525">
        <v>1</v>
      </c>
      <c r="H164" s="525"/>
      <c r="I164" s="558">
        <f>G164*11</f>
        <v>11</v>
      </c>
      <c r="J164" s="558"/>
      <c r="K164" s="558">
        <f>E164-I164</f>
        <v>0</v>
      </c>
      <c r="L164" s="558"/>
      <c r="M164" s="556">
        <f>IF(ISERROR(K164/E164),"",K164/E164)</f>
        <v>0</v>
      </c>
      <c r="N164" s="556"/>
      <c r="O164" s="555"/>
      <c r="P164" s="525" t="s">
        <v>216</v>
      </c>
      <c r="Q164" s="525"/>
      <c r="R164" s="554">
        <f>SUM(O86:U86)</f>
        <v>0</v>
      </c>
      <c r="S164" s="554"/>
      <c r="T164" s="549" t="str">
        <f>IF(ISERROR(R164/R170),"",R164/R170)</f>
        <v/>
      </c>
      <c r="U164" s="549"/>
      <c r="V164" s="525" t="s">
        <v>261</v>
      </c>
      <c r="W164" s="525"/>
      <c r="X164" s="552">
        <f>SUM(P28,P86,P121,P137,P145,P160)</f>
        <v>0</v>
      </c>
      <c r="Y164" s="552"/>
      <c r="Z164" s="549" t="str">
        <f>IF(ISERROR(X164/X170),"",X164/X170)</f>
        <v/>
      </c>
      <c r="AA164" s="549"/>
    </row>
    <row r="165" spans="1:27" ht="20.100000000000001" customHeight="1">
      <c r="A165" s="565"/>
      <c r="B165" s="422" t="s">
        <v>262</v>
      </c>
      <c r="C165" s="547">
        <v>1</v>
      </c>
      <c r="D165" s="548"/>
      <c r="E165" s="558">
        <f>C165*8</f>
        <v>8</v>
      </c>
      <c r="F165" s="558"/>
      <c r="G165" s="525">
        <v>1</v>
      </c>
      <c r="H165" s="525"/>
      <c r="I165" s="558">
        <f>G165*8</f>
        <v>8</v>
      </c>
      <c r="J165" s="558"/>
      <c r="K165" s="558">
        <f>E165-I165</f>
        <v>0</v>
      </c>
      <c r="L165" s="558"/>
      <c r="M165" s="556">
        <f>IF(ISERROR(K165/E165),"",K165/E165)</f>
        <v>0</v>
      </c>
      <c r="N165" s="556"/>
      <c r="O165" s="555"/>
      <c r="P165" s="525" t="s">
        <v>224</v>
      </c>
      <c r="Q165" s="525"/>
      <c r="R165" s="554">
        <f>SUM(O121:U121)</f>
        <v>0</v>
      </c>
      <c r="S165" s="554"/>
      <c r="T165" s="549" t="str">
        <f>IF(ISERROR(R165/R170),"",R165/R170)</f>
        <v/>
      </c>
      <c r="U165" s="549"/>
      <c r="V165" s="525" t="s">
        <v>263</v>
      </c>
      <c r="W165" s="525"/>
      <c r="X165" s="552">
        <f>SUM(P29,P87,P122,P138,P146,P161)</f>
        <v>0</v>
      </c>
      <c r="Y165" s="552"/>
      <c r="Z165" s="549" t="str">
        <f>IF(ISERROR(X165/X170),"",X165/X170)</f>
        <v/>
      </c>
      <c r="AA165" s="549"/>
    </row>
    <row r="166" spans="1:27" ht="20.100000000000001" customHeight="1">
      <c r="A166" s="565"/>
      <c r="B166" s="422" t="s">
        <v>264</v>
      </c>
      <c r="C166" s="547">
        <v>1</v>
      </c>
      <c r="D166" s="548"/>
      <c r="E166" s="558">
        <f>C166*11</f>
        <v>11</v>
      </c>
      <c r="F166" s="558"/>
      <c r="G166" s="525">
        <v>1</v>
      </c>
      <c r="H166" s="525"/>
      <c r="I166" s="558">
        <f>G166*11</f>
        <v>11</v>
      </c>
      <c r="J166" s="558"/>
      <c r="K166" s="558">
        <f>E166-I166</f>
        <v>0</v>
      </c>
      <c r="L166" s="558"/>
      <c r="M166" s="556">
        <f>IF(ISERROR(K166/E166),"",K166/E166)</f>
        <v>0</v>
      </c>
      <c r="N166" s="556"/>
      <c r="O166" s="555"/>
      <c r="P166" s="525" t="s">
        <v>231</v>
      </c>
      <c r="Q166" s="525"/>
      <c r="R166" s="554">
        <f>SUM(O137:U137)</f>
        <v>0</v>
      </c>
      <c r="S166" s="554"/>
      <c r="T166" s="549" t="str">
        <f>IF(ISERROR(R166/R170),"",R166/R170)</f>
        <v/>
      </c>
      <c r="U166" s="549"/>
      <c r="V166" s="525" t="s">
        <v>265</v>
      </c>
      <c r="W166" s="525"/>
      <c r="X166" s="552">
        <f>SUM(P31,P88,P123,P139,P147,P162)</f>
        <v>0</v>
      </c>
      <c r="Y166" s="552"/>
      <c r="Z166" s="549" t="str">
        <f>IF(ISERROR(X166/X170),"",X166/X170)</f>
        <v/>
      </c>
      <c r="AA166" s="549"/>
    </row>
    <row r="167" spans="1:27" ht="20.100000000000001" customHeight="1">
      <c r="A167" s="566"/>
      <c r="B167" s="422" t="s">
        <v>266</v>
      </c>
      <c r="C167" s="557">
        <f>SUM(C163:D166)</f>
        <v>4</v>
      </c>
      <c r="D167" s="531"/>
      <c r="E167" s="558">
        <f>SUM(E163:F166)</f>
        <v>41</v>
      </c>
      <c r="F167" s="558"/>
      <c r="G167" s="525">
        <f>SUM(G163:H166)</f>
        <v>4</v>
      </c>
      <c r="H167" s="525"/>
      <c r="I167" s="558">
        <f>SUM(I163:J166)</f>
        <v>41</v>
      </c>
      <c r="J167" s="558"/>
      <c r="K167" s="558">
        <f>SUM(K163:L166)</f>
        <v>0</v>
      </c>
      <c r="L167" s="558"/>
      <c r="M167" s="556">
        <f>IF(ISERROR(K167/E167),"",K167/E167)</f>
        <v>0</v>
      </c>
      <c r="N167" s="556"/>
      <c r="O167" s="555"/>
      <c r="P167" s="525" t="s">
        <v>234</v>
      </c>
      <c r="Q167" s="525"/>
      <c r="R167" s="554">
        <f>SUM(O145:U145)</f>
        <v>0</v>
      </c>
      <c r="S167" s="554"/>
      <c r="T167" s="549" t="str">
        <f>IF(ISERROR(R167/R170),"",R167/R170)</f>
        <v/>
      </c>
      <c r="U167" s="549"/>
      <c r="V167" s="525" t="s">
        <v>267</v>
      </c>
      <c r="W167" s="525"/>
      <c r="X167" s="552">
        <f>SUM(P32,P89,P124,P140,P148,P163)</f>
        <v>0</v>
      </c>
      <c r="Y167" s="552"/>
      <c r="Z167" s="549" t="str">
        <f>IF(ISERROR(X167/X170),"",X167/X170)</f>
        <v/>
      </c>
      <c r="AA167" s="549"/>
    </row>
    <row r="168" spans="1:27" ht="20.100000000000001" customHeight="1">
      <c r="A168" s="365" t="s">
        <v>527</v>
      </c>
      <c r="B168" s="422">
        <f>G161</f>
        <v>1740</v>
      </c>
      <c r="C168" s="535" t="s">
        <v>269</v>
      </c>
      <c r="D168" s="534"/>
      <c r="E168" s="525">
        <f>H161</f>
        <v>8781.75</v>
      </c>
      <c r="F168" s="525"/>
      <c r="G168" s="525" t="s">
        <v>270</v>
      </c>
      <c r="H168" s="525"/>
      <c r="I168" s="553">
        <f>L161</f>
        <v>34.680184178869204</v>
      </c>
      <c r="J168" s="553"/>
      <c r="K168" s="555" t="s">
        <v>271</v>
      </c>
      <c r="L168" s="555"/>
      <c r="M168" s="553">
        <f>J161</f>
        <v>40.465116279069768</v>
      </c>
      <c r="N168" s="553"/>
      <c r="O168" s="555"/>
      <c r="P168" s="525" t="s">
        <v>244</v>
      </c>
      <c r="Q168" s="525"/>
      <c r="R168" s="554">
        <f>SUM(O160:U160)</f>
        <v>0</v>
      </c>
      <c r="S168" s="554"/>
      <c r="T168" s="549" t="str">
        <f>IF(ISERROR(R168/R170),"",R168/R170)</f>
        <v/>
      </c>
      <c r="U168" s="549"/>
      <c r="V168" s="525" t="s">
        <v>272</v>
      </c>
      <c r="W168" s="525"/>
      <c r="X168" s="552">
        <f>SUM(P33,P90,P125,P141,P149,P164)</f>
        <v>0</v>
      </c>
      <c r="Y168" s="552"/>
      <c r="Z168" s="549" t="str">
        <f>IF(ISERROR(X168/X170),"",X168/X170)</f>
        <v/>
      </c>
      <c r="AA168" s="549"/>
    </row>
    <row r="169" spans="1:27" ht="20.100000000000001" customHeight="1">
      <c r="A169" s="366" t="s">
        <v>528</v>
      </c>
      <c r="B169" s="422">
        <f>I161+C167</f>
        <v>47</v>
      </c>
      <c r="C169" s="532" t="s">
        <v>251</v>
      </c>
      <c r="D169" s="533"/>
      <c r="E169" s="550">
        <f>K161+I167</f>
        <v>91.172743922743933</v>
      </c>
      <c r="F169" s="550"/>
      <c r="G169" s="525" t="s">
        <v>274</v>
      </c>
      <c r="H169" s="525"/>
      <c r="I169" s="553">
        <f>B169-E169</f>
        <v>-44.172743922743933</v>
      </c>
      <c r="J169" s="553"/>
      <c r="K169" s="555" t="s">
        <v>275</v>
      </c>
      <c r="L169" s="555"/>
      <c r="M169" s="556">
        <f>IF(ISERROR(I169/E169),"",I169/E169)</f>
        <v>-0.48449505874446552</v>
      </c>
      <c r="N169" s="556"/>
      <c r="O169" s="555"/>
      <c r="P169" s="525" t="s">
        <v>245</v>
      </c>
      <c r="Q169" s="525"/>
      <c r="R169" s="554"/>
      <c r="S169" s="554"/>
      <c r="T169" s="549" t="str">
        <f>IF(ISERROR(R169/R170),"",R169/R170)</f>
        <v/>
      </c>
      <c r="U169" s="549"/>
      <c r="V169" s="525" t="s">
        <v>264</v>
      </c>
      <c r="W169" s="525"/>
      <c r="X169" s="552"/>
      <c r="Y169" s="552"/>
      <c r="Z169" s="549" t="str">
        <f>IF(ISERROR(X169/X170),"",X169/X170)</f>
        <v/>
      </c>
      <c r="AA169" s="549"/>
    </row>
    <row r="170" spans="1:27" ht="20.100000000000001" customHeight="1">
      <c r="A170" s="366" t="s">
        <v>498</v>
      </c>
      <c r="B170" s="422">
        <f>N161</f>
        <v>0</v>
      </c>
      <c r="C170" s="532" t="s">
        <v>277</v>
      </c>
      <c r="D170" s="533"/>
      <c r="E170" s="549">
        <f>IF(ISERROR(B170/B169),"",B170/B169)</f>
        <v>0</v>
      </c>
      <c r="F170" s="549"/>
      <c r="G170" s="525" t="s">
        <v>278</v>
      </c>
      <c r="H170" s="525"/>
      <c r="I170" s="555">
        <f>V161</f>
        <v>0</v>
      </c>
      <c r="J170" s="555"/>
      <c r="K170" s="555" t="s">
        <v>279</v>
      </c>
      <c r="L170" s="555"/>
      <c r="M170" s="556">
        <f t="array" ref="M170">IF(ISERROR(I170/B168),"",I170/B168)</f>
        <v>0</v>
      </c>
      <c r="N170" s="556"/>
      <c r="O170" s="555"/>
      <c r="P170" s="525" t="s">
        <v>266</v>
      </c>
      <c r="Q170" s="525"/>
      <c r="R170" s="554">
        <f>SUM(R163:S169)</f>
        <v>0</v>
      </c>
      <c r="S170" s="554"/>
      <c r="T170" s="549"/>
      <c r="U170" s="549"/>
      <c r="V170" s="525" t="s">
        <v>266</v>
      </c>
      <c r="W170" s="525"/>
      <c r="X170" s="552">
        <f>SUM(X163:Y169)</f>
        <v>0</v>
      </c>
      <c r="Y170" s="552"/>
      <c r="Z170" s="549"/>
      <c r="AA170" s="549"/>
    </row>
    <row r="171" spans="1:27" ht="34.5" customHeight="1">
      <c r="A171" s="207" t="s">
        <v>529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75" t="s">
        <v>530</v>
      </c>
      <c r="B172" s="578" t="s">
        <v>280</v>
      </c>
      <c r="C172" s="578" t="s">
        <v>281</v>
      </c>
      <c r="D172" s="578" t="s">
        <v>282</v>
      </c>
      <c r="E172" s="581" t="s">
        <v>283</v>
      </c>
      <c r="F172" s="572" t="s">
        <v>284</v>
      </c>
      <c r="G172" s="555" t="s">
        <v>285</v>
      </c>
      <c r="H172" s="555"/>
      <c r="I172" s="578" t="s">
        <v>286</v>
      </c>
      <c r="J172" s="584" t="s">
        <v>271</v>
      </c>
      <c r="K172" s="587" t="s">
        <v>287</v>
      </c>
      <c r="L172" s="578" t="s">
        <v>270</v>
      </c>
      <c r="M172" s="568" t="s">
        <v>288</v>
      </c>
      <c r="N172" s="570" t="s">
        <v>252</v>
      </c>
      <c r="O172" s="555" t="s">
        <v>289</v>
      </c>
      <c r="P172" s="555"/>
      <c r="Q172" s="555"/>
      <c r="R172" s="555"/>
      <c r="S172" s="555"/>
      <c r="T172" s="555"/>
      <c r="U172" s="555"/>
      <c r="V172" s="555" t="s">
        <v>290</v>
      </c>
      <c r="W172" s="570" t="s">
        <v>291</v>
      </c>
      <c r="X172" s="555" t="s">
        <v>292</v>
      </c>
      <c r="Y172" s="555"/>
      <c r="Z172" s="555"/>
      <c r="AA172" s="555"/>
    </row>
    <row r="173" spans="1:27" ht="21.95" customHeight="1">
      <c r="A173" s="576"/>
      <c r="B173" s="579"/>
      <c r="C173" s="579"/>
      <c r="D173" s="579"/>
      <c r="E173" s="582"/>
      <c r="F173" s="573"/>
      <c r="G173" s="555"/>
      <c r="H173" s="555"/>
      <c r="I173" s="579"/>
      <c r="J173" s="585"/>
      <c r="K173" s="588"/>
      <c r="L173" s="579"/>
      <c r="M173" s="569"/>
      <c r="N173" s="570"/>
      <c r="O173" s="555" t="s">
        <v>259</v>
      </c>
      <c r="P173" s="555" t="s">
        <v>261</v>
      </c>
      <c r="Q173" s="555" t="s">
        <v>263</v>
      </c>
      <c r="R173" s="571" t="s">
        <v>265</v>
      </c>
      <c r="S173" s="525" t="s">
        <v>267</v>
      </c>
      <c r="T173" s="555" t="s">
        <v>272</v>
      </c>
      <c r="U173" s="555" t="s">
        <v>264</v>
      </c>
      <c r="V173" s="555"/>
      <c r="W173" s="570"/>
      <c r="X173" s="555" t="s">
        <v>293</v>
      </c>
      <c r="Y173" s="555" t="s">
        <v>294</v>
      </c>
      <c r="Z173" s="555" t="s">
        <v>295</v>
      </c>
      <c r="AA173" s="555" t="s">
        <v>264</v>
      </c>
    </row>
    <row r="174" spans="1:27" ht="21.95" customHeight="1">
      <c r="A174" s="577"/>
      <c r="B174" s="580"/>
      <c r="C174" s="580"/>
      <c r="D174" s="580"/>
      <c r="E174" s="583"/>
      <c r="F174" s="574"/>
      <c r="G174" s="436" t="s">
        <v>296</v>
      </c>
      <c r="H174" s="426" t="s">
        <v>297</v>
      </c>
      <c r="I174" s="580"/>
      <c r="J174" s="586"/>
      <c r="K174" s="589"/>
      <c r="L174" s="580"/>
      <c r="M174" s="569"/>
      <c r="N174" s="570"/>
      <c r="O174" s="555"/>
      <c r="P174" s="555"/>
      <c r="Q174" s="555"/>
      <c r="R174" s="571"/>
      <c r="S174" s="525"/>
      <c r="T174" s="555"/>
      <c r="U174" s="555"/>
      <c r="V174" s="555"/>
      <c r="W174" s="570"/>
      <c r="X174" s="555"/>
      <c r="Y174" s="555"/>
      <c r="Z174" s="555"/>
      <c r="AA174" s="555"/>
    </row>
    <row r="175" spans="1:27" ht="20.100000000000001" hidden="1" customHeight="1">
      <c r="A175" s="357">
        <v>30100030</v>
      </c>
      <c r="B175" s="419" t="s">
        <v>178</v>
      </c>
      <c r="C175" s="148" t="s">
        <v>179</v>
      </c>
      <c r="D175" s="130">
        <v>5.03</v>
      </c>
      <c r="E175" s="130"/>
      <c r="F175" s="149"/>
      <c r="G175" s="174"/>
      <c r="H175" s="4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28"/>
      <c r="P175" s="428"/>
      <c r="Q175" s="428"/>
      <c r="R175" s="428"/>
      <c r="S175" s="428"/>
      <c r="T175" s="428"/>
      <c r="U175" s="428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28"/>
      <c r="P176" s="428"/>
      <c r="Q176" s="428"/>
      <c r="R176" s="428"/>
      <c r="S176" s="428"/>
      <c r="T176" s="428"/>
      <c r="U176" s="428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28"/>
      <c r="P177" s="428"/>
      <c r="Q177" s="428"/>
      <c r="R177" s="428"/>
      <c r="S177" s="428"/>
      <c r="T177" s="428"/>
      <c r="U177" s="428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28"/>
      <c r="P178" s="428"/>
      <c r="Q178" s="428"/>
      <c r="R178" s="428"/>
      <c r="S178" s="428"/>
      <c r="T178" s="428"/>
      <c r="U178" s="428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28"/>
      <c r="P179" s="428"/>
      <c r="Q179" s="428"/>
      <c r="R179" s="428"/>
      <c r="S179" s="428"/>
      <c r="T179" s="428"/>
      <c r="U179" s="428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49"/>
      <c r="G180" s="150"/>
      <c r="H180" s="4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28"/>
      <c r="P180" s="428"/>
      <c r="Q180" s="428"/>
      <c r="R180" s="428"/>
      <c r="S180" s="428"/>
      <c r="T180" s="428"/>
      <c r="U180" s="428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28"/>
      <c r="P181" s="428"/>
      <c r="Q181" s="428"/>
      <c r="R181" s="428"/>
      <c r="S181" s="428"/>
      <c r="T181" s="428"/>
      <c r="U181" s="428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28"/>
      <c r="P182" s="428"/>
      <c r="Q182" s="428"/>
      <c r="R182" s="428"/>
      <c r="S182" s="428"/>
      <c r="T182" s="428"/>
      <c r="U182" s="428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20">
        <f t="shared" si="77"/>
        <v>0</v>
      </c>
      <c r="I183" s="4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28"/>
      <c r="P183" s="428"/>
      <c r="Q183" s="428"/>
      <c r="R183" s="428"/>
      <c r="S183" s="428"/>
      <c r="T183" s="428"/>
      <c r="U183" s="428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20">
        <f t="shared" si="77"/>
        <v>0</v>
      </c>
      <c r="I184" s="4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28"/>
      <c r="P184" s="428"/>
      <c r="Q184" s="428"/>
      <c r="R184" s="428"/>
      <c r="S184" s="428"/>
      <c r="T184" s="428"/>
      <c r="U184" s="428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28"/>
      <c r="P185" s="428"/>
      <c r="Q185" s="428"/>
      <c r="R185" s="428"/>
      <c r="S185" s="428"/>
      <c r="T185" s="428"/>
      <c r="U185" s="428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28"/>
      <c r="P186" s="428"/>
      <c r="Q186" s="428"/>
      <c r="R186" s="428"/>
      <c r="S186" s="428"/>
      <c r="T186" s="428"/>
      <c r="U186" s="428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28"/>
      <c r="P187" s="428"/>
      <c r="Q187" s="428"/>
      <c r="R187" s="428"/>
      <c r="S187" s="428"/>
      <c r="T187" s="428"/>
      <c r="U187" s="428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28"/>
      <c r="P188" s="428"/>
      <c r="Q188" s="428"/>
      <c r="R188" s="428"/>
      <c r="S188" s="428"/>
      <c r="T188" s="428"/>
      <c r="U188" s="428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28"/>
      <c r="P189" s="428"/>
      <c r="Q189" s="428"/>
      <c r="R189" s="428"/>
      <c r="S189" s="428"/>
      <c r="T189" s="428"/>
      <c r="U189" s="428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426" t="s">
        <v>190</v>
      </c>
      <c r="D190" s="130">
        <v>4.8</v>
      </c>
      <c r="E190" s="130"/>
      <c r="F190" s="149"/>
      <c r="G190" s="150"/>
      <c r="H190" s="4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28"/>
      <c r="P190" s="428"/>
      <c r="Q190" s="428"/>
      <c r="R190" s="428"/>
      <c r="S190" s="428"/>
      <c r="T190" s="428"/>
      <c r="U190" s="428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426" t="s">
        <v>187</v>
      </c>
      <c r="D191" s="130">
        <v>4.8</v>
      </c>
      <c r="E191" s="130"/>
      <c r="F191" s="149"/>
      <c r="G191" s="150"/>
      <c r="H191" s="4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28"/>
      <c r="P191" s="428"/>
      <c r="Q191" s="428"/>
      <c r="R191" s="428"/>
      <c r="S191" s="428"/>
      <c r="T191" s="428"/>
      <c r="U191" s="428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426" t="s">
        <v>179</v>
      </c>
      <c r="D192" s="130">
        <v>4.8</v>
      </c>
      <c r="E192" s="130"/>
      <c r="F192" s="149"/>
      <c r="G192" s="150"/>
      <c r="H192" s="4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28"/>
      <c r="P192" s="428"/>
      <c r="Q192" s="428"/>
      <c r="R192" s="428"/>
      <c r="S192" s="428"/>
      <c r="T192" s="428"/>
      <c r="U192" s="428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426" t="s">
        <v>199</v>
      </c>
      <c r="D193" s="130">
        <v>4.8</v>
      </c>
      <c r="E193" s="130"/>
      <c r="F193" s="149"/>
      <c r="G193" s="150"/>
      <c r="H193" s="4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28"/>
      <c r="P193" s="428"/>
      <c r="Q193" s="428"/>
      <c r="R193" s="428"/>
      <c r="S193" s="428"/>
      <c r="T193" s="428"/>
      <c r="U193" s="428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28"/>
      <c r="P194" s="428"/>
      <c r="Q194" s="428"/>
      <c r="R194" s="428"/>
      <c r="S194" s="428"/>
      <c r="T194" s="428"/>
      <c r="U194" s="428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28"/>
      <c r="P195" s="428"/>
      <c r="Q195" s="428"/>
      <c r="R195" s="428"/>
      <c r="S195" s="428"/>
      <c r="T195" s="428"/>
      <c r="U195" s="428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59" t="s">
        <v>201</v>
      </c>
      <c r="B196" s="560"/>
      <c r="C196" s="429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s="402" customFormat="1" ht="20.100000000000001" customHeight="1">
      <c r="A197" s="400">
        <v>30100012</v>
      </c>
      <c r="B197" s="431" t="s">
        <v>903</v>
      </c>
      <c r="C197" s="399" t="s">
        <v>904</v>
      </c>
      <c r="D197" s="150">
        <v>5.03</v>
      </c>
      <c r="E197" s="150"/>
      <c r="F197" s="392">
        <v>42653</v>
      </c>
      <c r="G197" s="174">
        <v>1</v>
      </c>
      <c r="H197" s="432">
        <f t="shared" ref="H197:H253" si="91">D197*G197</f>
        <v>5.03</v>
      </c>
      <c r="I197" s="393">
        <v>0.02</v>
      </c>
      <c r="J197" s="393">
        <f t="array" ref="J197">IF(ISERROR(G197/I197),"",G197/I197)</f>
        <v>50</v>
      </c>
      <c r="K197" s="395">
        <f t="array" ref="K197">IF(ISERROR(G197/L197),"",G197/L197)</f>
        <v>1.9230769230769232E-2</v>
      </c>
      <c r="L197" s="393">
        <v>52</v>
      </c>
      <c r="M197" s="396">
        <f t="shared" ref="M197" si="92">IF(ISERROR(I197-K197),"",I197-K197)</f>
        <v>7.6923076923076858E-4</v>
      </c>
      <c r="N197" s="393">
        <f t="shared" ref="N197" si="93">SUM(O197:U197)</f>
        <v>0</v>
      </c>
      <c r="O197" s="435"/>
      <c r="P197" s="435"/>
      <c r="Q197" s="435"/>
      <c r="R197" s="435"/>
      <c r="S197" s="435"/>
      <c r="T197" s="435"/>
      <c r="U197" s="435"/>
      <c r="V197" s="397">
        <f t="shared" ref="V197" si="94">SUM(X197:AA197)</f>
        <v>0</v>
      </c>
      <c r="W197" s="433">
        <f t="shared" ref="W197" si="95">IF(ISERROR(V197/G197),"",V197/G197)</f>
        <v>0</v>
      </c>
      <c r="X197" s="397"/>
      <c r="Y197" s="397"/>
      <c r="Z197" s="397"/>
      <c r="AA197" s="397"/>
    </row>
    <row r="198" spans="1:27" ht="20.100000000000001" hidden="1" customHeight="1">
      <c r="A198" s="358">
        <v>30100011</v>
      </c>
      <c r="B198" s="419" t="s">
        <v>428</v>
      </c>
      <c r="C198" s="209" t="s">
        <v>430</v>
      </c>
      <c r="D198" s="130">
        <v>5.03</v>
      </c>
      <c r="E198" s="130"/>
      <c r="F198" s="149"/>
      <c r="G198" s="150"/>
      <c r="H198" s="4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24"/>
      <c r="P198" s="424"/>
      <c r="Q198" s="424"/>
      <c r="R198" s="424"/>
      <c r="S198" s="424"/>
      <c r="T198" s="424"/>
      <c r="U198" s="424"/>
      <c r="V198" s="154"/>
      <c r="W198" s="155"/>
      <c r="X198" s="154"/>
      <c r="Y198" s="154"/>
      <c r="Z198" s="154"/>
      <c r="AA198" s="154"/>
    </row>
    <row r="199" spans="1:27" s="402" customFormat="1" ht="20.100000000000001" customHeight="1">
      <c r="A199" s="400">
        <v>30100010</v>
      </c>
      <c r="B199" s="431" t="s">
        <v>621</v>
      </c>
      <c r="C199" s="399" t="s">
        <v>691</v>
      </c>
      <c r="D199" s="150">
        <v>5.03</v>
      </c>
      <c r="E199" s="150"/>
      <c r="F199" s="392">
        <v>42653</v>
      </c>
      <c r="G199" s="174">
        <v>508</v>
      </c>
      <c r="H199" s="432">
        <f t="shared" si="91"/>
        <v>2555.2400000000002</v>
      </c>
      <c r="I199" s="393">
        <v>5.5</v>
      </c>
      <c r="J199" s="393">
        <f t="array" ref="J199">IF(ISERROR(G199/I199),"",G199/I199)</f>
        <v>92.36363636363636</v>
      </c>
      <c r="K199" s="395">
        <f t="array" ref="K199">IF(ISERROR(G199/L199),"",G199/L199)</f>
        <v>9.7692307692307701</v>
      </c>
      <c r="L199" s="393">
        <v>52</v>
      </c>
      <c r="M199" s="396">
        <f t="shared" ref="M199" si="96">IF(ISERROR(I199-K199),"",I199-K199)</f>
        <v>-4.2692307692307701</v>
      </c>
      <c r="N199" s="393">
        <f t="shared" ref="N199:N201" si="97">SUM(O199:U199)</f>
        <v>0</v>
      </c>
      <c r="O199" s="435"/>
      <c r="P199" s="435"/>
      <c r="Q199" s="435"/>
      <c r="R199" s="435"/>
      <c r="S199" s="435"/>
      <c r="T199" s="435"/>
      <c r="U199" s="435"/>
      <c r="V199" s="397">
        <f t="shared" ref="V199:V201" si="98">SUM(X199:AA199)</f>
        <v>0</v>
      </c>
      <c r="W199" s="433">
        <f t="shared" ref="W199:W201" si="99">IF(ISERROR(V199/G199),"",V199/G199)</f>
        <v>0</v>
      </c>
      <c r="X199" s="397"/>
      <c r="Y199" s="397"/>
      <c r="Z199" s="397"/>
      <c r="AA199" s="397"/>
    </row>
    <row r="200" spans="1:27" ht="20.100000000000001" hidden="1" customHeight="1">
      <c r="A200" s="358">
        <v>30100014</v>
      </c>
      <c r="B200" s="419" t="s">
        <v>206</v>
      </c>
      <c r="C200" s="148" t="s">
        <v>203</v>
      </c>
      <c r="D200" s="130">
        <v>5.03</v>
      </c>
      <c r="E200" s="130"/>
      <c r="F200" s="149"/>
      <c r="G200" s="150"/>
      <c r="H200" s="4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24"/>
      <c r="P200" s="424"/>
      <c r="Q200" s="424"/>
      <c r="R200" s="424"/>
      <c r="S200" s="424"/>
      <c r="T200" s="424"/>
      <c r="U200" s="424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s="402" customFormat="1" ht="20.100000000000001" customHeight="1">
      <c r="A201" s="400">
        <v>30100013</v>
      </c>
      <c r="B201" s="431" t="s">
        <v>621</v>
      </c>
      <c r="C201" s="399" t="s">
        <v>905</v>
      </c>
      <c r="D201" s="150">
        <v>5.03</v>
      </c>
      <c r="E201" s="150"/>
      <c r="F201" s="392">
        <v>42653</v>
      </c>
      <c r="G201" s="174">
        <f>108+74+108+54+108</f>
        <v>452</v>
      </c>
      <c r="H201" s="432">
        <f t="shared" si="91"/>
        <v>2273.56</v>
      </c>
      <c r="I201" s="393">
        <v>4.5</v>
      </c>
      <c r="J201" s="393">
        <f t="array" ref="J201">IF(ISERROR(G201/I201),"",G201/I201)</f>
        <v>100.44444444444444</v>
      </c>
      <c r="K201" s="395">
        <f t="array" ref="K201">IF(ISERROR(G201/L201),"",G201/L201)</f>
        <v>8.6923076923076916</v>
      </c>
      <c r="L201" s="393">
        <v>52</v>
      </c>
      <c r="M201" s="396">
        <f t="shared" ref="M201" si="100">IF(ISERROR(I201-K201),"",I201-K201)</f>
        <v>-4.1923076923076916</v>
      </c>
      <c r="N201" s="393">
        <f t="shared" si="97"/>
        <v>0</v>
      </c>
      <c r="O201" s="435"/>
      <c r="P201" s="435"/>
      <c r="Q201" s="435"/>
      <c r="R201" s="435"/>
      <c r="S201" s="435"/>
      <c r="T201" s="435"/>
      <c r="U201" s="435"/>
      <c r="V201" s="397">
        <f t="shared" si="98"/>
        <v>0</v>
      </c>
      <c r="W201" s="433">
        <f t="shared" si="99"/>
        <v>0</v>
      </c>
      <c r="X201" s="397"/>
      <c r="Y201" s="397"/>
      <c r="Z201" s="397"/>
      <c r="AA201" s="397"/>
    </row>
    <row r="202" spans="1:27" ht="20.100000000000001" hidden="1" customHeight="1">
      <c r="A202" s="358">
        <v>30100016</v>
      </c>
      <c r="B202" s="419" t="s">
        <v>417</v>
      </c>
      <c r="C202" s="209" t="s">
        <v>418</v>
      </c>
      <c r="D202" s="130">
        <v>5.03</v>
      </c>
      <c r="E202" s="130"/>
      <c r="F202" s="149"/>
      <c r="G202" s="150"/>
      <c r="H202" s="4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24"/>
      <c r="P202" s="424"/>
      <c r="Q202" s="424"/>
      <c r="R202" s="424"/>
      <c r="S202" s="424"/>
      <c r="T202" s="424"/>
      <c r="U202" s="424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19" t="s">
        <v>417</v>
      </c>
      <c r="C203" s="209" t="s">
        <v>419</v>
      </c>
      <c r="D203" s="130">
        <v>5.03</v>
      </c>
      <c r="E203" s="130"/>
      <c r="F203" s="149"/>
      <c r="G203" s="150"/>
      <c r="H203" s="4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24"/>
      <c r="P203" s="424"/>
      <c r="Q203" s="424"/>
      <c r="R203" s="424"/>
      <c r="S203" s="424"/>
      <c r="T203" s="424"/>
      <c r="U203" s="424"/>
      <c r="V203" s="154"/>
      <c r="W203" s="155"/>
      <c r="X203" s="154"/>
      <c r="Y203" s="154"/>
      <c r="Z203" s="154"/>
      <c r="AA203" s="154"/>
    </row>
    <row r="204" spans="1:27" s="439" customFormat="1" ht="20.100000000000001" hidden="1" customHeight="1">
      <c r="A204" s="358">
        <v>30100015</v>
      </c>
      <c r="B204" s="440" t="s">
        <v>417</v>
      </c>
      <c r="C204" s="209" t="s">
        <v>61</v>
      </c>
      <c r="D204" s="130">
        <v>5.03</v>
      </c>
      <c r="E204" s="130"/>
      <c r="F204" s="149"/>
      <c r="G204" s="150"/>
      <c r="H204" s="444">
        <f t="shared" si="91"/>
        <v>0</v>
      </c>
      <c r="I204" s="151"/>
      <c r="J204" s="151"/>
      <c r="K204" s="153"/>
      <c r="L204" s="151">
        <v>52</v>
      </c>
      <c r="M204" s="131"/>
      <c r="N204" s="151"/>
      <c r="O204" s="443"/>
      <c r="P204" s="443"/>
      <c r="Q204" s="443"/>
      <c r="R204" s="443"/>
      <c r="S204" s="443"/>
      <c r="T204" s="443"/>
      <c r="U204" s="443"/>
      <c r="V204" s="154"/>
      <c r="W204" s="442"/>
      <c r="X204" s="154"/>
      <c r="Y204" s="154"/>
      <c r="Z204" s="154"/>
      <c r="AA204" s="154"/>
    </row>
    <row r="205" spans="1:27" s="402" customFormat="1" ht="20.100000000000001" customHeight="1">
      <c r="A205" s="400">
        <v>30100027</v>
      </c>
      <c r="B205" s="431" t="s">
        <v>906</v>
      </c>
      <c r="C205" s="399" t="s">
        <v>729</v>
      </c>
      <c r="D205" s="150">
        <v>5.08</v>
      </c>
      <c r="E205" s="150"/>
      <c r="F205" s="392">
        <v>42654</v>
      </c>
      <c r="G205" s="174">
        <f>108+108+32+108</f>
        <v>356</v>
      </c>
      <c r="H205" s="432">
        <f t="shared" si="91"/>
        <v>1808.48</v>
      </c>
      <c r="I205" s="393">
        <f>7.5*2</f>
        <v>15</v>
      </c>
      <c r="J205" s="393">
        <f t="array" ref="J205">IF(ISERROR(G205/I205),"",G205/I205)</f>
        <v>23.733333333333334</v>
      </c>
      <c r="K205" s="395">
        <f t="array" ref="K205">IF(ISERROR(G205/L205),"",G205/L205)</f>
        <v>16.952380952380953</v>
      </c>
      <c r="L205" s="393">
        <v>21</v>
      </c>
      <c r="M205" s="396">
        <f t="shared" ref="M205:M234" si="101">IF(ISERROR(I205-K205),"",I205-K205)</f>
        <v>-1.9523809523809526</v>
      </c>
      <c r="N205" s="393">
        <f t="shared" ref="N205:N234" si="102">SUM(O205:U205)</f>
        <v>0</v>
      </c>
      <c r="O205" s="435"/>
      <c r="P205" s="435"/>
      <c r="Q205" s="435"/>
      <c r="R205" s="435"/>
      <c r="S205" s="435"/>
      <c r="T205" s="435"/>
      <c r="U205" s="435"/>
      <c r="V205" s="397">
        <f t="shared" ref="V205:V216" si="103">SUM(X205:AA205)</f>
        <v>0</v>
      </c>
      <c r="W205" s="433">
        <f t="shared" ref="W205:W216" si="104">IF(ISERROR(V205/G205),"",V205/G205)</f>
        <v>0</v>
      </c>
      <c r="X205" s="397"/>
      <c r="Y205" s="397"/>
      <c r="Z205" s="397"/>
      <c r="AA205" s="397"/>
    </row>
    <row r="206" spans="1:27" ht="20.100000000000001" hidden="1" customHeight="1">
      <c r="A206" s="358">
        <v>30100023</v>
      </c>
      <c r="B206" s="419" t="s">
        <v>208</v>
      </c>
      <c r="C206" s="148" t="s">
        <v>204</v>
      </c>
      <c r="D206" s="130">
        <v>5.08</v>
      </c>
      <c r="E206" s="130"/>
      <c r="F206" s="149"/>
      <c r="G206" s="150"/>
      <c r="H206" s="4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24"/>
      <c r="P206" s="424"/>
      <c r="Q206" s="424"/>
      <c r="R206" s="424"/>
      <c r="S206" s="424"/>
      <c r="T206" s="424"/>
      <c r="U206" s="424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19" t="s">
        <v>208</v>
      </c>
      <c r="C207" s="148" t="s">
        <v>205</v>
      </c>
      <c r="D207" s="130">
        <v>5.08</v>
      </c>
      <c r="E207" s="130"/>
      <c r="F207" s="149"/>
      <c r="G207" s="150"/>
      <c r="H207" s="4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24"/>
      <c r="P207" s="424"/>
      <c r="Q207" s="424"/>
      <c r="R207" s="424"/>
      <c r="S207" s="424"/>
      <c r="T207" s="424"/>
      <c r="U207" s="424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19" t="s">
        <v>208</v>
      </c>
      <c r="C208" s="148" t="s">
        <v>186</v>
      </c>
      <c r="D208" s="130">
        <v>5.08</v>
      </c>
      <c r="E208" s="130"/>
      <c r="F208" s="149"/>
      <c r="G208" s="150"/>
      <c r="H208" s="4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24"/>
      <c r="P208" s="424"/>
      <c r="Q208" s="424"/>
      <c r="R208" s="424"/>
      <c r="S208" s="424"/>
      <c r="T208" s="424"/>
      <c r="U208" s="424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19" t="s">
        <v>208</v>
      </c>
      <c r="C209" s="148" t="s">
        <v>203</v>
      </c>
      <c r="D209" s="130">
        <v>5.08</v>
      </c>
      <c r="E209" s="130"/>
      <c r="F209" s="149"/>
      <c r="G209" s="150"/>
      <c r="H209" s="4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24"/>
      <c r="P209" s="424"/>
      <c r="Q209" s="424"/>
      <c r="R209" s="424"/>
      <c r="S209" s="424"/>
      <c r="T209" s="424"/>
      <c r="U209" s="424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s="402" customFormat="1" ht="20.100000000000001" customHeight="1">
      <c r="A210" s="400">
        <v>30100026</v>
      </c>
      <c r="B210" s="431" t="s">
        <v>910</v>
      </c>
      <c r="C210" s="399" t="s">
        <v>904</v>
      </c>
      <c r="D210" s="150">
        <v>5.08</v>
      </c>
      <c r="E210" s="150"/>
      <c r="F210" s="392">
        <v>42654</v>
      </c>
      <c r="G210" s="174">
        <v>197</v>
      </c>
      <c r="H210" s="432">
        <f t="shared" si="91"/>
        <v>1000.76</v>
      </c>
      <c r="I210" s="393">
        <f>3.5*2</f>
        <v>7</v>
      </c>
      <c r="J210" s="393">
        <f t="array" ref="J210">IF(ISERROR(G210/I210),"",G210/I210)</f>
        <v>28.142857142857142</v>
      </c>
      <c r="K210" s="395">
        <f t="array" ref="K210">IF(ISERROR(G210/L210),"",G210/L210)</f>
        <v>9.3809523809523814</v>
      </c>
      <c r="L210" s="393">
        <v>21</v>
      </c>
      <c r="M210" s="396">
        <f t="shared" si="101"/>
        <v>-2.3809523809523814</v>
      </c>
      <c r="N210" s="393">
        <f t="shared" si="102"/>
        <v>0</v>
      </c>
      <c r="O210" s="437"/>
      <c r="P210" s="437"/>
      <c r="Q210" s="437"/>
      <c r="R210" s="437"/>
      <c r="S210" s="437"/>
      <c r="T210" s="437"/>
      <c r="U210" s="437"/>
      <c r="V210" s="397">
        <f t="shared" si="103"/>
        <v>0</v>
      </c>
      <c r="W210" s="433">
        <f t="shared" si="104"/>
        <v>0</v>
      </c>
      <c r="X210" s="397"/>
      <c r="Y210" s="397"/>
      <c r="Z210" s="397"/>
      <c r="AA210" s="397"/>
    </row>
    <row r="211" spans="1:27" ht="20.100000000000001" hidden="1" customHeight="1">
      <c r="A211" s="358">
        <v>30100025</v>
      </c>
      <c r="B211" s="419" t="s">
        <v>208</v>
      </c>
      <c r="C211" s="148" t="s">
        <v>187</v>
      </c>
      <c r="D211" s="130">
        <v>5.08</v>
      </c>
      <c r="E211" s="130"/>
      <c r="F211" s="149"/>
      <c r="G211" s="150"/>
      <c r="H211" s="4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24"/>
      <c r="P211" s="424"/>
      <c r="Q211" s="424"/>
      <c r="R211" s="424"/>
      <c r="S211" s="424"/>
      <c r="T211" s="424"/>
      <c r="U211" s="424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19" t="s">
        <v>208</v>
      </c>
      <c r="C212" s="148" t="s">
        <v>207</v>
      </c>
      <c r="D212" s="130">
        <v>5.08</v>
      </c>
      <c r="E212" s="130"/>
      <c r="F212" s="149"/>
      <c r="G212" s="150"/>
      <c r="H212" s="4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28"/>
      <c r="P212" s="428"/>
      <c r="Q212" s="428"/>
      <c r="R212" s="428"/>
      <c r="S212" s="428"/>
      <c r="T212" s="428"/>
      <c r="U212" s="428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19" t="s">
        <v>209</v>
      </c>
      <c r="C213" s="148" t="s">
        <v>194</v>
      </c>
      <c r="D213" s="130">
        <v>5.03</v>
      </c>
      <c r="E213" s="130"/>
      <c r="F213" s="149"/>
      <c r="G213" s="150"/>
      <c r="H213" s="4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24"/>
      <c r="P213" s="424"/>
      <c r="Q213" s="424"/>
      <c r="R213" s="424"/>
      <c r="S213" s="424"/>
      <c r="T213" s="424"/>
      <c r="U213" s="424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19" t="s">
        <v>209</v>
      </c>
      <c r="C214" s="148" t="s">
        <v>179</v>
      </c>
      <c r="D214" s="130">
        <v>5.03</v>
      </c>
      <c r="E214" s="130"/>
      <c r="F214" s="149"/>
      <c r="G214" s="150"/>
      <c r="H214" s="4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24"/>
      <c r="P214" s="424"/>
      <c r="Q214" s="424"/>
      <c r="R214" s="424"/>
      <c r="S214" s="424"/>
      <c r="T214" s="424"/>
      <c r="U214" s="424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19" t="s">
        <v>209</v>
      </c>
      <c r="C215" s="148" t="s">
        <v>195</v>
      </c>
      <c r="D215" s="130">
        <v>5.03</v>
      </c>
      <c r="E215" s="130"/>
      <c r="F215" s="149"/>
      <c r="G215" s="150"/>
      <c r="H215" s="4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24"/>
      <c r="P215" s="424"/>
      <c r="Q215" s="424"/>
      <c r="R215" s="424"/>
      <c r="S215" s="424"/>
      <c r="T215" s="424"/>
      <c r="U215" s="424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19" t="s">
        <v>209</v>
      </c>
      <c r="C216" s="148" t="s">
        <v>204</v>
      </c>
      <c r="D216" s="130">
        <v>5.03</v>
      </c>
      <c r="E216" s="130"/>
      <c r="F216" s="149"/>
      <c r="G216" s="150"/>
      <c r="H216" s="4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24"/>
      <c r="P216" s="424"/>
      <c r="Q216" s="424"/>
      <c r="R216" s="424"/>
      <c r="S216" s="424"/>
      <c r="T216" s="424"/>
      <c r="U216" s="424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19" t="s">
        <v>382</v>
      </c>
      <c r="C217" s="209" t="s">
        <v>383</v>
      </c>
      <c r="D217" s="130">
        <v>5.03</v>
      </c>
      <c r="E217" s="130"/>
      <c r="F217" s="149"/>
      <c r="G217" s="150"/>
      <c r="H217" s="4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24"/>
      <c r="P217" s="424"/>
      <c r="Q217" s="424"/>
      <c r="R217" s="424"/>
      <c r="S217" s="424"/>
      <c r="T217" s="424"/>
      <c r="U217" s="424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19" t="s">
        <v>382</v>
      </c>
      <c r="C218" s="209" t="s">
        <v>384</v>
      </c>
      <c r="D218" s="130">
        <v>5.03</v>
      </c>
      <c r="E218" s="130"/>
      <c r="F218" s="149"/>
      <c r="G218" s="150"/>
      <c r="H218" s="4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24"/>
      <c r="P218" s="424"/>
      <c r="Q218" s="424"/>
      <c r="R218" s="424"/>
      <c r="S218" s="424"/>
      <c r="T218" s="424"/>
      <c r="U218" s="424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19" t="s">
        <v>382</v>
      </c>
      <c r="C219" s="209" t="s">
        <v>389</v>
      </c>
      <c r="D219" s="130">
        <v>5.03</v>
      </c>
      <c r="E219" s="130"/>
      <c r="F219" s="149"/>
      <c r="G219" s="150"/>
      <c r="H219" s="4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24"/>
      <c r="P219" s="424"/>
      <c r="Q219" s="424"/>
      <c r="R219" s="424"/>
      <c r="S219" s="424"/>
      <c r="T219" s="424"/>
      <c r="U219" s="424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19" t="s">
        <v>382</v>
      </c>
      <c r="C220" s="209" t="s">
        <v>391</v>
      </c>
      <c r="D220" s="130">
        <v>5.03</v>
      </c>
      <c r="E220" s="130"/>
      <c r="F220" s="149"/>
      <c r="G220" s="150"/>
      <c r="H220" s="4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24"/>
      <c r="P220" s="424"/>
      <c r="Q220" s="424"/>
      <c r="R220" s="424"/>
      <c r="S220" s="424"/>
      <c r="T220" s="424"/>
      <c r="U220" s="424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19" t="s">
        <v>421</v>
      </c>
      <c r="C221" s="209" t="s">
        <v>364</v>
      </c>
      <c r="D221" s="130">
        <v>5.03</v>
      </c>
      <c r="E221" s="130"/>
      <c r="F221" s="149"/>
      <c r="G221" s="150"/>
      <c r="H221" s="4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24"/>
      <c r="P221" s="424"/>
      <c r="Q221" s="424"/>
      <c r="R221" s="424"/>
      <c r="S221" s="424"/>
      <c r="T221" s="424"/>
      <c r="U221" s="424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19" t="s">
        <v>421</v>
      </c>
      <c r="C222" s="209" t="s">
        <v>365</v>
      </c>
      <c r="D222" s="130">
        <v>5.03</v>
      </c>
      <c r="E222" s="130"/>
      <c r="F222" s="149"/>
      <c r="G222" s="150"/>
      <c r="H222" s="4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24"/>
      <c r="P222" s="424"/>
      <c r="Q222" s="424"/>
      <c r="R222" s="424"/>
      <c r="S222" s="424"/>
      <c r="T222" s="424"/>
      <c r="U222" s="424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19" t="s">
        <v>421</v>
      </c>
      <c r="C223" s="209" t="s">
        <v>366</v>
      </c>
      <c r="D223" s="130">
        <v>5.03</v>
      </c>
      <c r="E223" s="130"/>
      <c r="F223" s="149"/>
      <c r="G223" s="150"/>
      <c r="H223" s="4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24"/>
      <c r="P223" s="424"/>
      <c r="Q223" s="424"/>
      <c r="R223" s="424"/>
      <c r="S223" s="424"/>
      <c r="T223" s="424"/>
      <c r="U223" s="424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19" t="s">
        <v>421</v>
      </c>
      <c r="C224" s="209" t="s">
        <v>367</v>
      </c>
      <c r="D224" s="130">
        <v>5.03</v>
      </c>
      <c r="E224" s="130"/>
      <c r="F224" s="149"/>
      <c r="G224" s="150"/>
      <c r="H224" s="4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24"/>
      <c r="P224" s="424"/>
      <c r="Q224" s="424"/>
      <c r="R224" s="424"/>
      <c r="S224" s="424"/>
      <c r="T224" s="424"/>
      <c r="U224" s="424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28"/>
      <c r="P225" s="428"/>
      <c r="Q225" s="428"/>
      <c r="R225" s="428"/>
      <c r="S225" s="428"/>
      <c r="T225" s="428"/>
      <c r="U225" s="428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28"/>
      <c r="P226" s="428"/>
      <c r="Q226" s="428"/>
      <c r="R226" s="428"/>
      <c r="S226" s="428"/>
      <c r="T226" s="428"/>
      <c r="U226" s="428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28"/>
      <c r="P227" s="428"/>
      <c r="Q227" s="428"/>
      <c r="R227" s="428"/>
      <c r="S227" s="428"/>
      <c r="T227" s="428"/>
      <c r="U227" s="428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28"/>
      <c r="P228" s="428"/>
      <c r="Q228" s="428"/>
      <c r="R228" s="428"/>
      <c r="S228" s="428"/>
      <c r="T228" s="428"/>
      <c r="U228" s="428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28"/>
      <c r="P229" s="428"/>
      <c r="Q229" s="428"/>
      <c r="R229" s="428"/>
      <c r="S229" s="428"/>
      <c r="T229" s="428"/>
      <c r="U229" s="428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28"/>
      <c r="P230" s="428"/>
      <c r="Q230" s="428"/>
      <c r="R230" s="428"/>
      <c r="S230" s="428"/>
      <c r="T230" s="428"/>
      <c r="U230" s="428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28"/>
      <c r="P231" s="428"/>
      <c r="Q231" s="428"/>
      <c r="R231" s="428"/>
      <c r="S231" s="428"/>
      <c r="T231" s="428"/>
      <c r="U231" s="428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28"/>
      <c r="P232" s="428"/>
      <c r="Q232" s="428"/>
      <c r="R232" s="428"/>
      <c r="S232" s="428"/>
      <c r="T232" s="428"/>
      <c r="U232" s="428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28"/>
      <c r="P233" s="428"/>
      <c r="Q233" s="428"/>
      <c r="R233" s="428"/>
      <c r="S233" s="428"/>
      <c r="T233" s="428"/>
      <c r="U233" s="428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28"/>
      <c r="P234" s="428"/>
      <c r="Q234" s="428"/>
      <c r="R234" s="428"/>
      <c r="S234" s="428"/>
      <c r="T234" s="428"/>
      <c r="U234" s="428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28"/>
      <c r="P235" s="428"/>
      <c r="Q235" s="428"/>
      <c r="R235" s="428"/>
      <c r="S235" s="428"/>
      <c r="T235" s="428"/>
      <c r="U235" s="428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4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28"/>
      <c r="P236" s="428"/>
      <c r="Q236" s="428"/>
      <c r="R236" s="428"/>
      <c r="S236" s="428"/>
      <c r="T236" s="428"/>
      <c r="U236" s="428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4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28"/>
      <c r="P237" s="428"/>
      <c r="Q237" s="428"/>
      <c r="R237" s="428"/>
      <c r="S237" s="428"/>
      <c r="T237" s="428"/>
      <c r="U237" s="428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4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28"/>
      <c r="P238" s="428"/>
      <c r="Q238" s="428"/>
      <c r="R238" s="428"/>
      <c r="S238" s="428"/>
      <c r="T238" s="428"/>
      <c r="U238" s="428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28"/>
      <c r="P239" s="428"/>
      <c r="Q239" s="428"/>
      <c r="R239" s="428"/>
      <c r="S239" s="428"/>
      <c r="T239" s="428"/>
      <c r="U239" s="428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28"/>
      <c r="P240" s="428"/>
      <c r="Q240" s="428"/>
      <c r="R240" s="428"/>
      <c r="S240" s="428"/>
      <c r="T240" s="428"/>
      <c r="U240" s="428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28"/>
      <c r="P241" s="428"/>
      <c r="Q241" s="428"/>
      <c r="R241" s="428"/>
      <c r="S241" s="428"/>
      <c r="T241" s="428"/>
      <c r="U241" s="428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28"/>
      <c r="P242" s="428"/>
      <c r="Q242" s="428"/>
      <c r="R242" s="428"/>
      <c r="S242" s="428"/>
      <c r="T242" s="428"/>
      <c r="U242" s="428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28"/>
      <c r="P243" s="428"/>
      <c r="Q243" s="428"/>
      <c r="R243" s="428"/>
      <c r="S243" s="428"/>
      <c r="T243" s="428"/>
      <c r="U243" s="428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28"/>
      <c r="P244" s="428"/>
      <c r="Q244" s="428"/>
      <c r="R244" s="428"/>
      <c r="S244" s="428"/>
      <c r="T244" s="428"/>
      <c r="U244" s="428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28"/>
      <c r="P245" s="428"/>
      <c r="Q245" s="428"/>
      <c r="R245" s="428"/>
      <c r="S245" s="428"/>
      <c r="T245" s="428"/>
      <c r="U245" s="428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28"/>
      <c r="P246" s="428"/>
      <c r="Q246" s="428"/>
      <c r="R246" s="428"/>
      <c r="S246" s="428"/>
      <c r="T246" s="428"/>
      <c r="U246" s="428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28"/>
      <c r="P247" s="428"/>
      <c r="Q247" s="428"/>
      <c r="R247" s="428"/>
      <c r="S247" s="428"/>
      <c r="T247" s="428"/>
      <c r="U247" s="428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28"/>
      <c r="P248" s="428"/>
      <c r="Q248" s="428"/>
      <c r="R248" s="428"/>
      <c r="S248" s="428"/>
      <c r="T248" s="428"/>
      <c r="U248" s="428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28"/>
      <c r="P249" s="428"/>
      <c r="Q249" s="428"/>
      <c r="R249" s="428"/>
      <c r="S249" s="428"/>
      <c r="T249" s="428"/>
      <c r="U249" s="428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28"/>
      <c r="P250" s="428"/>
      <c r="Q250" s="428"/>
      <c r="R250" s="428"/>
      <c r="S250" s="428"/>
      <c r="T250" s="428"/>
      <c r="U250" s="428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28"/>
      <c r="P251" s="428"/>
      <c r="Q251" s="428"/>
      <c r="R251" s="428"/>
      <c r="S251" s="428"/>
      <c r="T251" s="428"/>
      <c r="U251" s="428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28"/>
      <c r="P252" s="428"/>
      <c r="Q252" s="428"/>
      <c r="R252" s="428"/>
      <c r="S252" s="428"/>
      <c r="T252" s="428"/>
      <c r="U252" s="428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28"/>
      <c r="P253" s="428"/>
      <c r="Q253" s="428"/>
      <c r="R253" s="428"/>
      <c r="S253" s="428"/>
      <c r="T253" s="428"/>
      <c r="U253" s="428"/>
      <c r="V253" s="154"/>
      <c r="W253" s="155"/>
      <c r="X253" s="154"/>
      <c r="Y253" s="154"/>
      <c r="Z253" s="154"/>
      <c r="AA253" s="154"/>
    </row>
    <row r="254" spans="1:27" ht="20.100000000000001" customHeight="1">
      <c r="A254" s="567" t="s">
        <v>216</v>
      </c>
      <c r="B254" s="567"/>
      <c r="C254" s="429" t="s">
        <v>202</v>
      </c>
      <c r="D254" s="165"/>
      <c r="E254" s="165"/>
      <c r="F254" s="166"/>
      <c r="G254" s="167">
        <f>SUM(G197:G253)</f>
        <v>1514</v>
      </c>
      <c r="H254" s="168">
        <f>SUM(H197:H253)</f>
        <v>7643.07</v>
      </c>
      <c r="I254" s="168">
        <f>SUM(I197:I253)</f>
        <v>32.019999999999996</v>
      </c>
      <c r="J254" s="152">
        <f t="array" ref="J254">IF(ISERROR(G254/I254),"",G254/I254)</f>
        <v>47.282948157401627</v>
      </c>
      <c r="K254" s="168">
        <f>SUM(K197:K253)</f>
        <v>44.814102564102569</v>
      </c>
      <c r="L254" s="169"/>
      <c r="M254" s="172">
        <f t="shared" ref="M254:V254" si="114">SUM(M197:M253)</f>
        <v>-12.794102564102564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19" t="s">
        <v>217</v>
      </c>
      <c r="C255" s="148" t="s">
        <v>179</v>
      </c>
      <c r="D255" s="130">
        <v>5.03</v>
      </c>
      <c r="E255" s="130"/>
      <c r="F255" s="149"/>
      <c r="G255" s="150"/>
      <c r="H255" s="4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28"/>
      <c r="P255" s="428"/>
      <c r="Q255" s="428"/>
      <c r="R255" s="428"/>
      <c r="S255" s="428"/>
      <c r="T255" s="428"/>
      <c r="U255" s="428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19" t="s">
        <v>217</v>
      </c>
      <c r="C256" s="148" t="s">
        <v>186</v>
      </c>
      <c r="D256" s="130">
        <v>5.03</v>
      </c>
      <c r="E256" s="130"/>
      <c r="F256" s="149"/>
      <c r="G256" s="150"/>
      <c r="H256" s="4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28"/>
      <c r="P256" s="428"/>
      <c r="Q256" s="428"/>
      <c r="R256" s="428"/>
      <c r="S256" s="428"/>
      <c r="T256" s="428"/>
      <c r="U256" s="428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19" t="s">
        <v>217</v>
      </c>
      <c r="C257" s="148" t="s">
        <v>204</v>
      </c>
      <c r="D257" s="130">
        <v>5.03</v>
      </c>
      <c r="E257" s="130"/>
      <c r="F257" s="149"/>
      <c r="G257" s="150"/>
      <c r="H257" s="4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28"/>
      <c r="P257" s="428"/>
      <c r="Q257" s="428"/>
      <c r="R257" s="428"/>
      <c r="S257" s="428"/>
      <c r="T257" s="428"/>
      <c r="U257" s="428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28"/>
      <c r="P258" s="428"/>
      <c r="Q258" s="428"/>
      <c r="R258" s="428"/>
      <c r="S258" s="428"/>
      <c r="T258" s="428"/>
      <c r="U258" s="428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28"/>
      <c r="P259" s="428"/>
      <c r="Q259" s="428"/>
      <c r="R259" s="428"/>
      <c r="S259" s="428"/>
      <c r="T259" s="428"/>
      <c r="U259" s="428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28"/>
      <c r="P260" s="428"/>
      <c r="Q260" s="428"/>
      <c r="R260" s="428"/>
      <c r="S260" s="428"/>
      <c r="T260" s="428"/>
      <c r="U260" s="428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28"/>
      <c r="P261" s="428"/>
      <c r="Q261" s="428"/>
      <c r="R261" s="428"/>
      <c r="S261" s="428"/>
      <c r="T261" s="428"/>
      <c r="U261" s="428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28"/>
      <c r="P262" s="428"/>
      <c r="Q262" s="428"/>
      <c r="R262" s="428"/>
      <c r="S262" s="428"/>
      <c r="T262" s="428"/>
      <c r="U262" s="428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28"/>
      <c r="P263" s="428"/>
      <c r="Q263" s="428"/>
      <c r="R263" s="428"/>
      <c r="S263" s="428"/>
      <c r="T263" s="428"/>
      <c r="U263" s="428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28"/>
      <c r="P264" s="428"/>
      <c r="Q264" s="428"/>
      <c r="R264" s="428"/>
      <c r="S264" s="428"/>
      <c r="T264" s="428"/>
      <c r="U264" s="428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28"/>
      <c r="P265" s="428"/>
      <c r="Q265" s="428"/>
      <c r="R265" s="428"/>
      <c r="S265" s="428"/>
      <c r="T265" s="428"/>
      <c r="U265" s="428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28"/>
      <c r="P266" s="428"/>
      <c r="Q266" s="428"/>
      <c r="R266" s="428"/>
      <c r="S266" s="428"/>
      <c r="T266" s="428"/>
      <c r="U266" s="428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28"/>
      <c r="P267" s="428"/>
      <c r="Q267" s="428"/>
      <c r="R267" s="428"/>
      <c r="S267" s="428"/>
      <c r="T267" s="428"/>
      <c r="U267" s="428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28"/>
      <c r="P268" s="428"/>
      <c r="Q268" s="428"/>
      <c r="R268" s="428"/>
      <c r="S268" s="428"/>
      <c r="T268" s="428"/>
      <c r="U268" s="428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28"/>
      <c r="P269" s="428"/>
      <c r="Q269" s="428"/>
      <c r="R269" s="428"/>
      <c r="S269" s="428"/>
      <c r="T269" s="428"/>
      <c r="U269" s="428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28"/>
      <c r="P270" s="428"/>
      <c r="Q270" s="428"/>
      <c r="R270" s="428"/>
      <c r="S270" s="428"/>
      <c r="T270" s="428"/>
      <c r="U270" s="428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19" t="s">
        <v>222</v>
      </c>
      <c r="C271" s="148" t="s">
        <v>181</v>
      </c>
      <c r="D271" s="130">
        <v>9.36</v>
      </c>
      <c r="E271" s="130"/>
      <c r="F271" s="149"/>
      <c r="G271" s="150"/>
      <c r="H271" s="4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28"/>
      <c r="P271" s="428"/>
      <c r="Q271" s="428"/>
      <c r="R271" s="428"/>
      <c r="S271" s="428"/>
      <c r="T271" s="428"/>
      <c r="U271" s="428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19" t="s">
        <v>222</v>
      </c>
      <c r="C272" s="148" t="s">
        <v>179</v>
      </c>
      <c r="D272" s="130">
        <v>9.36</v>
      </c>
      <c r="E272" s="130"/>
      <c r="F272" s="149"/>
      <c r="G272" s="150"/>
      <c r="H272" s="4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28"/>
      <c r="P272" s="428"/>
      <c r="Q272" s="428"/>
      <c r="R272" s="428"/>
      <c r="S272" s="428"/>
      <c r="T272" s="428"/>
      <c r="U272" s="428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19" t="s">
        <v>222</v>
      </c>
      <c r="C273" s="148" t="s">
        <v>221</v>
      </c>
      <c r="D273" s="130">
        <v>9.36</v>
      </c>
      <c r="E273" s="130"/>
      <c r="F273" s="149"/>
      <c r="G273" s="150"/>
      <c r="H273" s="4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28"/>
      <c r="P273" s="428"/>
      <c r="Q273" s="428"/>
      <c r="R273" s="428"/>
      <c r="S273" s="428"/>
      <c r="T273" s="428"/>
      <c r="U273" s="428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19" t="s">
        <v>222</v>
      </c>
      <c r="C274" s="148" t="s">
        <v>186</v>
      </c>
      <c r="D274" s="130">
        <v>9.36</v>
      </c>
      <c r="E274" s="130"/>
      <c r="F274" s="149"/>
      <c r="G274" s="150"/>
      <c r="H274" s="4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28"/>
      <c r="P274" s="428"/>
      <c r="Q274" s="428"/>
      <c r="R274" s="428"/>
      <c r="S274" s="428"/>
      <c r="T274" s="428"/>
      <c r="U274" s="428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19" t="s">
        <v>393</v>
      </c>
      <c r="C275" s="209" t="s">
        <v>395</v>
      </c>
      <c r="D275" s="130">
        <v>5</v>
      </c>
      <c r="E275" s="130"/>
      <c r="F275" s="149"/>
      <c r="G275" s="150"/>
      <c r="H275" s="4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28"/>
      <c r="P275" s="428"/>
      <c r="Q275" s="428"/>
      <c r="R275" s="428"/>
      <c r="S275" s="428"/>
      <c r="T275" s="428"/>
      <c r="U275" s="428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19" t="s">
        <v>393</v>
      </c>
      <c r="C276" s="209" t="s">
        <v>402</v>
      </c>
      <c r="D276" s="130">
        <v>5</v>
      </c>
      <c r="E276" s="130"/>
      <c r="F276" s="149"/>
      <c r="G276" s="150"/>
      <c r="H276" s="4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28"/>
      <c r="P276" s="428"/>
      <c r="Q276" s="428"/>
      <c r="R276" s="428"/>
      <c r="S276" s="428"/>
      <c r="T276" s="428"/>
      <c r="U276" s="428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19" t="s">
        <v>404</v>
      </c>
      <c r="C277" s="209" t="s">
        <v>405</v>
      </c>
      <c r="D277" s="130">
        <v>5</v>
      </c>
      <c r="E277" s="130"/>
      <c r="F277" s="149"/>
      <c r="G277" s="150"/>
      <c r="H277" s="4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28"/>
      <c r="P277" s="428"/>
      <c r="Q277" s="428"/>
      <c r="R277" s="428"/>
      <c r="S277" s="428"/>
      <c r="T277" s="428"/>
      <c r="U277" s="428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19" t="s">
        <v>342</v>
      </c>
      <c r="C278" s="209" t="s">
        <v>372</v>
      </c>
      <c r="D278" s="130">
        <v>5</v>
      </c>
      <c r="E278" s="130"/>
      <c r="F278" s="149"/>
      <c r="G278" s="150"/>
      <c r="H278" s="4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28"/>
      <c r="P278" s="428"/>
      <c r="Q278" s="428"/>
      <c r="R278" s="428"/>
      <c r="S278" s="428"/>
      <c r="T278" s="428"/>
      <c r="U278" s="428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19" t="s">
        <v>343</v>
      </c>
      <c r="C279" s="148" t="s">
        <v>345</v>
      </c>
      <c r="D279" s="130">
        <v>5</v>
      </c>
      <c r="E279" s="130"/>
      <c r="F279" s="149"/>
      <c r="G279" s="150"/>
      <c r="H279" s="4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28"/>
      <c r="P279" s="428"/>
      <c r="Q279" s="428"/>
      <c r="R279" s="428"/>
      <c r="S279" s="428"/>
      <c r="T279" s="428"/>
      <c r="U279" s="428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19" t="s">
        <v>343</v>
      </c>
      <c r="C280" s="148" t="s">
        <v>347</v>
      </c>
      <c r="D280" s="130">
        <v>5</v>
      </c>
      <c r="E280" s="130"/>
      <c r="F280" s="149"/>
      <c r="G280" s="150"/>
      <c r="H280" s="4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28"/>
      <c r="P280" s="428"/>
      <c r="Q280" s="428"/>
      <c r="R280" s="428"/>
      <c r="S280" s="428"/>
      <c r="T280" s="428"/>
      <c r="U280" s="428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28"/>
      <c r="P281" s="428"/>
      <c r="Q281" s="428"/>
      <c r="R281" s="428"/>
      <c r="S281" s="428"/>
      <c r="T281" s="428"/>
      <c r="U281" s="428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28"/>
      <c r="P282" s="428"/>
      <c r="Q282" s="428"/>
      <c r="R282" s="428"/>
      <c r="S282" s="428"/>
      <c r="T282" s="428"/>
      <c r="U282" s="428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28"/>
      <c r="P283" s="428"/>
      <c r="Q283" s="428"/>
      <c r="R283" s="428"/>
      <c r="S283" s="428"/>
      <c r="T283" s="428"/>
      <c r="U283" s="428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28"/>
      <c r="P284" s="428"/>
      <c r="Q284" s="428"/>
      <c r="R284" s="428"/>
      <c r="S284" s="428"/>
      <c r="T284" s="428"/>
      <c r="U284" s="428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28"/>
      <c r="P285" s="428"/>
      <c r="Q285" s="428"/>
      <c r="R285" s="428"/>
      <c r="S285" s="428"/>
      <c r="T285" s="428"/>
      <c r="U285" s="428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28"/>
      <c r="P286" s="428"/>
      <c r="Q286" s="428"/>
      <c r="R286" s="428"/>
      <c r="S286" s="428"/>
      <c r="T286" s="428"/>
      <c r="U286" s="428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28"/>
      <c r="P287" s="428"/>
      <c r="Q287" s="428"/>
      <c r="R287" s="428"/>
      <c r="S287" s="428"/>
      <c r="T287" s="428"/>
      <c r="U287" s="428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20">
        <f t="shared" si="116"/>
        <v>0</v>
      </c>
      <c r="I288" s="151"/>
      <c r="J288" s="152" t="str">
        <f t="array" ref="J288">IF(ISERROR(G288/I288),"",G288/I288)</f>
        <v/>
      </c>
      <c r="K288" s="4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28"/>
      <c r="P288" s="428"/>
      <c r="Q288" s="428"/>
      <c r="R288" s="428"/>
      <c r="S288" s="428"/>
      <c r="T288" s="428"/>
      <c r="U288" s="428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59" t="s">
        <v>224</v>
      </c>
      <c r="B289" s="560"/>
      <c r="C289" s="429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4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28"/>
      <c r="P290" s="428"/>
      <c r="Q290" s="428"/>
      <c r="R290" s="428"/>
      <c r="S290" s="428"/>
      <c r="T290" s="428"/>
      <c r="U290" s="428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4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28"/>
      <c r="P291" s="428"/>
      <c r="Q291" s="428"/>
      <c r="R291" s="428"/>
      <c r="S291" s="428"/>
      <c r="T291" s="428"/>
      <c r="U291" s="428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28"/>
      <c r="P292" s="428"/>
      <c r="Q292" s="428"/>
      <c r="R292" s="428"/>
      <c r="S292" s="428"/>
      <c r="T292" s="428"/>
      <c r="U292" s="428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28"/>
      <c r="P293" s="428"/>
      <c r="Q293" s="428"/>
      <c r="R293" s="428"/>
      <c r="S293" s="428"/>
      <c r="T293" s="428"/>
      <c r="U293" s="428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425" t="s">
        <v>203</v>
      </c>
      <c r="D294" s="130">
        <v>5.03</v>
      </c>
      <c r="E294" s="130"/>
      <c r="F294" s="149"/>
      <c r="G294" s="174"/>
      <c r="H294" s="4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28"/>
      <c r="P294" s="428"/>
      <c r="Q294" s="428"/>
      <c r="R294" s="428"/>
      <c r="S294" s="428"/>
      <c r="T294" s="428"/>
      <c r="U294" s="428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28"/>
      <c r="P295" s="428"/>
      <c r="Q295" s="428"/>
      <c r="R295" s="428"/>
      <c r="S295" s="428"/>
      <c r="T295" s="428"/>
      <c r="U295" s="428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28"/>
      <c r="P296" s="428"/>
      <c r="Q296" s="428"/>
      <c r="R296" s="428"/>
      <c r="S296" s="428"/>
      <c r="T296" s="428"/>
      <c r="U296" s="428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425" t="s">
        <v>228</v>
      </c>
      <c r="D297" s="130">
        <v>5.03</v>
      </c>
      <c r="E297" s="130"/>
      <c r="F297" s="149"/>
      <c r="G297" s="150"/>
      <c r="H297" s="4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28"/>
      <c r="P297" s="428"/>
      <c r="Q297" s="428"/>
      <c r="R297" s="428"/>
      <c r="S297" s="428"/>
      <c r="T297" s="428"/>
      <c r="U297" s="428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425" t="s">
        <v>212</v>
      </c>
      <c r="D298" s="130">
        <v>5.03</v>
      </c>
      <c r="E298" s="130"/>
      <c r="F298" s="149"/>
      <c r="G298" s="150"/>
      <c r="H298" s="4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28"/>
      <c r="P298" s="428"/>
      <c r="Q298" s="428"/>
      <c r="R298" s="428"/>
      <c r="S298" s="428"/>
      <c r="T298" s="428"/>
      <c r="U298" s="428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425" t="s">
        <v>203</v>
      </c>
      <c r="D299" s="130">
        <v>5.03</v>
      </c>
      <c r="E299" s="130"/>
      <c r="F299" s="149"/>
      <c r="G299" s="150"/>
      <c r="H299" s="4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28"/>
      <c r="P299" s="428"/>
      <c r="Q299" s="428"/>
      <c r="R299" s="428"/>
      <c r="S299" s="428"/>
      <c r="T299" s="428"/>
      <c r="U299" s="428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425" t="s">
        <v>186</v>
      </c>
      <c r="D300" s="130">
        <v>5.03</v>
      </c>
      <c r="E300" s="130"/>
      <c r="F300" s="149"/>
      <c r="G300" s="150"/>
      <c r="H300" s="4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28"/>
      <c r="P300" s="428"/>
      <c r="Q300" s="428"/>
      <c r="R300" s="428"/>
      <c r="S300" s="428"/>
      <c r="T300" s="428"/>
      <c r="U300" s="428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425" t="s">
        <v>228</v>
      </c>
      <c r="D301" s="130">
        <v>5.03</v>
      </c>
      <c r="E301" s="130"/>
      <c r="F301" s="149"/>
      <c r="G301" s="150"/>
      <c r="H301" s="4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28"/>
      <c r="P301" s="428"/>
      <c r="Q301" s="428"/>
      <c r="R301" s="428"/>
      <c r="S301" s="428"/>
      <c r="T301" s="428"/>
      <c r="U301" s="428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425" t="s">
        <v>199</v>
      </c>
      <c r="D302" s="130">
        <v>5.03</v>
      </c>
      <c r="E302" s="130"/>
      <c r="F302" s="149"/>
      <c r="G302" s="150"/>
      <c r="H302" s="4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28"/>
      <c r="P302" s="428"/>
      <c r="Q302" s="428"/>
      <c r="R302" s="428"/>
      <c r="S302" s="428"/>
      <c r="T302" s="428"/>
      <c r="U302" s="428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4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28"/>
      <c r="P303" s="428"/>
      <c r="Q303" s="428"/>
      <c r="R303" s="428"/>
      <c r="S303" s="428"/>
      <c r="T303" s="428"/>
      <c r="U303" s="428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4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28"/>
      <c r="P304" s="428"/>
      <c r="Q304" s="428"/>
      <c r="R304" s="428"/>
      <c r="S304" s="428"/>
      <c r="T304" s="428"/>
      <c r="U304" s="428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59" t="s">
        <v>231</v>
      </c>
      <c r="B305" s="560"/>
      <c r="C305" s="429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4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28"/>
      <c r="P306" s="428"/>
      <c r="Q306" s="428"/>
      <c r="R306" s="428"/>
      <c r="S306" s="428"/>
      <c r="T306" s="428"/>
      <c r="U306" s="428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28"/>
      <c r="P307" s="428"/>
      <c r="Q307" s="428"/>
      <c r="R307" s="428"/>
      <c r="S307" s="428"/>
      <c r="T307" s="428"/>
      <c r="U307" s="428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402" customFormat="1" ht="20.100000000000001" customHeight="1">
      <c r="A308" s="400">
        <v>30400024</v>
      </c>
      <c r="B308" s="401" t="s">
        <v>728</v>
      </c>
      <c r="C308" s="399" t="s">
        <v>907</v>
      </c>
      <c r="D308" s="150">
        <v>5.04</v>
      </c>
      <c r="E308" s="150"/>
      <c r="F308" s="392">
        <v>42653</v>
      </c>
      <c r="G308" s="174">
        <f>108+15</f>
        <v>123</v>
      </c>
      <c r="H308" s="432">
        <f t="shared" si="136"/>
        <v>619.91999999999996</v>
      </c>
      <c r="I308" s="393">
        <v>6</v>
      </c>
      <c r="J308" s="393">
        <f t="array" ref="J308">IF(ISERROR(G308/I308),"",G308/I308)</f>
        <v>20.5</v>
      </c>
      <c r="K308" s="395">
        <f t="array" ref="K308">IF(ISERROR(G308/L308),"",G308/L308)</f>
        <v>5.5909090909090908</v>
      </c>
      <c r="L308" s="393">
        <v>22</v>
      </c>
      <c r="M308" s="396">
        <f t="shared" si="137"/>
        <v>0.40909090909090917</v>
      </c>
      <c r="N308" s="393">
        <f t="shared" si="138"/>
        <v>0</v>
      </c>
      <c r="O308" s="437"/>
      <c r="P308" s="437"/>
      <c r="Q308" s="437"/>
      <c r="R308" s="437"/>
      <c r="S308" s="437"/>
      <c r="T308" s="437"/>
      <c r="U308" s="437"/>
      <c r="V308" s="397">
        <f t="shared" si="139"/>
        <v>0</v>
      </c>
      <c r="W308" s="433">
        <f t="shared" si="130"/>
        <v>0</v>
      </c>
      <c r="X308" s="397"/>
      <c r="Y308" s="397"/>
      <c r="Z308" s="397"/>
      <c r="AA308" s="397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28"/>
      <c r="P309" s="428"/>
      <c r="Q309" s="428"/>
      <c r="R309" s="428"/>
      <c r="S309" s="428"/>
      <c r="T309" s="428"/>
      <c r="U309" s="428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28"/>
      <c r="P310" s="428"/>
      <c r="Q310" s="428"/>
      <c r="R310" s="428"/>
      <c r="S310" s="428"/>
      <c r="T310" s="428"/>
      <c r="U310" s="428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420"/>
      <c r="I311" s="151"/>
      <c r="J311" s="152"/>
      <c r="K311" s="153"/>
      <c r="L311" s="151"/>
      <c r="M311" s="131"/>
      <c r="N311" s="152"/>
      <c r="O311" s="428"/>
      <c r="P311" s="428"/>
      <c r="Q311" s="428"/>
      <c r="R311" s="428"/>
      <c r="S311" s="428"/>
      <c r="T311" s="428"/>
      <c r="U311" s="428"/>
      <c r="V311" s="154"/>
      <c r="W311" s="155"/>
      <c r="X311" s="154"/>
      <c r="Y311" s="154"/>
      <c r="Z311" s="154"/>
      <c r="AA311" s="154"/>
    </row>
    <row r="312" spans="1:27" s="402" customFormat="1" ht="20.100000000000001" customHeight="1">
      <c r="A312" s="400">
        <v>30400022</v>
      </c>
      <c r="B312" s="401" t="s">
        <v>728</v>
      </c>
      <c r="C312" s="399" t="s">
        <v>851</v>
      </c>
      <c r="D312" s="150">
        <v>5.04</v>
      </c>
      <c r="E312" s="150"/>
      <c r="F312" s="392">
        <v>42653</v>
      </c>
      <c r="G312" s="174">
        <v>108</v>
      </c>
      <c r="H312" s="432">
        <f t="shared" ref="H312" si="140">D312*G312</f>
        <v>544.32000000000005</v>
      </c>
      <c r="I312" s="393">
        <v>5</v>
      </c>
      <c r="J312" s="393">
        <f t="array" ref="J312">IF(ISERROR(G312/I312),"",G312/I312)</f>
        <v>21.6</v>
      </c>
      <c r="K312" s="395">
        <f t="array" ref="K312">IF(ISERROR(G312/L312),"",G312/L312)</f>
        <v>4.9090909090909092</v>
      </c>
      <c r="L312" s="393">
        <v>22</v>
      </c>
      <c r="M312" s="396">
        <f t="shared" ref="M312" si="141">IF(ISERROR(I312-K312),"",I312-K312)</f>
        <v>9.0909090909090828E-2</v>
      </c>
      <c r="N312" s="393">
        <f t="shared" ref="N312" si="142">SUM(O312:U312)</f>
        <v>0</v>
      </c>
      <c r="O312" s="437"/>
      <c r="P312" s="437"/>
      <c r="Q312" s="437"/>
      <c r="R312" s="437"/>
      <c r="S312" s="437"/>
      <c r="T312" s="437"/>
      <c r="U312" s="437"/>
      <c r="V312" s="397">
        <f t="shared" ref="V312" si="143">SUM(X312:AA312)</f>
        <v>0</v>
      </c>
      <c r="W312" s="433">
        <f t="shared" ref="W312:W317" si="144">IF(ISERROR(V312/G312),"",V312/G312)</f>
        <v>0</v>
      </c>
      <c r="X312" s="397"/>
      <c r="Y312" s="397"/>
      <c r="Z312" s="397"/>
      <c r="AA312" s="397"/>
    </row>
    <row r="313" spans="1:27" ht="20.100000000000001" customHeight="1">
      <c r="A313" s="559" t="s">
        <v>234</v>
      </c>
      <c r="B313" s="560"/>
      <c r="C313" s="429" t="s">
        <v>202</v>
      </c>
      <c r="D313" s="165"/>
      <c r="E313" s="165"/>
      <c r="F313" s="166"/>
      <c r="G313" s="167">
        <f>SUM(G306:G312)</f>
        <v>231</v>
      </c>
      <c r="H313" s="168">
        <f>SUM(H306:H312)</f>
        <v>1164.24</v>
      </c>
      <c r="I313" s="168">
        <f>SUM(I306:I312)</f>
        <v>11</v>
      </c>
      <c r="J313" s="152">
        <f t="array" ref="J313">IF(ISERROR(G313/I313),"",G313/I313)</f>
        <v>21</v>
      </c>
      <c r="K313" s="168">
        <f>SUM(K306:K312)</f>
        <v>10.5</v>
      </c>
      <c r="L313" s="169"/>
      <c r="M313" s="172">
        <f>SUM(M306:M312)</f>
        <v>0.5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426"/>
      <c r="D314" s="130">
        <v>3.65</v>
      </c>
      <c r="E314" s="130"/>
      <c r="F314" s="175"/>
      <c r="G314" s="150"/>
      <c r="H314" s="420">
        <f t="shared" ref="H314:H327" si="145">D314*G314</f>
        <v>0</v>
      </c>
      <c r="I314" s="151"/>
      <c r="J314" s="152" t="str">
        <f t="array" ref="J314">IF(ISERROR(G314/I314),"",G314/I314)</f>
        <v/>
      </c>
      <c r="K314" s="4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28"/>
      <c r="P314" s="428"/>
      <c r="Q314" s="428"/>
      <c r="R314" s="428"/>
      <c r="S314" s="428"/>
      <c r="T314" s="428"/>
      <c r="U314" s="428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26"/>
      <c r="D315" s="130">
        <v>6.58</v>
      </c>
      <c r="E315" s="130"/>
      <c r="F315" s="149"/>
      <c r="G315" s="150"/>
      <c r="H315" s="4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28"/>
      <c r="P315" s="428"/>
      <c r="Q315" s="428"/>
      <c r="R315" s="428"/>
      <c r="S315" s="428"/>
      <c r="T315" s="428"/>
      <c r="U315" s="428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26"/>
      <c r="D316" s="130">
        <v>7.8</v>
      </c>
      <c r="E316" s="130"/>
      <c r="F316" s="149"/>
      <c r="G316" s="150"/>
      <c r="H316" s="4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28"/>
      <c r="P316" s="428"/>
      <c r="Q316" s="428"/>
      <c r="R316" s="428"/>
      <c r="S316" s="428"/>
      <c r="T316" s="428"/>
      <c r="U316" s="428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26"/>
      <c r="D317" s="130">
        <v>4.4000000000000004</v>
      </c>
      <c r="E317" s="130"/>
      <c r="F317" s="149"/>
      <c r="G317" s="150"/>
      <c r="H317" s="4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28"/>
      <c r="P317" s="428"/>
      <c r="Q317" s="428"/>
      <c r="R317" s="428"/>
      <c r="S317" s="428"/>
      <c r="T317" s="428"/>
      <c r="U317" s="428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426"/>
      <c r="D318" s="130"/>
      <c r="E318" s="130"/>
      <c r="F318" s="149"/>
      <c r="G318" s="150"/>
      <c r="H318" s="4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28"/>
      <c r="P318" s="428"/>
      <c r="Q318" s="428"/>
      <c r="R318" s="428"/>
      <c r="S318" s="428"/>
      <c r="T318" s="428"/>
      <c r="U318" s="428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26" t="s">
        <v>239</v>
      </c>
      <c r="C319" s="426" t="s">
        <v>179</v>
      </c>
      <c r="D319" s="130">
        <v>6.04</v>
      </c>
      <c r="E319" s="130"/>
      <c r="F319" s="149"/>
      <c r="G319" s="150"/>
      <c r="H319" s="4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28"/>
      <c r="P319" s="428"/>
      <c r="Q319" s="428"/>
      <c r="R319" s="428"/>
      <c r="S319" s="428"/>
      <c r="T319" s="428"/>
      <c r="U319" s="428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26" t="s">
        <v>239</v>
      </c>
      <c r="C320" s="426" t="s">
        <v>186</v>
      </c>
      <c r="D320" s="130">
        <v>6.04</v>
      </c>
      <c r="E320" s="130"/>
      <c r="F320" s="149"/>
      <c r="G320" s="150"/>
      <c r="H320" s="4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28"/>
      <c r="P320" s="428"/>
      <c r="Q320" s="428"/>
      <c r="R320" s="428"/>
      <c r="S320" s="428"/>
      <c r="T320" s="428"/>
      <c r="U320" s="428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26" t="s">
        <v>446</v>
      </c>
      <c r="C321" s="426" t="s">
        <v>179</v>
      </c>
      <c r="D321" s="130">
        <v>6</v>
      </c>
      <c r="E321" s="130"/>
      <c r="F321" s="149"/>
      <c r="G321" s="150"/>
      <c r="H321" s="420">
        <f t="shared" si="145"/>
        <v>0</v>
      </c>
      <c r="I321" s="151"/>
      <c r="J321" s="152"/>
      <c r="K321" s="153"/>
      <c r="L321" s="151"/>
      <c r="M321" s="131"/>
      <c r="N321" s="152"/>
      <c r="O321" s="428"/>
      <c r="P321" s="428"/>
      <c r="Q321" s="428"/>
      <c r="R321" s="428"/>
      <c r="S321" s="428"/>
      <c r="T321" s="428"/>
      <c r="U321" s="428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26" t="s">
        <v>446</v>
      </c>
      <c r="C322" s="426" t="s">
        <v>60</v>
      </c>
      <c r="D322" s="130">
        <v>6</v>
      </c>
      <c r="E322" s="130"/>
      <c r="F322" s="149"/>
      <c r="G322" s="150"/>
      <c r="H322" s="420">
        <f t="shared" si="145"/>
        <v>0</v>
      </c>
      <c r="I322" s="151"/>
      <c r="J322" s="152" t="str">
        <f t="array" ref="J322">IF(ISERROR(G322/I322),"",G322/I322)</f>
        <v/>
      </c>
      <c r="K322" s="153" t="str">
        <f t="array" ref="K322">IF(ISERROR(G322/L322),"",G322/L322)</f>
        <v/>
      </c>
      <c r="L322" s="151"/>
      <c r="M322" s="131"/>
      <c r="N322" s="152"/>
      <c r="O322" s="428"/>
      <c r="P322" s="428"/>
      <c r="Q322" s="428"/>
      <c r="R322" s="428"/>
      <c r="S322" s="428"/>
      <c r="T322" s="428"/>
      <c r="U322" s="428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19" t="s">
        <v>240</v>
      </c>
      <c r="C323" s="148"/>
      <c r="D323" s="130">
        <v>7.3</v>
      </c>
      <c r="E323" s="130"/>
      <c r="F323" s="149"/>
      <c r="G323" s="150"/>
      <c r="H323" s="420">
        <f t="shared" si="145"/>
        <v>0</v>
      </c>
      <c r="I323" s="151"/>
      <c r="J323" s="152"/>
      <c r="K323" s="153"/>
      <c r="L323" s="151"/>
      <c r="M323" s="131"/>
      <c r="N323" s="152"/>
      <c r="O323" s="428"/>
      <c r="P323" s="428"/>
      <c r="Q323" s="428"/>
      <c r="R323" s="428"/>
      <c r="S323" s="428"/>
      <c r="T323" s="428"/>
      <c r="U323" s="428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19" t="s">
        <v>241</v>
      </c>
      <c r="C324" s="148"/>
      <c r="D324" s="130">
        <f>78*120/1000</f>
        <v>9.36</v>
      </c>
      <c r="E324" s="130"/>
      <c r="F324" s="149"/>
      <c r="G324" s="150"/>
      <c r="H324" s="4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28"/>
      <c r="P324" s="428"/>
      <c r="Q324" s="428"/>
      <c r="R324" s="428"/>
      <c r="S324" s="428"/>
      <c r="T324" s="428"/>
      <c r="U324" s="428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19" t="s">
        <v>242</v>
      </c>
      <c r="C325" s="148"/>
      <c r="D325" s="130">
        <v>4.5</v>
      </c>
      <c r="E325" s="130"/>
      <c r="F325" s="149"/>
      <c r="G325" s="150"/>
      <c r="H325" s="4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28"/>
      <c r="P325" s="428"/>
      <c r="Q325" s="428"/>
      <c r="R325" s="428"/>
      <c r="S325" s="428"/>
      <c r="T325" s="428"/>
      <c r="U325" s="428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19" t="s">
        <v>243</v>
      </c>
      <c r="C326" s="148"/>
      <c r="D326" s="130">
        <v>4.5</v>
      </c>
      <c r="E326" s="130"/>
      <c r="F326" s="149"/>
      <c r="G326" s="150"/>
      <c r="H326" s="4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28"/>
      <c r="P326" s="428"/>
      <c r="Q326" s="428"/>
      <c r="R326" s="428"/>
      <c r="S326" s="428"/>
      <c r="T326" s="428"/>
      <c r="U326" s="428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28"/>
      <c r="P327" s="428"/>
      <c r="Q327" s="428"/>
      <c r="R327" s="428"/>
      <c r="S327" s="428"/>
      <c r="T327" s="428"/>
      <c r="U327" s="428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59" t="s">
        <v>244</v>
      </c>
      <c r="B328" s="560"/>
      <c r="C328" s="429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61" t="s">
        <v>246</v>
      </c>
      <c r="B329" s="562"/>
      <c r="C329" s="562"/>
      <c r="D329" s="562"/>
      <c r="E329" s="562"/>
      <c r="F329" s="563"/>
      <c r="G329" s="176">
        <f>SUM(G196,G254,G289,G305,G313,G328)</f>
        <v>1745</v>
      </c>
      <c r="H329" s="176">
        <f>SUM(H196,H254,H289,H305,H313,H328)</f>
        <v>8807.31</v>
      </c>
      <c r="I329" s="176">
        <f>SUM(I196,I254,I289,I305,I313,I328)</f>
        <v>43.019999999999996</v>
      </c>
      <c r="J329" s="177">
        <f t="array" ref="J329">IF(ISERROR(G329/I329),"",G329/I329)</f>
        <v>40.562529056252906</v>
      </c>
      <c r="K329" s="176">
        <f>SUM(K196,K254,K289,K305,K313,K328)</f>
        <v>55.314102564102569</v>
      </c>
      <c r="L329" s="177">
        <f>IF(ISERROR(G329/K329),"",G329/K329)</f>
        <v>31.547108587321819</v>
      </c>
      <c r="M329" s="176">
        <f t="shared" ref="M329:AA329" si="157">SUM(M196,M254,M289,M305,M313,M328)</f>
        <v>-12.294102564102564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64" t="s">
        <v>495</v>
      </c>
      <c r="B330" s="422" t="s">
        <v>247</v>
      </c>
      <c r="C330" s="547" t="s">
        <v>248</v>
      </c>
      <c r="D330" s="548"/>
      <c r="E330" s="555" t="s">
        <v>249</v>
      </c>
      <c r="F330" s="555"/>
      <c r="G330" s="525" t="s">
        <v>250</v>
      </c>
      <c r="H330" s="525"/>
      <c r="I330" s="555" t="s">
        <v>251</v>
      </c>
      <c r="J330" s="555"/>
      <c r="K330" s="555" t="s">
        <v>252</v>
      </c>
      <c r="L330" s="555"/>
      <c r="M330" s="555" t="s">
        <v>253</v>
      </c>
      <c r="N330" s="555"/>
      <c r="O330" s="555" t="s">
        <v>254</v>
      </c>
      <c r="P330" s="525" t="s">
        <v>255</v>
      </c>
      <c r="Q330" s="525"/>
      <c r="R330" s="525" t="s">
        <v>252</v>
      </c>
      <c r="S330" s="525"/>
      <c r="T330" s="525" t="s">
        <v>256</v>
      </c>
      <c r="U330" s="525"/>
      <c r="V330" s="525" t="s">
        <v>257</v>
      </c>
      <c r="W330" s="525"/>
      <c r="X330" s="525" t="s">
        <v>252</v>
      </c>
      <c r="Y330" s="525"/>
      <c r="Z330" s="525" t="s">
        <v>256</v>
      </c>
      <c r="AA330" s="525"/>
    </row>
    <row r="331" spans="1:27" ht="20.100000000000001" customHeight="1">
      <c r="A331" s="565"/>
      <c r="B331" s="422" t="s">
        <v>258</v>
      </c>
      <c r="C331" s="590">
        <v>1</v>
      </c>
      <c r="D331" s="591"/>
      <c r="E331" s="558">
        <f>C331*11</f>
        <v>11</v>
      </c>
      <c r="F331" s="558"/>
      <c r="G331" s="525">
        <v>1</v>
      </c>
      <c r="H331" s="525"/>
      <c r="I331" s="558">
        <f>G331*11</f>
        <v>11</v>
      </c>
      <c r="J331" s="558"/>
      <c r="K331" s="558">
        <f>E331-I331</f>
        <v>0</v>
      </c>
      <c r="L331" s="558"/>
      <c r="M331" s="556">
        <f>IF(ISERROR(K331/E331),"",K331/E331)</f>
        <v>0</v>
      </c>
      <c r="N331" s="556"/>
      <c r="O331" s="555"/>
      <c r="P331" s="525" t="s">
        <v>201</v>
      </c>
      <c r="Q331" s="525"/>
      <c r="R331" s="554">
        <f>SUM(O196:U196)</f>
        <v>0</v>
      </c>
      <c r="S331" s="554"/>
      <c r="T331" s="549" t="str">
        <f t="array" ref="T331">IF(ISERROR(R331/R338),"",R331/R338)</f>
        <v/>
      </c>
      <c r="U331" s="549"/>
      <c r="V331" s="525" t="s">
        <v>259</v>
      </c>
      <c r="W331" s="525"/>
      <c r="X331" s="526">
        <f>SUM(P195,P253,P288,P304,P312,P327)</f>
        <v>0</v>
      </c>
      <c r="Y331" s="527"/>
      <c r="Z331" s="549" t="str">
        <f t="array" ref="Z331">IF(ISERROR(X331/X338),"",X331/X338)</f>
        <v/>
      </c>
      <c r="AA331" s="549"/>
    </row>
    <row r="332" spans="1:27" ht="20.100000000000001" customHeight="1">
      <c r="A332" s="565"/>
      <c r="B332" s="422" t="s">
        <v>260</v>
      </c>
      <c r="C332" s="547">
        <v>0</v>
      </c>
      <c r="D332" s="548"/>
      <c r="E332" s="558">
        <f>C332*11</f>
        <v>0</v>
      </c>
      <c r="F332" s="558"/>
      <c r="G332" s="525">
        <v>0</v>
      </c>
      <c r="H332" s="525"/>
      <c r="I332" s="558">
        <f>G332*11</f>
        <v>0</v>
      </c>
      <c r="J332" s="558"/>
      <c r="K332" s="558">
        <f>E332-I332</f>
        <v>0</v>
      </c>
      <c r="L332" s="558"/>
      <c r="M332" s="556" t="str">
        <f>IF(ISERROR(K332/E332),"",K332/E332)</f>
        <v/>
      </c>
      <c r="N332" s="556"/>
      <c r="O332" s="555"/>
      <c r="P332" s="525" t="s">
        <v>216</v>
      </c>
      <c r="Q332" s="525"/>
      <c r="R332" s="554">
        <f>SUM(O254:U254)</f>
        <v>0</v>
      </c>
      <c r="S332" s="554"/>
      <c r="T332" s="549" t="str">
        <f>IF(ISERROR(R332/R338),"",R332/R338)</f>
        <v/>
      </c>
      <c r="U332" s="549"/>
      <c r="V332" s="525" t="s">
        <v>261</v>
      </c>
      <c r="W332" s="525"/>
      <c r="X332" s="526">
        <f>SUM(P196,P254,P289,P305,P313,P328)</f>
        <v>0</v>
      </c>
      <c r="Y332" s="527"/>
      <c r="Z332" s="549" t="str">
        <f>IF(ISERROR(X332/X338),"",X332/X338)</f>
        <v/>
      </c>
      <c r="AA332" s="549"/>
    </row>
    <row r="333" spans="1:27" ht="20.100000000000001" customHeight="1">
      <c r="A333" s="565"/>
      <c r="B333" s="422" t="s">
        <v>262</v>
      </c>
      <c r="C333" s="547">
        <v>0</v>
      </c>
      <c r="D333" s="548"/>
      <c r="E333" s="558">
        <f>C333*8</f>
        <v>0</v>
      </c>
      <c r="F333" s="558"/>
      <c r="G333" s="525">
        <v>1</v>
      </c>
      <c r="H333" s="525"/>
      <c r="I333" s="558">
        <f>G333*8</f>
        <v>8</v>
      </c>
      <c r="J333" s="558"/>
      <c r="K333" s="558">
        <f>E333-I333</f>
        <v>-8</v>
      </c>
      <c r="L333" s="558"/>
      <c r="M333" s="556" t="str">
        <f>IF(ISERROR(K333/E333),"",K333/E333)</f>
        <v/>
      </c>
      <c r="N333" s="556"/>
      <c r="O333" s="555"/>
      <c r="P333" s="525" t="s">
        <v>224</v>
      </c>
      <c r="Q333" s="525"/>
      <c r="R333" s="554">
        <f>SUM(O289:U289)</f>
        <v>0</v>
      </c>
      <c r="S333" s="554"/>
      <c r="T333" s="549" t="str">
        <f>IF(ISERROR(R333/R338),"",R333/R338)</f>
        <v/>
      </c>
      <c r="U333" s="549"/>
      <c r="V333" s="525" t="s">
        <v>263</v>
      </c>
      <c r="W333" s="525"/>
      <c r="X333" s="526">
        <f>SUM(P197,P255,P290,P306,P314,P329)</f>
        <v>0</v>
      </c>
      <c r="Y333" s="527"/>
      <c r="Z333" s="549" t="str">
        <f>IF(ISERROR(X333/X338),"",X333/X338)</f>
        <v/>
      </c>
      <c r="AA333" s="549"/>
    </row>
    <row r="334" spans="1:27" ht="20.100000000000001" customHeight="1">
      <c r="A334" s="565"/>
      <c r="B334" s="422" t="s">
        <v>264</v>
      </c>
      <c r="C334" s="547">
        <v>1</v>
      </c>
      <c r="D334" s="548"/>
      <c r="E334" s="558">
        <f>C334*11</f>
        <v>11</v>
      </c>
      <c r="F334" s="558"/>
      <c r="G334" s="525">
        <v>1</v>
      </c>
      <c r="H334" s="525"/>
      <c r="I334" s="558">
        <f>G334*11</f>
        <v>11</v>
      </c>
      <c r="J334" s="558"/>
      <c r="K334" s="558">
        <f>E334-I334</f>
        <v>0</v>
      </c>
      <c r="L334" s="558"/>
      <c r="M334" s="556">
        <f>IF(ISERROR(K334/E334),"",K334/E334)</f>
        <v>0</v>
      </c>
      <c r="N334" s="556"/>
      <c r="O334" s="555"/>
      <c r="P334" s="525" t="s">
        <v>231</v>
      </c>
      <c r="Q334" s="525"/>
      <c r="R334" s="554">
        <f>SUM(O305:U305)</f>
        <v>0</v>
      </c>
      <c r="S334" s="554"/>
      <c r="T334" s="549" t="str">
        <f>IF(ISERROR(R334/R338),"",R334/R338)</f>
        <v/>
      </c>
      <c r="U334" s="549"/>
      <c r="V334" s="525" t="s">
        <v>265</v>
      </c>
      <c r="W334" s="525"/>
      <c r="X334" s="526">
        <f>SUM(P199,P256,P291,P307,P315,P330)</f>
        <v>0</v>
      </c>
      <c r="Y334" s="527"/>
      <c r="Z334" s="549" t="str">
        <f>IF(ISERROR(X334/X338),"",X334/X338)</f>
        <v/>
      </c>
      <c r="AA334" s="549"/>
    </row>
    <row r="335" spans="1:27" ht="20.100000000000001" customHeight="1">
      <c r="A335" s="566"/>
      <c r="B335" s="422" t="s">
        <v>266</v>
      </c>
      <c r="C335" s="557">
        <f>SUM(C331:D334)</f>
        <v>2</v>
      </c>
      <c r="D335" s="531"/>
      <c r="E335" s="558">
        <f>SUM(E331:F334)</f>
        <v>22</v>
      </c>
      <c r="F335" s="558"/>
      <c r="G335" s="525">
        <f>SUM(G331:H334)</f>
        <v>3</v>
      </c>
      <c r="H335" s="525"/>
      <c r="I335" s="558">
        <f>SUM(I331:J334)</f>
        <v>30</v>
      </c>
      <c r="J335" s="558"/>
      <c r="K335" s="558">
        <f>SUM(K331:L334)</f>
        <v>-8</v>
      </c>
      <c r="L335" s="558"/>
      <c r="M335" s="556">
        <f>IF(ISERROR(K335/E335),"",K335/E335)</f>
        <v>-0.36363636363636365</v>
      </c>
      <c r="N335" s="556"/>
      <c r="O335" s="555"/>
      <c r="P335" s="525" t="s">
        <v>234</v>
      </c>
      <c r="Q335" s="525"/>
      <c r="R335" s="554">
        <f>SUM(O313:U313)</f>
        <v>0</v>
      </c>
      <c r="S335" s="554"/>
      <c r="T335" s="549" t="str">
        <f>IF(ISERROR(R335/R338),"",R335/R338)</f>
        <v/>
      </c>
      <c r="U335" s="549"/>
      <c r="V335" s="525" t="s">
        <v>267</v>
      </c>
      <c r="W335" s="525"/>
      <c r="X335" s="526">
        <f>SUM(P200,P257,P292,P308,P316,P331)</f>
        <v>0</v>
      </c>
      <c r="Y335" s="527"/>
      <c r="Z335" s="549" t="str">
        <f>IF(ISERROR(X335/X338),"",X335/X338)</f>
        <v/>
      </c>
      <c r="AA335" s="549"/>
    </row>
    <row r="336" spans="1:27" ht="20.100000000000001" customHeight="1">
      <c r="A336" s="367" t="s">
        <v>496</v>
      </c>
      <c r="B336" s="422">
        <f>G329</f>
        <v>1745</v>
      </c>
      <c r="C336" s="535" t="s">
        <v>269</v>
      </c>
      <c r="D336" s="534"/>
      <c r="E336" s="525">
        <f>H329</f>
        <v>8807.31</v>
      </c>
      <c r="F336" s="525"/>
      <c r="G336" s="525" t="s">
        <v>270</v>
      </c>
      <c r="H336" s="525"/>
      <c r="I336" s="553">
        <f>L329</f>
        <v>31.547108587321819</v>
      </c>
      <c r="J336" s="553"/>
      <c r="K336" s="555" t="s">
        <v>271</v>
      </c>
      <c r="L336" s="555"/>
      <c r="M336" s="553">
        <f>J329</f>
        <v>40.562529056252906</v>
      </c>
      <c r="N336" s="553"/>
      <c r="O336" s="555"/>
      <c r="P336" s="525" t="s">
        <v>244</v>
      </c>
      <c r="Q336" s="525"/>
      <c r="R336" s="554">
        <f>SUM(O328:U328)</f>
        <v>0</v>
      </c>
      <c r="S336" s="554"/>
      <c r="T336" s="549" t="str">
        <f>IF(ISERROR(R336/R338),"",R336/R338)</f>
        <v/>
      </c>
      <c r="U336" s="549"/>
      <c r="V336" s="525" t="s">
        <v>272</v>
      </c>
      <c r="W336" s="525"/>
      <c r="X336" s="526">
        <f>SUM(P201,P258,P293,P309,P317,P332)</f>
        <v>0</v>
      </c>
      <c r="Y336" s="527"/>
      <c r="Z336" s="549" t="str">
        <f>IF(ISERROR(X336/X338),"",X336/X338)</f>
        <v/>
      </c>
      <c r="AA336" s="549"/>
    </row>
    <row r="337" spans="1:27" ht="20.100000000000001" customHeight="1">
      <c r="A337" s="368" t="s">
        <v>497</v>
      </c>
      <c r="B337" s="422">
        <f>I329+C335</f>
        <v>45.019999999999996</v>
      </c>
      <c r="C337" s="532" t="s">
        <v>251</v>
      </c>
      <c r="D337" s="533"/>
      <c r="E337" s="550">
        <f>K329+I335</f>
        <v>85.314102564102569</v>
      </c>
      <c r="F337" s="550"/>
      <c r="G337" s="525" t="s">
        <v>274</v>
      </c>
      <c r="H337" s="525"/>
      <c r="I337" s="553">
        <f>B337-E337</f>
        <v>-40.294102564102573</v>
      </c>
      <c r="J337" s="553"/>
      <c r="K337" s="555" t="s">
        <v>275</v>
      </c>
      <c r="L337" s="555"/>
      <c r="M337" s="556">
        <f>IF(ISERROR(I337/E337),"",I337/E337)</f>
        <v>-0.47230295288902252</v>
      </c>
      <c r="N337" s="556"/>
      <c r="O337" s="555"/>
      <c r="P337" s="525" t="s">
        <v>245</v>
      </c>
      <c r="Q337" s="525"/>
      <c r="R337" s="554"/>
      <c r="S337" s="554"/>
      <c r="T337" s="549" t="str">
        <f>IF(ISERROR(R337/R338),"",R337/R338)</f>
        <v/>
      </c>
      <c r="U337" s="549"/>
      <c r="V337" s="525" t="s">
        <v>264</v>
      </c>
      <c r="W337" s="525"/>
      <c r="X337" s="526">
        <f>SUM(P202,P259,P294,P310,P318,P333)</f>
        <v>0</v>
      </c>
      <c r="Y337" s="527"/>
      <c r="Z337" s="549" t="str">
        <f>IF(ISERROR(X337/X338),"",X337/X338)</f>
        <v/>
      </c>
      <c r="AA337" s="549"/>
    </row>
    <row r="338" spans="1:27" ht="20.100000000000001" customHeight="1">
      <c r="A338" s="368" t="s">
        <v>498</v>
      </c>
      <c r="B338" s="422">
        <f>N329</f>
        <v>0</v>
      </c>
      <c r="C338" s="532" t="s">
        <v>277</v>
      </c>
      <c r="D338" s="533"/>
      <c r="E338" s="549">
        <f>IF(ISERROR(B338/B337),"",B338/B337)</f>
        <v>0</v>
      </c>
      <c r="F338" s="549"/>
      <c r="G338" s="525" t="s">
        <v>278</v>
      </c>
      <c r="H338" s="525"/>
      <c r="I338" s="555">
        <f>V329</f>
        <v>0</v>
      </c>
      <c r="J338" s="555"/>
      <c r="K338" s="555" t="s">
        <v>279</v>
      </c>
      <c r="L338" s="555"/>
      <c r="M338" s="556">
        <f t="array" ref="M338">IF(ISERROR(I338/B336),"",I338/B336)</f>
        <v>0</v>
      </c>
      <c r="N338" s="556"/>
      <c r="O338" s="555"/>
      <c r="P338" s="525" t="s">
        <v>266</v>
      </c>
      <c r="Q338" s="525"/>
      <c r="R338" s="554">
        <f>SUM(R331:S337)</f>
        <v>0</v>
      </c>
      <c r="S338" s="554"/>
      <c r="T338" s="549"/>
      <c r="U338" s="549"/>
      <c r="V338" s="525" t="s">
        <v>266</v>
      </c>
      <c r="W338" s="525"/>
      <c r="X338" s="552">
        <f>SUM(X331:Y337)</f>
        <v>0</v>
      </c>
      <c r="Y338" s="552"/>
      <c r="Z338" s="549"/>
      <c r="AA338" s="549"/>
    </row>
    <row r="339" spans="1:27" ht="36" customHeight="1">
      <c r="A339" s="207" t="s">
        <v>335</v>
      </c>
      <c r="B339" s="208"/>
      <c r="C339" s="144"/>
      <c r="D339" s="144"/>
      <c r="E339" s="144"/>
      <c r="F339" s="144" t="s">
        <v>911</v>
      </c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75" t="s">
        <v>499</v>
      </c>
      <c r="B340" s="578" t="s">
        <v>280</v>
      </c>
      <c r="C340" s="578" t="s">
        <v>281</v>
      </c>
      <c r="D340" s="578" t="s">
        <v>282</v>
      </c>
      <c r="E340" s="581" t="s">
        <v>283</v>
      </c>
      <c r="F340" s="572" t="s">
        <v>284</v>
      </c>
      <c r="G340" s="555" t="s">
        <v>285</v>
      </c>
      <c r="H340" s="555"/>
      <c r="I340" s="578" t="s">
        <v>286</v>
      </c>
      <c r="J340" s="584" t="s">
        <v>271</v>
      </c>
      <c r="K340" s="587" t="s">
        <v>287</v>
      </c>
      <c r="L340" s="578" t="s">
        <v>270</v>
      </c>
      <c r="M340" s="568" t="s">
        <v>288</v>
      </c>
      <c r="N340" s="570" t="s">
        <v>252</v>
      </c>
      <c r="O340" s="555" t="s">
        <v>289</v>
      </c>
      <c r="P340" s="555"/>
      <c r="Q340" s="555"/>
      <c r="R340" s="555"/>
      <c r="S340" s="555"/>
      <c r="T340" s="555"/>
      <c r="U340" s="555"/>
      <c r="V340" s="555" t="s">
        <v>290</v>
      </c>
      <c r="W340" s="570" t="s">
        <v>291</v>
      </c>
      <c r="X340" s="555" t="s">
        <v>292</v>
      </c>
      <c r="Y340" s="555"/>
      <c r="Z340" s="555"/>
      <c r="AA340" s="555"/>
    </row>
    <row r="341" spans="1:27" ht="21.95" customHeight="1">
      <c r="A341" s="576"/>
      <c r="B341" s="579"/>
      <c r="C341" s="579"/>
      <c r="D341" s="579"/>
      <c r="E341" s="582"/>
      <c r="F341" s="573"/>
      <c r="G341" s="555"/>
      <c r="H341" s="555"/>
      <c r="I341" s="579"/>
      <c r="J341" s="585"/>
      <c r="K341" s="588"/>
      <c r="L341" s="579"/>
      <c r="M341" s="569"/>
      <c r="N341" s="570"/>
      <c r="O341" s="555" t="s">
        <v>259</v>
      </c>
      <c r="P341" s="555" t="s">
        <v>261</v>
      </c>
      <c r="Q341" s="555" t="s">
        <v>263</v>
      </c>
      <c r="R341" s="571" t="s">
        <v>265</v>
      </c>
      <c r="S341" s="525" t="s">
        <v>267</v>
      </c>
      <c r="T341" s="555" t="s">
        <v>272</v>
      </c>
      <c r="U341" s="555" t="s">
        <v>264</v>
      </c>
      <c r="V341" s="555"/>
      <c r="W341" s="570"/>
      <c r="X341" s="555" t="s">
        <v>293</v>
      </c>
      <c r="Y341" s="555" t="s">
        <v>294</v>
      </c>
      <c r="Z341" s="555" t="s">
        <v>295</v>
      </c>
      <c r="AA341" s="555" t="s">
        <v>264</v>
      </c>
    </row>
    <row r="342" spans="1:27" ht="21.95" customHeight="1">
      <c r="A342" s="577"/>
      <c r="B342" s="580"/>
      <c r="C342" s="580"/>
      <c r="D342" s="580"/>
      <c r="E342" s="583"/>
      <c r="F342" s="574"/>
      <c r="G342" s="436" t="s">
        <v>296</v>
      </c>
      <c r="H342" s="426" t="s">
        <v>297</v>
      </c>
      <c r="I342" s="580"/>
      <c r="J342" s="586"/>
      <c r="K342" s="589"/>
      <c r="L342" s="580"/>
      <c r="M342" s="569"/>
      <c r="N342" s="570"/>
      <c r="O342" s="555"/>
      <c r="P342" s="555"/>
      <c r="Q342" s="555"/>
      <c r="R342" s="571"/>
      <c r="S342" s="525"/>
      <c r="T342" s="555"/>
      <c r="U342" s="555"/>
      <c r="V342" s="555"/>
      <c r="W342" s="570"/>
      <c r="X342" s="555"/>
      <c r="Y342" s="555"/>
      <c r="Z342" s="555"/>
      <c r="AA342" s="555"/>
    </row>
    <row r="343" spans="1:27" ht="20.100000000000001" hidden="1" customHeight="1">
      <c r="A343" s="357">
        <v>30100030</v>
      </c>
      <c r="B343" s="419" t="s">
        <v>178</v>
      </c>
      <c r="C343" s="148" t="s">
        <v>179</v>
      </c>
      <c r="D343" s="130">
        <v>5.03</v>
      </c>
      <c r="E343" s="130"/>
      <c r="F343" s="149"/>
      <c r="G343" s="150"/>
      <c r="H343" s="4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28"/>
      <c r="P343" s="428"/>
      <c r="Q343" s="428"/>
      <c r="R343" s="428"/>
      <c r="S343" s="428"/>
      <c r="T343" s="428"/>
      <c r="U343" s="428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28"/>
      <c r="P344" s="428"/>
      <c r="Q344" s="428"/>
      <c r="R344" s="428"/>
      <c r="S344" s="428"/>
      <c r="T344" s="428"/>
      <c r="U344" s="428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28"/>
      <c r="P345" s="428"/>
      <c r="Q345" s="428"/>
      <c r="R345" s="428"/>
      <c r="S345" s="428"/>
      <c r="T345" s="428"/>
      <c r="U345" s="428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28"/>
      <c r="P346" s="428"/>
      <c r="Q346" s="428"/>
      <c r="R346" s="428"/>
      <c r="S346" s="428"/>
      <c r="T346" s="428"/>
      <c r="U346" s="428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28"/>
      <c r="P347" s="428"/>
      <c r="Q347" s="428"/>
      <c r="R347" s="428"/>
      <c r="S347" s="428"/>
      <c r="T347" s="428"/>
      <c r="U347" s="428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28"/>
      <c r="P348" s="428"/>
      <c r="Q348" s="428"/>
      <c r="R348" s="428"/>
      <c r="S348" s="428"/>
      <c r="T348" s="428"/>
      <c r="U348" s="428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28"/>
      <c r="P349" s="428"/>
      <c r="Q349" s="428"/>
      <c r="R349" s="428"/>
      <c r="S349" s="428"/>
      <c r="T349" s="428"/>
      <c r="U349" s="428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28"/>
      <c r="P350" s="428"/>
      <c r="Q350" s="428"/>
      <c r="R350" s="428"/>
      <c r="S350" s="428"/>
      <c r="T350" s="428"/>
      <c r="U350" s="428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20">
        <f t="shared" si="158"/>
        <v>0</v>
      </c>
      <c r="I351" s="4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28"/>
      <c r="P351" s="428"/>
      <c r="Q351" s="428"/>
      <c r="R351" s="428"/>
      <c r="S351" s="428"/>
      <c r="T351" s="428"/>
      <c r="U351" s="428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20">
        <f t="shared" si="158"/>
        <v>0</v>
      </c>
      <c r="I352" s="4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28"/>
      <c r="P352" s="428"/>
      <c r="Q352" s="428"/>
      <c r="R352" s="428"/>
      <c r="S352" s="428"/>
      <c r="T352" s="428"/>
      <c r="U352" s="428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488</v>
      </c>
      <c r="C353" s="148" t="s">
        <v>192</v>
      </c>
      <c r="D353" s="130">
        <v>5.03</v>
      </c>
      <c r="E353" s="130"/>
      <c r="F353" s="148"/>
      <c r="G353" s="150"/>
      <c r="H353" s="420">
        <f t="shared" si="158"/>
        <v>0</v>
      </c>
      <c r="I353" s="420"/>
      <c r="J353" s="152"/>
      <c r="K353" s="153"/>
      <c r="L353" s="151"/>
      <c r="M353" s="131"/>
      <c r="N353" s="152"/>
      <c r="O353" s="428"/>
      <c r="P353" s="428"/>
      <c r="Q353" s="428"/>
      <c r="R353" s="428"/>
      <c r="S353" s="428"/>
      <c r="T353" s="428"/>
      <c r="U353" s="428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488</v>
      </c>
      <c r="C354" s="148" t="s">
        <v>193</v>
      </c>
      <c r="D354" s="130">
        <v>5.03</v>
      </c>
      <c r="E354" s="130"/>
      <c r="F354" s="148"/>
      <c r="G354" s="150"/>
      <c r="H354" s="420">
        <f t="shared" si="158"/>
        <v>0</v>
      </c>
      <c r="I354" s="420"/>
      <c r="J354" s="152"/>
      <c r="K354" s="153"/>
      <c r="L354" s="151"/>
      <c r="M354" s="131"/>
      <c r="N354" s="152"/>
      <c r="O354" s="428"/>
      <c r="P354" s="428"/>
      <c r="Q354" s="428"/>
      <c r="R354" s="428"/>
      <c r="S354" s="428"/>
      <c r="T354" s="428"/>
      <c r="U354" s="428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28"/>
      <c r="P355" s="428"/>
      <c r="Q355" s="428"/>
      <c r="R355" s="428"/>
      <c r="S355" s="428"/>
      <c r="T355" s="428"/>
      <c r="U355" s="428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28"/>
      <c r="P356" s="428"/>
      <c r="Q356" s="428"/>
      <c r="R356" s="428"/>
      <c r="S356" s="428"/>
      <c r="T356" s="428"/>
      <c r="U356" s="428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28"/>
      <c r="P357" s="428"/>
      <c r="Q357" s="428"/>
      <c r="R357" s="428"/>
      <c r="S357" s="428"/>
      <c r="T357" s="428"/>
      <c r="U357" s="428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426" t="s">
        <v>190</v>
      </c>
      <c r="D358" s="130">
        <v>4.8</v>
      </c>
      <c r="E358" s="130"/>
      <c r="F358" s="149"/>
      <c r="G358" s="150"/>
      <c r="H358" s="4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28"/>
      <c r="P358" s="428"/>
      <c r="Q358" s="428"/>
      <c r="R358" s="428"/>
      <c r="S358" s="428"/>
      <c r="T358" s="428"/>
      <c r="U358" s="428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426" t="s">
        <v>187</v>
      </c>
      <c r="D359" s="130">
        <v>4.8</v>
      </c>
      <c r="E359" s="130"/>
      <c r="F359" s="149"/>
      <c r="G359" s="150"/>
      <c r="H359" s="4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28"/>
      <c r="P359" s="428"/>
      <c r="Q359" s="428"/>
      <c r="R359" s="428"/>
      <c r="S359" s="428"/>
      <c r="T359" s="428"/>
      <c r="U359" s="428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426" t="s">
        <v>179</v>
      </c>
      <c r="D360" s="130">
        <v>4.8</v>
      </c>
      <c r="E360" s="130"/>
      <c r="F360" s="149"/>
      <c r="G360" s="150"/>
      <c r="H360" s="4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28"/>
      <c r="P360" s="428"/>
      <c r="Q360" s="428"/>
      <c r="R360" s="428"/>
      <c r="S360" s="428"/>
      <c r="T360" s="428"/>
      <c r="U360" s="428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426" t="s">
        <v>199</v>
      </c>
      <c r="D361" s="130">
        <v>4.8</v>
      </c>
      <c r="E361" s="130"/>
      <c r="F361" s="149"/>
      <c r="G361" s="150"/>
      <c r="H361" s="4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28"/>
      <c r="P361" s="428"/>
      <c r="Q361" s="428"/>
      <c r="R361" s="428"/>
      <c r="S361" s="428"/>
      <c r="T361" s="428"/>
      <c r="U361" s="428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28"/>
      <c r="P362" s="428"/>
      <c r="Q362" s="428"/>
      <c r="R362" s="428"/>
      <c r="S362" s="428"/>
      <c r="T362" s="428"/>
      <c r="U362" s="428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28"/>
      <c r="P363" s="428"/>
      <c r="Q363" s="428"/>
      <c r="R363" s="428"/>
      <c r="S363" s="428"/>
      <c r="T363" s="428"/>
      <c r="U363" s="428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59" t="s">
        <v>201</v>
      </c>
      <c r="B364" s="560"/>
      <c r="C364" s="429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19" t="s">
        <v>206</v>
      </c>
      <c r="C365" s="148" t="s">
        <v>199</v>
      </c>
      <c r="D365" s="130">
        <v>5.03</v>
      </c>
      <c r="E365" s="130"/>
      <c r="F365" s="149"/>
      <c r="G365" s="150"/>
      <c r="H365" s="4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24"/>
      <c r="P365" s="424"/>
      <c r="Q365" s="424"/>
      <c r="R365" s="424"/>
      <c r="S365" s="424"/>
      <c r="T365" s="424"/>
      <c r="U365" s="424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19" t="s">
        <v>428</v>
      </c>
      <c r="C366" s="209" t="s">
        <v>430</v>
      </c>
      <c r="D366" s="130">
        <v>5.03</v>
      </c>
      <c r="E366" s="130"/>
      <c r="F366" s="149"/>
      <c r="G366" s="150"/>
      <c r="H366" s="4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24"/>
      <c r="P366" s="424"/>
      <c r="Q366" s="424"/>
      <c r="R366" s="424"/>
      <c r="S366" s="424"/>
      <c r="T366" s="424"/>
      <c r="U366" s="424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19" t="s">
        <v>206</v>
      </c>
      <c r="C367" s="148" t="s">
        <v>186</v>
      </c>
      <c r="D367" s="130">
        <v>5.03</v>
      </c>
      <c r="E367" s="130"/>
      <c r="F367" s="149"/>
      <c r="G367" s="150"/>
      <c r="H367" s="4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24"/>
      <c r="P367" s="424"/>
      <c r="Q367" s="424"/>
      <c r="R367" s="424"/>
      <c r="S367" s="424"/>
      <c r="T367" s="424"/>
      <c r="U367" s="424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19" t="s">
        <v>206</v>
      </c>
      <c r="C368" s="148" t="s">
        <v>203</v>
      </c>
      <c r="D368" s="130">
        <v>5.03</v>
      </c>
      <c r="E368" s="130"/>
      <c r="F368" s="149"/>
      <c r="G368" s="150"/>
      <c r="H368" s="4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24"/>
      <c r="P368" s="424"/>
      <c r="Q368" s="424"/>
      <c r="R368" s="424"/>
      <c r="S368" s="424"/>
      <c r="T368" s="424"/>
      <c r="U368" s="424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19" t="s">
        <v>206</v>
      </c>
      <c r="C369" s="148" t="s">
        <v>207</v>
      </c>
      <c r="D369" s="130">
        <v>5.03</v>
      </c>
      <c r="E369" s="130"/>
      <c r="F369" s="149"/>
      <c r="G369" s="150"/>
      <c r="H369" s="4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24"/>
      <c r="P369" s="424"/>
      <c r="Q369" s="424"/>
      <c r="R369" s="424"/>
      <c r="S369" s="424"/>
      <c r="T369" s="424"/>
      <c r="U369" s="424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19" t="s">
        <v>417</v>
      </c>
      <c r="C370" s="209" t="s">
        <v>418</v>
      </c>
      <c r="D370" s="130"/>
      <c r="E370" s="130"/>
      <c r="F370" s="149"/>
      <c r="G370" s="150"/>
      <c r="H370" s="4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24"/>
      <c r="P370" s="424"/>
      <c r="Q370" s="424"/>
      <c r="R370" s="424"/>
      <c r="S370" s="424"/>
      <c r="T370" s="424"/>
      <c r="U370" s="424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19" t="s">
        <v>417</v>
      </c>
      <c r="C371" s="209" t="s">
        <v>419</v>
      </c>
      <c r="D371" s="130"/>
      <c r="E371" s="130"/>
      <c r="F371" s="149"/>
      <c r="G371" s="150"/>
      <c r="H371" s="4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24"/>
      <c r="P371" s="424"/>
      <c r="Q371" s="424"/>
      <c r="R371" s="424"/>
      <c r="S371" s="424"/>
      <c r="T371" s="424"/>
      <c r="U371" s="424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19" t="s">
        <v>417</v>
      </c>
      <c r="C372" s="209" t="s">
        <v>61</v>
      </c>
      <c r="D372" s="130"/>
      <c r="E372" s="130"/>
      <c r="F372" s="149"/>
      <c r="G372" s="150"/>
      <c r="H372" s="4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24"/>
      <c r="P372" s="424"/>
      <c r="Q372" s="424"/>
      <c r="R372" s="424"/>
      <c r="S372" s="424"/>
      <c r="T372" s="424"/>
      <c r="U372" s="424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19" t="s">
        <v>208</v>
      </c>
      <c r="C373" s="148" t="s">
        <v>179</v>
      </c>
      <c r="D373" s="130">
        <v>5.08</v>
      </c>
      <c r="E373" s="130"/>
      <c r="F373" s="149"/>
      <c r="G373" s="150"/>
      <c r="H373" s="4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24"/>
      <c r="P373" s="424"/>
      <c r="Q373" s="424"/>
      <c r="R373" s="424"/>
      <c r="S373" s="424"/>
      <c r="T373" s="424"/>
      <c r="U373" s="424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19" t="s">
        <v>208</v>
      </c>
      <c r="C374" s="148" t="s">
        <v>204</v>
      </c>
      <c r="D374" s="130">
        <v>5.08</v>
      </c>
      <c r="E374" s="130"/>
      <c r="F374" s="149"/>
      <c r="G374" s="150"/>
      <c r="H374" s="4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24"/>
      <c r="P374" s="424"/>
      <c r="Q374" s="424"/>
      <c r="R374" s="424"/>
      <c r="S374" s="424"/>
      <c r="T374" s="424"/>
      <c r="U374" s="424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19" t="s">
        <v>208</v>
      </c>
      <c r="C375" s="148" t="s">
        <v>205</v>
      </c>
      <c r="D375" s="130">
        <v>5.08</v>
      </c>
      <c r="E375" s="130"/>
      <c r="F375" s="149"/>
      <c r="G375" s="150"/>
      <c r="H375" s="4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24"/>
      <c r="P375" s="424"/>
      <c r="Q375" s="424"/>
      <c r="R375" s="424"/>
      <c r="S375" s="424"/>
      <c r="T375" s="424"/>
      <c r="U375" s="424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19" t="s">
        <v>208</v>
      </c>
      <c r="C376" s="148" t="s">
        <v>186</v>
      </c>
      <c r="D376" s="130">
        <v>5.08</v>
      </c>
      <c r="E376" s="130"/>
      <c r="F376" s="149"/>
      <c r="G376" s="150"/>
      <c r="H376" s="4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24"/>
      <c r="P376" s="424"/>
      <c r="Q376" s="424"/>
      <c r="R376" s="424"/>
      <c r="S376" s="424"/>
      <c r="T376" s="424"/>
      <c r="U376" s="424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19" t="s">
        <v>208</v>
      </c>
      <c r="C377" s="148" t="s">
        <v>203</v>
      </c>
      <c r="D377" s="130">
        <v>5.08</v>
      </c>
      <c r="E377" s="130"/>
      <c r="F377" s="149"/>
      <c r="G377" s="150"/>
      <c r="H377" s="4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24"/>
      <c r="P377" s="424"/>
      <c r="Q377" s="424"/>
      <c r="R377" s="424"/>
      <c r="S377" s="424"/>
      <c r="T377" s="424"/>
      <c r="U377" s="424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19" t="s">
        <v>208</v>
      </c>
      <c r="C378" s="148" t="s">
        <v>199</v>
      </c>
      <c r="D378" s="130">
        <v>5.08</v>
      </c>
      <c r="E378" s="130"/>
      <c r="F378" s="149"/>
      <c r="G378" s="150"/>
      <c r="H378" s="4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28"/>
      <c r="P378" s="428"/>
      <c r="Q378" s="428"/>
      <c r="R378" s="428"/>
      <c r="S378" s="428"/>
      <c r="T378" s="428"/>
      <c r="U378" s="428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19" t="s">
        <v>208</v>
      </c>
      <c r="C379" s="148" t="s">
        <v>187</v>
      </c>
      <c r="D379" s="130">
        <v>5.08</v>
      </c>
      <c r="E379" s="130"/>
      <c r="F379" s="149"/>
      <c r="G379" s="150"/>
      <c r="H379" s="4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24"/>
      <c r="P379" s="424"/>
      <c r="Q379" s="424"/>
      <c r="R379" s="424"/>
      <c r="S379" s="424"/>
      <c r="T379" s="424"/>
      <c r="U379" s="424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19" t="s">
        <v>208</v>
      </c>
      <c r="C380" s="148" t="s">
        <v>207</v>
      </c>
      <c r="D380" s="130">
        <v>5.08</v>
      </c>
      <c r="E380" s="130"/>
      <c r="F380" s="149"/>
      <c r="G380" s="150"/>
      <c r="H380" s="4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28"/>
      <c r="P380" s="428"/>
      <c r="Q380" s="428"/>
      <c r="R380" s="428"/>
      <c r="S380" s="428"/>
      <c r="T380" s="428"/>
      <c r="U380" s="428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19" t="s">
        <v>209</v>
      </c>
      <c r="C381" s="148" t="s">
        <v>194</v>
      </c>
      <c r="D381" s="130">
        <v>5.03</v>
      </c>
      <c r="E381" s="130"/>
      <c r="F381" s="149"/>
      <c r="G381" s="150"/>
      <c r="H381" s="4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24"/>
      <c r="P381" s="424"/>
      <c r="Q381" s="424"/>
      <c r="R381" s="424"/>
      <c r="S381" s="424"/>
      <c r="T381" s="424"/>
      <c r="U381" s="424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19" t="s">
        <v>209</v>
      </c>
      <c r="C382" s="148" t="s">
        <v>179</v>
      </c>
      <c r="D382" s="130">
        <v>5.03</v>
      </c>
      <c r="E382" s="130"/>
      <c r="F382" s="149"/>
      <c r="G382" s="150"/>
      <c r="H382" s="4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24"/>
      <c r="P382" s="424"/>
      <c r="Q382" s="424"/>
      <c r="R382" s="424"/>
      <c r="S382" s="424"/>
      <c r="T382" s="424"/>
      <c r="U382" s="424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19" t="s">
        <v>209</v>
      </c>
      <c r="C383" s="148" t="s">
        <v>195</v>
      </c>
      <c r="D383" s="130">
        <v>5.03</v>
      </c>
      <c r="E383" s="130"/>
      <c r="F383" s="149"/>
      <c r="G383" s="150"/>
      <c r="H383" s="4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24"/>
      <c r="P383" s="424"/>
      <c r="Q383" s="424"/>
      <c r="R383" s="424"/>
      <c r="S383" s="424"/>
      <c r="T383" s="424"/>
      <c r="U383" s="424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19" t="s">
        <v>209</v>
      </c>
      <c r="C384" s="148" t="s">
        <v>204</v>
      </c>
      <c r="D384" s="130">
        <v>5.03</v>
      </c>
      <c r="E384" s="130"/>
      <c r="F384" s="149"/>
      <c r="G384" s="150"/>
      <c r="H384" s="4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24"/>
      <c r="P384" s="424"/>
      <c r="Q384" s="424"/>
      <c r="R384" s="424"/>
      <c r="S384" s="424"/>
      <c r="T384" s="424"/>
      <c r="U384" s="424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19" t="s">
        <v>382</v>
      </c>
      <c r="C385" s="209" t="s">
        <v>383</v>
      </c>
      <c r="D385" s="130">
        <v>5.03</v>
      </c>
      <c r="E385" s="130"/>
      <c r="F385" s="149"/>
      <c r="G385" s="150"/>
      <c r="H385" s="4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24"/>
      <c r="P385" s="424"/>
      <c r="Q385" s="424"/>
      <c r="R385" s="424"/>
      <c r="S385" s="424"/>
      <c r="T385" s="424"/>
      <c r="U385" s="424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19" t="s">
        <v>382</v>
      </c>
      <c r="C386" s="209" t="s">
        <v>384</v>
      </c>
      <c r="D386" s="130">
        <v>5.03</v>
      </c>
      <c r="E386" s="130"/>
      <c r="F386" s="149"/>
      <c r="G386" s="150"/>
      <c r="H386" s="4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24"/>
      <c r="P386" s="424"/>
      <c r="Q386" s="424"/>
      <c r="R386" s="424"/>
      <c r="S386" s="424"/>
      <c r="T386" s="424"/>
      <c r="U386" s="424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19" t="s">
        <v>382</v>
      </c>
      <c r="C387" s="209" t="s">
        <v>389</v>
      </c>
      <c r="D387" s="130">
        <v>5.03</v>
      </c>
      <c r="E387" s="130"/>
      <c r="F387" s="149"/>
      <c r="G387" s="150"/>
      <c r="H387" s="4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24"/>
      <c r="P387" s="424"/>
      <c r="Q387" s="424"/>
      <c r="R387" s="424"/>
      <c r="S387" s="424"/>
      <c r="T387" s="424"/>
      <c r="U387" s="424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19" t="s">
        <v>382</v>
      </c>
      <c r="C388" s="209" t="s">
        <v>391</v>
      </c>
      <c r="D388" s="130">
        <v>5.03</v>
      </c>
      <c r="E388" s="130"/>
      <c r="F388" s="149"/>
      <c r="G388" s="150"/>
      <c r="H388" s="4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24"/>
      <c r="P388" s="424"/>
      <c r="Q388" s="424"/>
      <c r="R388" s="424"/>
      <c r="S388" s="424"/>
      <c r="T388" s="424"/>
      <c r="U388" s="424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19" t="s">
        <v>421</v>
      </c>
      <c r="C389" s="209" t="s">
        <v>364</v>
      </c>
      <c r="D389" s="130">
        <v>5.03</v>
      </c>
      <c r="E389" s="130"/>
      <c r="F389" s="149"/>
      <c r="G389" s="150"/>
      <c r="H389" s="4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24"/>
      <c r="P389" s="424"/>
      <c r="Q389" s="424"/>
      <c r="R389" s="424"/>
      <c r="S389" s="424"/>
      <c r="T389" s="424"/>
      <c r="U389" s="424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19" t="s">
        <v>421</v>
      </c>
      <c r="C390" s="209" t="s">
        <v>365</v>
      </c>
      <c r="D390" s="130">
        <v>5.03</v>
      </c>
      <c r="E390" s="130"/>
      <c r="F390" s="149"/>
      <c r="G390" s="150"/>
      <c r="H390" s="4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24"/>
      <c r="P390" s="424"/>
      <c r="Q390" s="424"/>
      <c r="R390" s="424"/>
      <c r="S390" s="424"/>
      <c r="T390" s="424"/>
      <c r="U390" s="424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19" t="s">
        <v>421</v>
      </c>
      <c r="C391" s="209" t="s">
        <v>366</v>
      </c>
      <c r="D391" s="130">
        <v>5.03</v>
      </c>
      <c r="E391" s="130"/>
      <c r="F391" s="149"/>
      <c r="G391" s="150"/>
      <c r="H391" s="4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24"/>
      <c r="P391" s="424"/>
      <c r="Q391" s="424"/>
      <c r="R391" s="424"/>
      <c r="S391" s="424"/>
      <c r="T391" s="424"/>
      <c r="U391" s="424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19" t="s">
        <v>421</v>
      </c>
      <c r="C392" s="209" t="s">
        <v>367</v>
      </c>
      <c r="D392" s="130">
        <v>5.03</v>
      </c>
      <c r="E392" s="130"/>
      <c r="F392" s="149"/>
      <c r="G392" s="150"/>
      <c r="H392" s="4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24"/>
      <c r="P392" s="424"/>
      <c r="Q392" s="424"/>
      <c r="R392" s="424"/>
      <c r="S392" s="424"/>
      <c r="T392" s="424"/>
      <c r="U392" s="424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28"/>
      <c r="P393" s="428"/>
      <c r="Q393" s="428"/>
      <c r="R393" s="428"/>
      <c r="S393" s="428"/>
      <c r="T393" s="428"/>
      <c r="U393" s="428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28"/>
      <c r="P394" s="428"/>
      <c r="Q394" s="428"/>
      <c r="R394" s="428"/>
      <c r="S394" s="428"/>
      <c r="T394" s="428"/>
      <c r="U394" s="428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28"/>
      <c r="P395" s="428"/>
      <c r="Q395" s="428"/>
      <c r="R395" s="428"/>
      <c r="S395" s="428"/>
      <c r="T395" s="428"/>
      <c r="U395" s="428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28"/>
      <c r="P396" s="428"/>
      <c r="Q396" s="428"/>
      <c r="R396" s="428"/>
      <c r="S396" s="428"/>
      <c r="T396" s="428"/>
      <c r="U396" s="428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28"/>
      <c r="P397" s="428"/>
      <c r="Q397" s="428"/>
      <c r="R397" s="428"/>
      <c r="S397" s="428"/>
      <c r="T397" s="428"/>
      <c r="U397" s="428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28"/>
      <c r="P398" s="428"/>
      <c r="Q398" s="428"/>
      <c r="R398" s="428"/>
      <c r="S398" s="428"/>
      <c r="T398" s="428"/>
      <c r="U398" s="428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28"/>
      <c r="P399" s="428"/>
      <c r="Q399" s="428"/>
      <c r="R399" s="428"/>
      <c r="S399" s="428"/>
      <c r="T399" s="428"/>
      <c r="U399" s="428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28"/>
      <c r="P400" s="428"/>
      <c r="Q400" s="428"/>
      <c r="R400" s="428"/>
      <c r="S400" s="428"/>
      <c r="T400" s="428"/>
      <c r="U400" s="428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28"/>
      <c r="P401" s="428"/>
      <c r="Q401" s="428"/>
      <c r="R401" s="428"/>
      <c r="S401" s="428"/>
      <c r="T401" s="428"/>
      <c r="U401" s="428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28"/>
      <c r="P402" s="428"/>
      <c r="Q402" s="428"/>
      <c r="R402" s="428"/>
      <c r="S402" s="428"/>
      <c r="T402" s="428"/>
      <c r="U402" s="428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28"/>
      <c r="P403" s="428"/>
      <c r="Q403" s="428"/>
      <c r="R403" s="428"/>
      <c r="S403" s="428"/>
      <c r="T403" s="428"/>
      <c r="U403" s="428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28"/>
      <c r="P404" s="428"/>
      <c r="Q404" s="428"/>
      <c r="R404" s="428"/>
      <c r="S404" s="428"/>
      <c r="T404" s="428"/>
      <c r="U404" s="428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28"/>
      <c r="P405" s="428"/>
      <c r="Q405" s="428"/>
      <c r="R405" s="428"/>
      <c r="S405" s="428"/>
      <c r="T405" s="428"/>
      <c r="U405" s="428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28"/>
      <c r="P406" s="428"/>
      <c r="Q406" s="428"/>
      <c r="R406" s="428"/>
      <c r="S406" s="428"/>
      <c r="T406" s="428"/>
      <c r="U406" s="428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20">
        <f t="shared" si="171"/>
        <v>0</v>
      </c>
      <c r="I407" s="151"/>
      <c r="J407" s="152"/>
      <c r="K407" s="153"/>
      <c r="L407" s="151"/>
      <c r="M407" s="131"/>
      <c r="N407" s="152"/>
      <c r="O407" s="428"/>
      <c r="P407" s="428"/>
      <c r="Q407" s="428"/>
      <c r="R407" s="428"/>
      <c r="S407" s="428"/>
      <c r="T407" s="428"/>
      <c r="U407" s="428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28"/>
      <c r="P408" s="428"/>
      <c r="Q408" s="428"/>
      <c r="R408" s="428"/>
      <c r="S408" s="428"/>
      <c r="T408" s="428"/>
      <c r="U408" s="428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28"/>
      <c r="P409" s="428"/>
      <c r="Q409" s="428"/>
      <c r="R409" s="428"/>
      <c r="S409" s="428"/>
      <c r="T409" s="428"/>
      <c r="U409" s="428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28"/>
      <c r="P410" s="428"/>
      <c r="Q410" s="428"/>
      <c r="R410" s="428"/>
      <c r="S410" s="428"/>
      <c r="T410" s="428"/>
      <c r="U410" s="428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28"/>
      <c r="P411" s="428"/>
      <c r="Q411" s="428"/>
      <c r="R411" s="428"/>
      <c r="S411" s="428"/>
      <c r="T411" s="428"/>
      <c r="U411" s="428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28"/>
      <c r="P412" s="428"/>
      <c r="Q412" s="428"/>
      <c r="R412" s="428"/>
      <c r="S412" s="428"/>
      <c r="T412" s="428"/>
      <c r="U412" s="428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28"/>
      <c r="P413" s="428"/>
      <c r="Q413" s="428"/>
      <c r="R413" s="428"/>
      <c r="S413" s="428"/>
      <c r="T413" s="428"/>
      <c r="U413" s="428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28"/>
      <c r="P414" s="428"/>
      <c r="Q414" s="428"/>
      <c r="R414" s="428"/>
      <c r="S414" s="428"/>
      <c r="T414" s="428"/>
      <c r="U414" s="428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28"/>
      <c r="P415" s="428"/>
      <c r="Q415" s="428"/>
      <c r="R415" s="428"/>
      <c r="S415" s="428"/>
      <c r="T415" s="428"/>
      <c r="U415" s="428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28"/>
      <c r="P416" s="428"/>
      <c r="Q416" s="428"/>
      <c r="R416" s="428"/>
      <c r="S416" s="428"/>
      <c r="T416" s="428"/>
      <c r="U416" s="428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28"/>
      <c r="P417" s="428"/>
      <c r="Q417" s="428"/>
      <c r="R417" s="428"/>
      <c r="S417" s="428"/>
      <c r="T417" s="428"/>
      <c r="U417" s="428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28"/>
      <c r="P418" s="428"/>
      <c r="Q418" s="428"/>
      <c r="R418" s="428"/>
      <c r="S418" s="428"/>
      <c r="T418" s="428"/>
      <c r="U418" s="428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28"/>
      <c r="P419" s="428"/>
      <c r="Q419" s="428"/>
      <c r="R419" s="428"/>
      <c r="S419" s="428"/>
      <c r="T419" s="428"/>
      <c r="U419" s="428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28"/>
      <c r="P420" s="428"/>
      <c r="Q420" s="428"/>
      <c r="R420" s="428"/>
      <c r="S420" s="428"/>
      <c r="T420" s="428"/>
      <c r="U420" s="428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28"/>
      <c r="P421" s="428"/>
      <c r="Q421" s="428"/>
      <c r="R421" s="428"/>
      <c r="S421" s="428"/>
      <c r="T421" s="428"/>
      <c r="U421" s="428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67" t="s">
        <v>216</v>
      </c>
      <c r="B422" s="567"/>
      <c r="C422" s="429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19" t="s">
        <v>217</v>
      </c>
      <c r="C423" s="148" t="s">
        <v>179</v>
      </c>
      <c r="D423" s="130">
        <v>5.03</v>
      </c>
      <c r="E423" s="130"/>
      <c r="F423" s="149"/>
      <c r="G423" s="150"/>
      <c r="H423" s="4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28"/>
      <c r="P423" s="428"/>
      <c r="Q423" s="428"/>
      <c r="R423" s="428"/>
      <c r="S423" s="428"/>
      <c r="T423" s="428"/>
      <c r="U423" s="428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19" t="s">
        <v>217</v>
      </c>
      <c r="C424" s="148" t="s">
        <v>186</v>
      </c>
      <c r="D424" s="130">
        <v>5.03</v>
      </c>
      <c r="E424" s="130"/>
      <c r="F424" s="149"/>
      <c r="G424" s="150"/>
      <c r="H424" s="4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28"/>
      <c r="P424" s="428"/>
      <c r="Q424" s="428"/>
      <c r="R424" s="428"/>
      <c r="S424" s="428"/>
      <c r="T424" s="428"/>
      <c r="U424" s="428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19" t="s">
        <v>217</v>
      </c>
      <c r="C425" s="148" t="s">
        <v>204</v>
      </c>
      <c r="D425" s="130">
        <v>5.03</v>
      </c>
      <c r="E425" s="130"/>
      <c r="F425" s="149"/>
      <c r="G425" s="150"/>
      <c r="H425" s="4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28"/>
      <c r="P425" s="428"/>
      <c r="Q425" s="428"/>
      <c r="R425" s="428"/>
      <c r="S425" s="428"/>
      <c r="T425" s="428"/>
      <c r="U425" s="428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28"/>
      <c r="P426" s="428"/>
      <c r="Q426" s="428"/>
      <c r="R426" s="428"/>
      <c r="S426" s="428"/>
      <c r="T426" s="428"/>
      <c r="U426" s="428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4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428"/>
      <c r="P427" s="428"/>
      <c r="Q427" s="428"/>
      <c r="R427" s="428"/>
      <c r="S427" s="428"/>
      <c r="T427" s="428"/>
      <c r="U427" s="428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s="402" customFormat="1" ht="20.100000000000001" customHeight="1">
      <c r="A428" s="391">
        <v>30400016</v>
      </c>
      <c r="B428" s="404" t="s">
        <v>949</v>
      </c>
      <c r="C428" s="399" t="s">
        <v>691</v>
      </c>
      <c r="D428" s="150">
        <v>5.03</v>
      </c>
      <c r="E428" s="150"/>
      <c r="F428" s="392">
        <v>42653</v>
      </c>
      <c r="G428" s="174">
        <f>61+28+157</f>
        <v>246</v>
      </c>
      <c r="H428" s="432">
        <f t="shared" si="196"/>
        <v>1237.3800000000001</v>
      </c>
      <c r="I428" s="393">
        <f>8.5+17</f>
        <v>25.5</v>
      </c>
      <c r="J428" s="393">
        <f t="array" ref="J428">IF(ISERROR(G428/I428),"",G428/I428)</f>
        <v>9.6470588235294112</v>
      </c>
      <c r="K428" s="395">
        <f t="array" ref="K428">IF(ISERROR(G428/L428),"",G428/L428)</f>
        <v>26.451612903225804</v>
      </c>
      <c r="L428" s="393">
        <v>9.3000000000000007</v>
      </c>
      <c r="M428" s="396">
        <f t="shared" si="197"/>
        <v>-0.95161290322580427</v>
      </c>
      <c r="N428" s="393">
        <f t="shared" si="198"/>
        <v>0</v>
      </c>
      <c r="O428" s="437"/>
      <c r="P428" s="437"/>
      <c r="Q428" s="437"/>
      <c r="R428" s="437"/>
      <c r="S428" s="437"/>
      <c r="T428" s="437"/>
      <c r="U428" s="437"/>
      <c r="V428" s="397">
        <f t="shared" si="199"/>
        <v>0</v>
      </c>
      <c r="W428" s="433">
        <f t="shared" si="195"/>
        <v>0</v>
      </c>
      <c r="X428" s="397"/>
      <c r="Y428" s="397"/>
      <c r="Z428" s="397"/>
      <c r="AA428" s="397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74"/>
      <c r="H429" s="4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28"/>
      <c r="P429" s="428"/>
      <c r="Q429" s="428"/>
      <c r="R429" s="428"/>
      <c r="S429" s="428"/>
      <c r="T429" s="428"/>
      <c r="U429" s="428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74"/>
      <c r="H430" s="4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428"/>
      <c r="P430" s="428"/>
      <c r="Q430" s="428"/>
      <c r="R430" s="428"/>
      <c r="S430" s="428"/>
      <c r="T430" s="428"/>
      <c r="U430" s="428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28"/>
      <c r="P431" s="428"/>
      <c r="Q431" s="428"/>
      <c r="R431" s="428"/>
      <c r="S431" s="428"/>
      <c r="T431" s="428"/>
      <c r="U431" s="428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74"/>
      <c r="H432" s="4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28"/>
      <c r="P432" s="428"/>
      <c r="Q432" s="428"/>
      <c r="R432" s="428"/>
      <c r="S432" s="428"/>
      <c r="T432" s="428"/>
      <c r="U432" s="428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74"/>
      <c r="H433" s="4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28"/>
      <c r="P433" s="428"/>
      <c r="Q433" s="428"/>
      <c r="R433" s="428"/>
      <c r="S433" s="428"/>
      <c r="T433" s="428"/>
      <c r="U433" s="428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74"/>
      <c r="H434" s="4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28"/>
      <c r="P434" s="428"/>
      <c r="Q434" s="428"/>
      <c r="R434" s="428"/>
      <c r="S434" s="428"/>
      <c r="T434" s="428"/>
      <c r="U434" s="428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74"/>
      <c r="H435" s="4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28"/>
      <c r="P435" s="428"/>
      <c r="Q435" s="428"/>
      <c r="R435" s="428"/>
      <c r="S435" s="428"/>
      <c r="T435" s="428"/>
      <c r="U435" s="428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74"/>
      <c r="H436" s="4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28"/>
      <c r="P436" s="428"/>
      <c r="Q436" s="428"/>
      <c r="R436" s="428"/>
      <c r="S436" s="428"/>
      <c r="T436" s="428"/>
      <c r="U436" s="428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74"/>
      <c r="H437" s="4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28"/>
      <c r="P437" s="428"/>
      <c r="Q437" s="428"/>
      <c r="R437" s="428"/>
      <c r="S437" s="428"/>
      <c r="T437" s="428"/>
      <c r="U437" s="428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74"/>
      <c r="H438" s="4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28"/>
      <c r="P438" s="428"/>
      <c r="Q438" s="428"/>
      <c r="R438" s="428"/>
      <c r="S438" s="428"/>
      <c r="T438" s="428"/>
      <c r="U438" s="428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19" t="s">
        <v>222</v>
      </c>
      <c r="C439" s="148" t="s">
        <v>181</v>
      </c>
      <c r="D439" s="130">
        <v>9.36</v>
      </c>
      <c r="E439" s="130"/>
      <c r="F439" s="149"/>
      <c r="G439" s="174"/>
      <c r="H439" s="4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28"/>
      <c r="P439" s="428"/>
      <c r="Q439" s="428"/>
      <c r="R439" s="428"/>
      <c r="S439" s="428"/>
      <c r="T439" s="428"/>
      <c r="U439" s="428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19" t="s">
        <v>222</v>
      </c>
      <c r="C440" s="148" t="s">
        <v>179</v>
      </c>
      <c r="D440" s="130">
        <v>9.36</v>
      </c>
      <c r="E440" s="130"/>
      <c r="F440" s="149"/>
      <c r="G440" s="174"/>
      <c r="H440" s="4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28"/>
      <c r="P440" s="428"/>
      <c r="Q440" s="428"/>
      <c r="R440" s="428"/>
      <c r="S440" s="428"/>
      <c r="T440" s="428"/>
      <c r="U440" s="428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19" t="s">
        <v>222</v>
      </c>
      <c r="C441" s="148" t="s">
        <v>221</v>
      </c>
      <c r="D441" s="130">
        <v>9.36</v>
      </c>
      <c r="E441" s="130"/>
      <c r="F441" s="149"/>
      <c r="G441" s="174"/>
      <c r="H441" s="4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28"/>
      <c r="P441" s="428"/>
      <c r="Q441" s="428"/>
      <c r="R441" s="428"/>
      <c r="S441" s="428"/>
      <c r="T441" s="428"/>
      <c r="U441" s="428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19" t="s">
        <v>222</v>
      </c>
      <c r="C442" s="148" t="s">
        <v>186</v>
      </c>
      <c r="D442" s="130">
        <v>9.36</v>
      </c>
      <c r="E442" s="130"/>
      <c r="F442" s="149"/>
      <c r="G442" s="174"/>
      <c r="H442" s="4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28"/>
      <c r="P442" s="428"/>
      <c r="Q442" s="428"/>
      <c r="R442" s="428"/>
      <c r="S442" s="428"/>
      <c r="T442" s="428"/>
      <c r="U442" s="428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19" t="s">
        <v>393</v>
      </c>
      <c r="C443" s="209" t="s">
        <v>395</v>
      </c>
      <c r="D443" s="130">
        <v>5</v>
      </c>
      <c r="E443" s="130"/>
      <c r="F443" s="149"/>
      <c r="G443" s="174"/>
      <c r="H443" s="4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28"/>
      <c r="P443" s="428"/>
      <c r="Q443" s="428"/>
      <c r="R443" s="428"/>
      <c r="S443" s="428"/>
      <c r="T443" s="428"/>
      <c r="U443" s="428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19" t="s">
        <v>393</v>
      </c>
      <c r="C444" s="209" t="s">
        <v>402</v>
      </c>
      <c r="D444" s="130">
        <v>5</v>
      </c>
      <c r="E444" s="130"/>
      <c r="F444" s="149"/>
      <c r="G444" s="174"/>
      <c r="H444" s="4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28"/>
      <c r="P444" s="428"/>
      <c r="Q444" s="428"/>
      <c r="R444" s="428"/>
      <c r="S444" s="428"/>
      <c r="T444" s="428"/>
      <c r="U444" s="428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19" t="s">
        <v>404</v>
      </c>
      <c r="C445" s="209" t="s">
        <v>405</v>
      </c>
      <c r="D445" s="130">
        <v>5</v>
      </c>
      <c r="E445" s="130"/>
      <c r="F445" s="149"/>
      <c r="G445" s="174"/>
      <c r="H445" s="4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28"/>
      <c r="P445" s="428"/>
      <c r="Q445" s="428"/>
      <c r="R445" s="428"/>
      <c r="S445" s="428"/>
      <c r="T445" s="428"/>
      <c r="U445" s="428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19" t="s">
        <v>342</v>
      </c>
      <c r="C446" s="209" t="s">
        <v>372</v>
      </c>
      <c r="D446" s="130">
        <v>5</v>
      </c>
      <c r="E446" s="130"/>
      <c r="F446" s="149"/>
      <c r="G446" s="174"/>
      <c r="H446" s="4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28"/>
      <c r="P446" s="428"/>
      <c r="Q446" s="428"/>
      <c r="R446" s="428"/>
      <c r="S446" s="428"/>
      <c r="T446" s="428"/>
      <c r="U446" s="428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19" t="s">
        <v>343</v>
      </c>
      <c r="C447" s="148" t="s">
        <v>345</v>
      </c>
      <c r="D447" s="130">
        <v>5</v>
      </c>
      <c r="E447" s="130"/>
      <c r="F447" s="149"/>
      <c r="G447" s="174"/>
      <c r="H447" s="4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28"/>
      <c r="P447" s="428"/>
      <c r="Q447" s="428"/>
      <c r="R447" s="428"/>
      <c r="S447" s="428"/>
      <c r="T447" s="428"/>
      <c r="U447" s="428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19" t="s">
        <v>343</v>
      </c>
      <c r="C448" s="148" t="s">
        <v>347</v>
      </c>
      <c r="D448" s="130">
        <v>5</v>
      </c>
      <c r="E448" s="130"/>
      <c r="F448" s="149"/>
      <c r="G448" s="174"/>
      <c r="H448" s="4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28"/>
      <c r="P448" s="428"/>
      <c r="Q448" s="428"/>
      <c r="R448" s="428"/>
      <c r="S448" s="428"/>
      <c r="T448" s="428"/>
      <c r="U448" s="428"/>
      <c r="V448" s="154"/>
      <c r="W448" s="155"/>
      <c r="X448" s="154"/>
      <c r="Y448" s="154"/>
      <c r="Z448" s="154"/>
      <c r="AA448" s="154"/>
    </row>
    <row r="449" spans="1:27" s="402" customFormat="1" ht="20.100000000000001" customHeight="1">
      <c r="A449" s="391">
        <v>30400001</v>
      </c>
      <c r="B449" s="404" t="s">
        <v>950</v>
      </c>
      <c r="C449" s="399" t="s">
        <v>909</v>
      </c>
      <c r="D449" s="150">
        <v>5.0599999999999996</v>
      </c>
      <c r="E449" s="150"/>
      <c r="F449" s="392">
        <v>42653</v>
      </c>
      <c r="G449" s="174">
        <f>70+63</f>
        <v>133</v>
      </c>
      <c r="H449" s="432">
        <f t="shared" si="196"/>
        <v>672.9799999999999</v>
      </c>
      <c r="I449" s="393">
        <v>8.5</v>
      </c>
      <c r="J449" s="393">
        <f t="array" ref="J449">IF(ISERROR(G449/I449),"",G449/I449)</f>
        <v>15.647058823529411</v>
      </c>
      <c r="K449" s="395">
        <f t="array" ref="K449">IF(ISERROR(G449/L449),"",G449/L449)</f>
        <v>8.5806451612903221</v>
      </c>
      <c r="L449" s="393">
        <v>15.5</v>
      </c>
      <c r="M449" s="396">
        <f t="shared" si="200"/>
        <v>-8.0645161290322065E-2</v>
      </c>
      <c r="N449" s="393">
        <f t="shared" si="201"/>
        <v>0</v>
      </c>
      <c r="O449" s="437"/>
      <c r="P449" s="437"/>
      <c r="Q449" s="437"/>
      <c r="R449" s="437"/>
      <c r="S449" s="437"/>
      <c r="T449" s="437"/>
      <c r="U449" s="437"/>
      <c r="V449" s="397">
        <f t="shared" ref="V449:V450" si="205">SUM(X449:AA449)</f>
        <v>0</v>
      </c>
      <c r="W449" s="433">
        <f t="shared" ref="W449:W450" si="206">IF(ISERROR(V449/G449),"",V449/G449)</f>
        <v>0</v>
      </c>
      <c r="X449" s="397"/>
      <c r="Y449" s="397"/>
      <c r="Z449" s="397"/>
      <c r="AA449" s="397"/>
    </row>
    <row r="450" spans="1:27" s="402" customFormat="1" ht="20.100000000000001" customHeight="1">
      <c r="A450" s="391">
        <v>30400002</v>
      </c>
      <c r="B450" s="404" t="s">
        <v>950</v>
      </c>
      <c r="C450" s="399" t="s">
        <v>623</v>
      </c>
      <c r="D450" s="150">
        <v>5.0599999999999996</v>
      </c>
      <c r="E450" s="150"/>
      <c r="F450" s="392">
        <v>42653</v>
      </c>
      <c r="G450" s="174">
        <v>577</v>
      </c>
      <c r="H450" s="432">
        <f t="shared" si="196"/>
        <v>2919.62</v>
      </c>
      <c r="I450" s="393">
        <v>37</v>
      </c>
      <c r="J450" s="393">
        <f t="array" ref="J450">IF(ISERROR(G450/I450),"",G450/I450)</f>
        <v>15.594594594594595</v>
      </c>
      <c r="K450" s="395">
        <f t="array" ref="K450">IF(ISERROR(G450/L450),"",G450/L450)</f>
        <v>37.225806451612904</v>
      </c>
      <c r="L450" s="393">
        <v>15.5</v>
      </c>
      <c r="M450" s="396">
        <f t="shared" si="200"/>
        <v>-0.22580645161290391</v>
      </c>
      <c r="N450" s="393">
        <f t="shared" si="201"/>
        <v>0</v>
      </c>
      <c r="O450" s="437"/>
      <c r="P450" s="437"/>
      <c r="Q450" s="437"/>
      <c r="R450" s="437"/>
      <c r="S450" s="437"/>
      <c r="T450" s="437"/>
      <c r="U450" s="437"/>
      <c r="V450" s="397">
        <f t="shared" si="205"/>
        <v>0</v>
      </c>
      <c r="W450" s="433">
        <f t="shared" si="206"/>
        <v>0</v>
      </c>
      <c r="X450" s="397"/>
      <c r="Y450" s="397"/>
      <c r="Z450" s="397"/>
      <c r="AA450" s="397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28"/>
      <c r="P451" s="428"/>
      <c r="Q451" s="428"/>
      <c r="R451" s="428"/>
      <c r="S451" s="428"/>
      <c r="T451" s="428"/>
      <c r="U451" s="428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28"/>
      <c r="P452" s="428"/>
      <c r="Q452" s="428"/>
      <c r="R452" s="428"/>
      <c r="S452" s="428"/>
      <c r="T452" s="428"/>
      <c r="U452" s="428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28"/>
      <c r="P453" s="428"/>
      <c r="Q453" s="428"/>
      <c r="R453" s="428"/>
      <c r="S453" s="428"/>
      <c r="T453" s="428"/>
      <c r="U453" s="428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28"/>
      <c r="P454" s="428"/>
      <c r="Q454" s="428"/>
      <c r="R454" s="428"/>
      <c r="S454" s="428"/>
      <c r="T454" s="428"/>
      <c r="U454" s="428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4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428"/>
      <c r="P455" s="428"/>
      <c r="Q455" s="428"/>
      <c r="R455" s="428"/>
      <c r="S455" s="428"/>
      <c r="T455" s="428"/>
      <c r="U455" s="428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20">
        <f t="shared" si="196"/>
        <v>0</v>
      </c>
      <c r="I456" s="151"/>
      <c r="J456" s="152" t="str">
        <f t="array" ref="J456">IF(ISERROR(G456/I456),"",G456/I456)</f>
        <v/>
      </c>
      <c r="K456" s="4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28"/>
      <c r="P456" s="428"/>
      <c r="Q456" s="428"/>
      <c r="R456" s="428"/>
      <c r="S456" s="428"/>
      <c r="T456" s="428"/>
      <c r="U456" s="428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59" t="s">
        <v>224</v>
      </c>
      <c r="B457" s="560"/>
      <c r="C457" s="429" t="s">
        <v>202</v>
      </c>
      <c r="D457" s="165"/>
      <c r="E457" s="165"/>
      <c r="F457" s="166"/>
      <c r="G457" s="167">
        <f>SUM(G423:G456)</f>
        <v>956</v>
      </c>
      <c r="H457" s="168">
        <f>SUM(H423:H456)</f>
        <v>4829.9799999999996</v>
      </c>
      <c r="I457" s="168">
        <f>SUM(I423:I456)</f>
        <v>71</v>
      </c>
      <c r="J457" s="152">
        <f t="array" ref="J457">IF(ISERROR(G457/I457),"",G457/I457)</f>
        <v>13.464788732394366</v>
      </c>
      <c r="K457" s="168">
        <f>SUM(K423:K456)</f>
        <v>72.258064516129025</v>
      </c>
      <c r="L457" s="169"/>
      <c r="M457" s="172">
        <f t="shared" ref="M457:V457" si="210">SUM(M423:M456)</f>
        <v>-1.2580645161290303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28"/>
      <c r="P458" s="428"/>
      <c r="Q458" s="428"/>
      <c r="R458" s="428"/>
      <c r="S458" s="428"/>
      <c r="T458" s="428"/>
      <c r="U458" s="428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28"/>
      <c r="P459" s="428"/>
      <c r="Q459" s="428"/>
      <c r="R459" s="428"/>
      <c r="S459" s="428"/>
      <c r="T459" s="428"/>
      <c r="U459" s="428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28"/>
      <c r="P460" s="428"/>
      <c r="Q460" s="428"/>
      <c r="R460" s="428"/>
      <c r="S460" s="428"/>
      <c r="T460" s="428"/>
      <c r="U460" s="428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28"/>
      <c r="P461" s="428"/>
      <c r="Q461" s="428"/>
      <c r="R461" s="428"/>
      <c r="S461" s="428"/>
      <c r="T461" s="428"/>
      <c r="U461" s="428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425" t="s">
        <v>203</v>
      </c>
      <c r="D462" s="130">
        <v>5.03</v>
      </c>
      <c r="E462" s="130"/>
      <c r="F462" s="149"/>
      <c r="G462" s="150"/>
      <c r="H462" s="4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28"/>
      <c r="P462" s="428"/>
      <c r="Q462" s="428"/>
      <c r="R462" s="428"/>
      <c r="S462" s="428"/>
      <c r="T462" s="428"/>
      <c r="U462" s="428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28"/>
      <c r="P463" s="428"/>
      <c r="Q463" s="428"/>
      <c r="R463" s="428"/>
      <c r="S463" s="428"/>
      <c r="T463" s="428"/>
      <c r="U463" s="428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28"/>
      <c r="P464" s="428"/>
      <c r="Q464" s="428"/>
      <c r="R464" s="428"/>
      <c r="S464" s="428"/>
      <c r="T464" s="428"/>
      <c r="U464" s="428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425" t="s">
        <v>228</v>
      </c>
      <c r="D465" s="130">
        <v>5.03</v>
      </c>
      <c r="E465" s="130"/>
      <c r="F465" s="149"/>
      <c r="G465" s="150"/>
      <c r="H465" s="4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28"/>
      <c r="P465" s="428"/>
      <c r="Q465" s="428"/>
      <c r="R465" s="428"/>
      <c r="S465" s="428"/>
      <c r="T465" s="428"/>
      <c r="U465" s="428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425" t="s">
        <v>212</v>
      </c>
      <c r="D466" s="130">
        <v>5.03</v>
      </c>
      <c r="E466" s="130"/>
      <c r="F466" s="149"/>
      <c r="G466" s="150"/>
      <c r="H466" s="4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28"/>
      <c r="P466" s="428"/>
      <c r="Q466" s="428"/>
      <c r="R466" s="428"/>
      <c r="S466" s="428"/>
      <c r="T466" s="428"/>
      <c r="U466" s="428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425" t="s">
        <v>203</v>
      </c>
      <c r="D467" s="130">
        <v>5.03</v>
      </c>
      <c r="E467" s="130"/>
      <c r="F467" s="149"/>
      <c r="G467" s="150"/>
      <c r="H467" s="4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28"/>
      <c r="P467" s="428"/>
      <c r="Q467" s="428"/>
      <c r="R467" s="428"/>
      <c r="S467" s="428"/>
      <c r="T467" s="428"/>
      <c r="U467" s="428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425" t="s">
        <v>186</v>
      </c>
      <c r="D468" s="130">
        <v>5.03</v>
      </c>
      <c r="E468" s="130"/>
      <c r="F468" s="149"/>
      <c r="G468" s="150"/>
      <c r="H468" s="4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28"/>
      <c r="P468" s="428"/>
      <c r="Q468" s="428"/>
      <c r="R468" s="428"/>
      <c r="S468" s="428"/>
      <c r="T468" s="428"/>
      <c r="U468" s="428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425" t="s">
        <v>228</v>
      </c>
      <c r="D469" s="130">
        <v>5.03</v>
      </c>
      <c r="E469" s="130"/>
      <c r="F469" s="149"/>
      <c r="G469" s="150"/>
      <c r="H469" s="4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28"/>
      <c r="P469" s="428"/>
      <c r="Q469" s="428"/>
      <c r="R469" s="428"/>
      <c r="S469" s="428"/>
      <c r="T469" s="428"/>
      <c r="U469" s="428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425" t="s">
        <v>199</v>
      </c>
      <c r="D470" s="130">
        <v>5.03</v>
      </c>
      <c r="E470" s="130"/>
      <c r="F470" s="149"/>
      <c r="G470" s="150"/>
      <c r="H470" s="4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28"/>
      <c r="P470" s="428"/>
      <c r="Q470" s="428"/>
      <c r="R470" s="428"/>
      <c r="S470" s="428"/>
      <c r="T470" s="428"/>
      <c r="U470" s="428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28"/>
      <c r="P471" s="428"/>
      <c r="Q471" s="428"/>
      <c r="R471" s="428"/>
      <c r="S471" s="428"/>
      <c r="T471" s="428"/>
      <c r="U471" s="428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28"/>
      <c r="P472" s="428"/>
      <c r="Q472" s="428"/>
      <c r="R472" s="428"/>
      <c r="S472" s="428"/>
      <c r="T472" s="428"/>
      <c r="U472" s="428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59" t="s">
        <v>231</v>
      </c>
      <c r="B473" s="560"/>
      <c r="C473" s="429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39" customFormat="1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444">
        <f t="shared" ref="H474:H480" si="215">D474*G474</f>
        <v>0</v>
      </c>
      <c r="I474" s="151"/>
      <c r="J474" s="151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1">
        <f t="shared" ref="N474:N478" si="217">SUM(O474:U474)</f>
        <v>0</v>
      </c>
      <c r="O474" s="441"/>
      <c r="P474" s="441"/>
      <c r="Q474" s="441"/>
      <c r="R474" s="441"/>
      <c r="S474" s="441"/>
      <c r="T474" s="441"/>
      <c r="U474" s="441"/>
      <c r="V474" s="154">
        <f t="shared" ref="V474:V478" si="218">SUM(X474:AA474)</f>
        <v>0</v>
      </c>
      <c r="W474" s="442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28"/>
      <c r="P475" s="428"/>
      <c r="Q475" s="428"/>
      <c r="R475" s="428"/>
      <c r="S475" s="428"/>
      <c r="T475" s="428"/>
      <c r="U475" s="428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4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428"/>
      <c r="P476" s="428"/>
      <c r="Q476" s="428"/>
      <c r="R476" s="428"/>
      <c r="S476" s="428"/>
      <c r="T476" s="428"/>
      <c r="U476" s="428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28"/>
      <c r="P477" s="428"/>
      <c r="Q477" s="428"/>
      <c r="R477" s="428"/>
      <c r="S477" s="428"/>
      <c r="T477" s="428"/>
      <c r="U477" s="428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28"/>
      <c r="P478" s="428"/>
      <c r="Q478" s="428"/>
      <c r="R478" s="428"/>
      <c r="S478" s="428"/>
      <c r="T478" s="428"/>
      <c r="U478" s="428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20">
        <f t="shared" si="215"/>
        <v>0</v>
      </c>
      <c r="I479" s="151"/>
      <c r="J479" s="152"/>
      <c r="K479" s="153"/>
      <c r="L479" s="151"/>
      <c r="M479" s="131"/>
      <c r="N479" s="152"/>
      <c r="O479" s="428"/>
      <c r="P479" s="428"/>
      <c r="Q479" s="428"/>
      <c r="R479" s="428"/>
      <c r="S479" s="428"/>
      <c r="T479" s="428"/>
      <c r="U479" s="428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28"/>
      <c r="P480" s="428"/>
      <c r="Q480" s="428"/>
      <c r="R480" s="428"/>
      <c r="S480" s="428"/>
      <c r="T480" s="428"/>
      <c r="U480" s="428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59" t="s">
        <v>234</v>
      </c>
      <c r="B481" s="560"/>
      <c r="C481" s="429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426"/>
      <c r="D482" s="130">
        <v>3.65</v>
      </c>
      <c r="E482" s="130"/>
      <c r="F482" s="175"/>
      <c r="G482" s="150"/>
      <c r="H482" s="420">
        <f t="shared" ref="H482:H496" si="223">D482*G482</f>
        <v>0</v>
      </c>
      <c r="I482" s="151"/>
      <c r="J482" s="152" t="str">
        <f t="array" ref="J482">IF(ISERROR(G482/I482),"",G482/I482)</f>
        <v/>
      </c>
      <c r="K482" s="4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28"/>
      <c r="P482" s="428"/>
      <c r="Q482" s="428"/>
      <c r="R482" s="428"/>
      <c r="S482" s="428"/>
      <c r="T482" s="428"/>
      <c r="U482" s="428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26"/>
      <c r="D483" s="130">
        <v>6.58</v>
      </c>
      <c r="E483" s="130"/>
      <c r="F483" s="149"/>
      <c r="G483" s="150"/>
      <c r="H483" s="4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28"/>
      <c r="P483" s="428"/>
      <c r="Q483" s="428"/>
      <c r="R483" s="428"/>
      <c r="S483" s="428"/>
      <c r="T483" s="428"/>
      <c r="U483" s="428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26"/>
      <c r="D484" s="130">
        <v>7.8</v>
      </c>
      <c r="E484" s="130"/>
      <c r="F484" s="149"/>
      <c r="G484" s="150"/>
      <c r="H484" s="4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28"/>
      <c r="P484" s="428"/>
      <c r="Q484" s="428"/>
      <c r="R484" s="428"/>
      <c r="S484" s="428"/>
      <c r="T484" s="428"/>
      <c r="U484" s="428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26"/>
      <c r="D485" s="130">
        <v>4.4000000000000004</v>
      </c>
      <c r="E485" s="130"/>
      <c r="F485" s="149"/>
      <c r="G485" s="150"/>
      <c r="H485" s="4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28"/>
      <c r="P485" s="428"/>
      <c r="Q485" s="428"/>
      <c r="R485" s="428"/>
      <c r="S485" s="428"/>
      <c r="T485" s="428"/>
      <c r="U485" s="428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20">
        <f t="shared" si="223"/>
        <v>0</v>
      </c>
      <c r="I486" s="151"/>
      <c r="J486" s="152"/>
      <c r="K486" s="153"/>
      <c r="L486" s="151"/>
      <c r="M486" s="131"/>
      <c r="N486" s="152"/>
      <c r="O486" s="428"/>
      <c r="P486" s="428"/>
      <c r="Q486" s="428"/>
      <c r="R486" s="428"/>
      <c r="S486" s="428"/>
      <c r="T486" s="428"/>
      <c r="U486" s="428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426"/>
      <c r="D487" s="130"/>
      <c r="E487" s="130"/>
      <c r="F487" s="149"/>
      <c r="G487" s="150"/>
      <c r="H487" s="4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28"/>
      <c r="P487" s="428"/>
      <c r="Q487" s="428"/>
      <c r="R487" s="428"/>
      <c r="S487" s="428"/>
      <c r="T487" s="428"/>
      <c r="U487" s="428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26" t="s">
        <v>239</v>
      </c>
      <c r="C488" s="426" t="s">
        <v>179</v>
      </c>
      <c r="D488" s="130">
        <v>6.04</v>
      </c>
      <c r="E488" s="130"/>
      <c r="F488" s="149"/>
      <c r="G488" s="150"/>
      <c r="H488" s="4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28"/>
      <c r="P488" s="428"/>
      <c r="Q488" s="428"/>
      <c r="R488" s="428"/>
      <c r="S488" s="428"/>
      <c r="T488" s="428"/>
      <c r="U488" s="428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26" t="s">
        <v>239</v>
      </c>
      <c r="C489" s="426" t="s">
        <v>186</v>
      </c>
      <c r="D489" s="130">
        <v>6.04</v>
      </c>
      <c r="E489" s="130"/>
      <c r="F489" s="149"/>
      <c r="G489" s="150"/>
      <c r="H489" s="4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28"/>
      <c r="P489" s="428"/>
      <c r="Q489" s="428"/>
      <c r="R489" s="428"/>
      <c r="S489" s="428"/>
      <c r="T489" s="428"/>
      <c r="U489" s="428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26" t="s">
        <v>446</v>
      </c>
      <c r="C490" s="426" t="s">
        <v>179</v>
      </c>
      <c r="D490" s="130"/>
      <c r="E490" s="130"/>
      <c r="F490" s="149"/>
      <c r="G490" s="150"/>
      <c r="H490" s="420">
        <f t="shared" si="223"/>
        <v>0</v>
      </c>
      <c r="I490" s="151"/>
      <c r="J490" s="152"/>
      <c r="K490" s="153"/>
      <c r="L490" s="151"/>
      <c r="M490" s="131"/>
      <c r="N490" s="152"/>
      <c r="O490" s="428"/>
      <c r="P490" s="428"/>
      <c r="Q490" s="428"/>
      <c r="R490" s="428"/>
      <c r="S490" s="428"/>
      <c r="T490" s="428"/>
      <c r="U490" s="428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26" t="s">
        <v>446</v>
      </c>
      <c r="C491" s="426" t="s">
        <v>186</v>
      </c>
      <c r="D491" s="130"/>
      <c r="E491" s="130"/>
      <c r="F491" s="149"/>
      <c r="G491" s="150"/>
      <c r="H491" s="420">
        <f t="shared" si="223"/>
        <v>0</v>
      </c>
      <c r="I491" s="151"/>
      <c r="J491" s="152"/>
      <c r="K491" s="153"/>
      <c r="L491" s="151"/>
      <c r="M491" s="131"/>
      <c r="N491" s="152"/>
      <c r="O491" s="428"/>
      <c r="P491" s="428"/>
      <c r="Q491" s="428"/>
      <c r="R491" s="428"/>
      <c r="S491" s="428"/>
      <c r="T491" s="428"/>
      <c r="U491" s="428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19" t="s">
        <v>240</v>
      </c>
      <c r="C492" s="148"/>
      <c r="D492" s="130">
        <v>7.3</v>
      </c>
      <c r="E492" s="130"/>
      <c r="F492" s="149"/>
      <c r="G492" s="150"/>
      <c r="H492" s="4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28"/>
      <c r="P492" s="428"/>
      <c r="Q492" s="428"/>
      <c r="R492" s="428"/>
      <c r="S492" s="428"/>
      <c r="T492" s="428"/>
      <c r="U492" s="428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19" t="s">
        <v>241</v>
      </c>
      <c r="C493" s="148"/>
      <c r="D493" s="130">
        <f>78*120/1000</f>
        <v>9.36</v>
      </c>
      <c r="E493" s="130"/>
      <c r="F493" s="149"/>
      <c r="G493" s="150"/>
      <c r="H493" s="420">
        <f t="shared" si="223"/>
        <v>0</v>
      </c>
      <c r="I493" s="151"/>
      <c r="J493" s="152"/>
      <c r="K493" s="153"/>
      <c r="L493" s="151"/>
      <c r="M493" s="131"/>
      <c r="N493" s="152"/>
      <c r="O493" s="428"/>
      <c r="P493" s="428"/>
      <c r="Q493" s="428"/>
      <c r="R493" s="428"/>
      <c r="S493" s="428"/>
      <c r="T493" s="428"/>
      <c r="U493" s="428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19" t="s">
        <v>242</v>
      </c>
      <c r="C494" s="148"/>
      <c r="D494" s="130">
        <v>4.5</v>
      </c>
      <c r="E494" s="130"/>
      <c r="F494" s="149"/>
      <c r="G494" s="150"/>
      <c r="H494" s="420">
        <f t="shared" si="223"/>
        <v>0</v>
      </c>
      <c r="I494" s="151"/>
      <c r="J494" s="152"/>
      <c r="K494" s="153"/>
      <c r="L494" s="151"/>
      <c r="M494" s="131"/>
      <c r="N494" s="152"/>
      <c r="O494" s="428"/>
      <c r="P494" s="428"/>
      <c r="Q494" s="428"/>
      <c r="R494" s="428"/>
      <c r="S494" s="428"/>
      <c r="T494" s="428"/>
      <c r="U494" s="428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19" t="s">
        <v>243</v>
      </c>
      <c r="C495" s="148"/>
      <c r="D495" s="130">
        <v>4.5</v>
      </c>
      <c r="E495" s="130"/>
      <c r="F495" s="149"/>
      <c r="G495" s="150"/>
      <c r="H495" s="420">
        <f t="shared" si="223"/>
        <v>0</v>
      </c>
      <c r="I495" s="151"/>
      <c r="J495" s="152"/>
      <c r="K495" s="153"/>
      <c r="L495" s="151"/>
      <c r="M495" s="131"/>
      <c r="N495" s="152"/>
      <c r="O495" s="428"/>
      <c r="P495" s="428"/>
      <c r="Q495" s="428"/>
      <c r="R495" s="428"/>
      <c r="S495" s="428"/>
      <c r="T495" s="428"/>
      <c r="U495" s="428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19"/>
      <c r="C496" s="148"/>
      <c r="D496" s="130"/>
      <c r="E496" s="130"/>
      <c r="F496" s="149"/>
      <c r="G496" s="150"/>
      <c r="H496" s="420">
        <f t="shared" si="223"/>
        <v>0</v>
      </c>
      <c r="I496" s="151"/>
      <c r="J496" s="152"/>
      <c r="K496" s="153"/>
      <c r="L496" s="151"/>
      <c r="M496" s="131"/>
      <c r="N496" s="152"/>
      <c r="O496" s="428"/>
      <c r="P496" s="428"/>
      <c r="Q496" s="428"/>
      <c r="R496" s="428"/>
      <c r="S496" s="428"/>
      <c r="T496" s="428"/>
      <c r="U496" s="428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59" t="s">
        <v>244</v>
      </c>
      <c r="B497" s="560"/>
      <c r="C497" s="429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61" t="s">
        <v>246</v>
      </c>
      <c r="B498" s="562"/>
      <c r="C498" s="562"/>
      <c r="D498" s="562"/>
      <c r="E498" s="562"/>
      <c r="F498" s="563"/>
      <c r="G498" s="176">
        <f>SUM(G364,G422,G457,G473,G481,G497)</f>
        <v>956</v>
      </c>
      <c r="H498" s="176">
        <f>SUM(H364,H422,H457,H473,H481,H497)</f>
        <v>4829.9799999999996</v>
      </c>
      <c r="I498" s="176">
        <f>SUM(I364,I422,I457,I473,I481,I497)</f>
        <v>71</v>
      </c>
      <c r="J498" s="177">
        <f t="array" ref="J498">IF(ISERROR(G498/I498),"",G498/I498)</f>
        <v>13.464788732394366</v>
      </c>
      <c r="K498" s="176">
        <f>SUM(K364,K422,K457,K473,K481,K497)</f>
        <v>72.258064516129025</v>
      </c>
      <c r="L498" s="177">
        <f>IF(ISERROR(G498/K498),"",G498/K498)</f>
        <v>13.230357142857144</v>
      </c>
      <c r="M498" s="176">
        <f t="shared" ref="M498:V498" si="236">SUM(M364,M422,M457,M473,M481,M497)</f>
        <v>-1.2580645161290303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64" t="s">
        <v>495</v>
      </c>
      <c r="B499" s="422" t="s">
        <v>247</v>
      </c>
      <c r="C499" s="547" t="s">
        <v>248</v>
      </c>
      <c r="D499" s="548"/>
      <c r="E499" s="555" t="s">
        <v>249</v>
      </c>
      <c r="F499" s="555"/>
      <c r="G499" s="525" t="s">
        <v>250</v>
      </c>
      <c r="H499" s="525"/>
      <c r="I499" s="555" t="s">
        <v>251</v>
      </c>
      <c r="J499" s="555"/>
      <c r="K499" s="555" t="s">
        <v>252</v>
      </c>
      <c r="L499" s="555"/>
      <c r="M499" s="555" t="s">
        <v>253</v>
      </c>
      <c r="N499" s="555"/>
      <c r="O499" s="555" t="s">
        <v>254</v>
      </c>
      <c r="P499" s="525" t="s">
        <v>255</v>
      </c>
      <c r="Q499" s="525"/>
      <c r="R499" s="525" t="s">
        <v>252</v>
      </c>
      <c r="S499" s="525"/>
      <c r="T499" s="525" t="s">
        <v>256</v>
      </c>
      <c r="U499" s="525"/>
      <c r="V499" s="525" t="s">
        <v>257</v>
      </c>
      <c r="W499" s="525"/>
      <c r="X499" s="525" t="s">
        <v>252</v>
      </c>
      <c r="Y499" s="525"/>
      <c r="Z499" s="525" t="s">
        <v>256</v>
      </c>
      <c r="AA499" s="525"/>
    </row>
    <row r="500" spans="1:27" ht="20.100000000000001" customHeight="1">
      <c r="A500" s="565"/>
      <c r="B500" s="422" t="s">
        <v>258</v>
      </c>
      <c r="C500" s="547">
        <v>0</v>
      </c>
      <c r="D500" s="548"/>
      <c r="E500" s="558">
        <f>C500*11</f>
        <v>0</v>
      </c>
      <c r="F500" s="558"/>
      <c r="G500" s="525">
        <v>0</v>
      </c>
      <c r="H500" s="525"/>
      <c r="I500" s="558">
        <f>G500*11</f>
        <v>0</v>
      </c>
      <c r="J500" s="558"/>
      <c r="K500" s="558">
        <f>E500-I500</f>
        <v>0</v>
      </c>
      <c r="L500" s="558"/>
      <c r="M500" s="556" t="str">
        <f>IF(ISERROR(K500/E500),"",K500/E500)</f>
        <v/>
      </c>
      <c r="N500" s="556"/>
      <c r="O500" s="555"/>
      <c r="P500" s="525" t="s">
        <v>201</v>
      </c>
      <c r="Q500" s="525"/>
      <c r="R500" s="554">
        <f>SUM(O364:U364)</f>
        <v>0</v>
      </c>
      <c r="S500" s="554"/>
      <c r="T500" s="549" t="str">
        <f t="array" ref="T500">IF(ISERROR(R500/R507),"",R500/R507)</f>
        <v/>
      </c>
      <c r="U500" s="549"/>
      <c r="V500" s="525" t="s">
        <v>259</v>
      </c>
      <c r="W500" s="525"/>
      <c r="X500" s="552">
        <f>SUM(O364,O422,O457,O473,O481,O497)</f>
        <v>0</v>
      </c>
      <c r="Y500" s="552"/>
      <c r="Z500" s="549" t="str">
        <f t="array" ref="Z500">IF(ISERROR(X500/X507),"",X500/X507)</f>
        <v/>
      </c>
      <c r="AA500" s="549"/>
    </row>
    <row r="501" spans="1:27" ht="20.100000000000001" customHeight="1">
      <c r="A501" s="565"/>
      <c r="B501" s="422" t="s">
        <v>260</v>
      </c>
      <c r="C501" s="547">
        <v>0</v>
      </c>
      <c r="D501" s="548"/>
      <c r="E501" s="558">
        <f>C501*11</f>
        <v>0</v>
      </c>
      <c r="F501" s="558"/>
      <c r="G501" s="525">
        <v>0</v>
      </c>
      <c r="H501" s="525"/>
      <c r="I501" s="558">
        <f>G501*11</f>
        <v>0</v>
      </c>
      <c r="J501" s="558"/>
      <c r="K501" s="558">
        <f>E501-I501</f>
        <v>0</v>
      </c>
      <c r="L501" s="558"/>
      <c r="M501" s="556" t="str">
        <f>IF(ISERROR(K501/E501),"",K501/E501)</f>
        <v/>
      </c>
      <c r="N501" s="556"/>
      <c r="O501" s="555"/>
      <c r="P501" s="525" t="s">
        <v>216</v>
      </c>
      <c r="Q501" s="525"/>
      <c r="R501" s="554">
        <f>SUM(O422:U422)</f>
        <v>0</v>
      </c>
      <c r="S501" s="554"/>
      <c r="T501" s="549" t="str">
        <f>IF(ISERROR(R501/R507),"",R501/R507)</f>
        <v/>
      </c>
      <c r="U501" s="549"/>
      <c r="V501" s="525" t="s">
        <v>261</v>
      </c>
      <c r="W501" s="525"/>
      <c r="X501" s="552">
        <f>SUM(O365,O423,O458,O474,O482,O498)</f>
        <v>0</v>
      </c>
      <c r="Y501" s="552"/>
      <c r="Z501" s="549" t="str">
        <f>IF(ISERROR(X501/X507),"",X501/X507)</f>
        <v/>
      </c>
      <c r="AA501" s="549"/>
    </row>
    <row r="502" spans="1:27" ht="20.100000000000001" customHeight="1">
      <c r="A502" s="565"/>
      <c r="B502" s="422" t="s">
        <v>262</v>
      </c>
      <c r="C502" s="547">
        <v>0</v>
      </c>
      <c r="D502" s="548"/>
      <c r="E502" s="558">
        <f>C502*11</f>
        <v>0</v>
      </c>
      <c r="F502" s="558"/>
      <c r="G502" s="525">
        <v>0</v>
      </c>
      <c r="H502" s="525"/>
      <c r="I502" s="558">
        <f>G502*11</f>
        <v>0</v>
      </c>
      <c r="J502" s="558"/>
      <c r="K502" s="558">
        <f>E502-I502</f>
        <v>0</v>
      </c>
      <c r="L502" s="558"/>
      <c r="M502" s="556" t="str">
        <f>IF(ISERROR(K502/E502),"",K502/E502)</f>
        <v/>
      </c>
      <c r="N502" s="556"/>
      <c r="O502" s="555"/>
      <c r="P502" s="525" t="s">
        <v>224</v>
      </c>
      <c r="Q502" s="525"/>
      <c r="R502" s="554">
        <f>SUM(O457:U457)</f>
        <v>0</v>
      </c>
      <c r="S502" s="554"/>
      <c r="T502" s="549" t="str">
        <f>IF(ISERROR(R502/R507),"",R502/R507)</f>
        <v/>
      </c>
      <c r="U502" s="549"/>
      <c r="V502" s="525" t="s">
        <v>263</v>
      </c>
      <c r="W502" s="525"/>
      <c r="X502" s="552">
        <f>SUM(O367,O424,O459,O475,O483,O499)</f>
        <v>0</v>
      </c>
      <c r="Y502" s="552"/>
      <c r="Z502" s="549" t="str">
        <f>IF(ISERROR(X502/X507),"",X502/X507)</f>
        <v/>
      </c>
      <c r="AA502" s="549"/>
    </row>
    <row r="503" spans="1:27" ht="20.100000000000001" customHeight="1">
      <c r="A503" s="565"/>
      <c r="B503" s="422" t="s">
        <v>264</v>
      </c>
      <c r="C503" s="547">
        <v>1</v>
      </c>
      <c r="D503" s="548"/>
      <c r="E503" s="558">
        <f>C503*11</f>
        <v>11</v>
      </c>
      <c r="F503" s="558"/>
      <c r="G503" s="525">
        <v>1</v>
      </c>
      <c r="H503" s="525"/>
      <c r="I503" s="558">
        <f>G503*11</f>
        <v>11</v>
      </c>
      <c r="J503" s="558"/>
      <c r="K503" s="558">
        <f>E503-I503</f>
        <v>0</v>
      </c>
      <c r="L503" s="558"/>
      <c r="M503" s="556">
        <f>IF(ISERROR(K503/E503),"",K503/E503)</f>
        <v>0</v>
      </c>
      <c r="N503" s="556"/>
      <c r="O503" s="555"/>
      <c r="P503" s="525" t="s">
        <v>231</v>
      </c>
      <c r="Q503" s="525"/>
      <c r="R503" s="554">
        <f>SUM(O473:U473)</f>
        <v>0</v>
      </c>
      <c r="S503" s="554"/>
      <c r="T503" s="549" t="str">
        <f>IF(ISERROR(R503/R507),"",R503/R507)</f>
        <v/>
      </c>
      <c r="U503" s="549"/>
      <c r="V503" s="525" t="s">
        <v>265</v>
      </c>
      <c r="W503" s="525"/>
      <c r="X503" s="552">
        <f>SUM(O368,O425,O460,O476,O484,O500)</f>
        <v>0</v>
      </c>
      <c r="Y503" s="552"/>
      <c r="Z503" s="549" t="str">
        <f>IF(ISERROR(X503/X507),"",X503/X507)</f>
        <v/>
      </c>
      <c r="AA503" s="549"/>
    </row>
    <row r="504" spans="1:27" ht="20.100000000000001" customHeight="1">
      <c r="A504" s="566"/>
      <c r="B504" s="422" t="s">
        <v>266</v>
      </c>
      <c r="C504" s="557">
        <f>SUM(C500:D503)</f>
        <v>1</v>
      </c>
      <c r="D504" s="531"/>
      <c r="E504" s="558">
        <f>SUM(E500:F503)</f>
        <v>11</v>
      </c>
      <c r="F504" s="558"/>
      <c r="G504" s="525">
        <f>SUM(G500:H503)</f>
        <v>1</v>
      </c>
      <c r="H504" s="525"/>
      <c r="I504" s="558">
        <f>SUM(I500:J503)</f>
        <v>11</v>
      </c>
      <c r="J504" s="558"/>
      <c r="K504" s="558">
        <f>SUM(K500:L503)</f>
        <v>0</v>
      </c>
      <c r="L504" s="558"/>
      <c r="M504" s="556">
        <f>IF(ISERROR(K504/E504),"",K504/E504)</f>
        <v>0</v>
      </c>
      <c r="N504" s="556"/>
      <c r="O504" s="555"/>
      <c r="P504" s="525" t="s">
        <v>234</v>
      </c>
      <c r="Q504" s="525"/>
      <c r="R504" s="554">
        <f>SUM(O481:U481)</f>
        <v>0</v>
      </c>
      <c r="S504" s="554"/>
      <c r="T504" s="549" t="str">
        <f>IF(ISERROR(R504/R507),"",R504/R507)</f>
        <v/>
      </c>
      <c r="U504" s="549"/>
      <c r="V504" s="525" t="s">
        <v>267</v>
      </c>
      <c r="W504" s="525"/>
      <c r="X504" s="552">
        <f>SUM(O369,O426,O461,O477,O485,O501)</f>
        <v>0</v>
      </c>
      <c r="Y504" s="552"/>
      <c r="Z504" s="549" t="str">
        <f>IF(ISERROR(X504/X507),"",X504/X507)</f>
        <v/>
      </c>
      <c r="AA504" s="549"/>
    </row>
    <row r="505" spans="1:27" ht="20.100000000000001" customHeight="1">
      <c r="A505" s="365" t="s">
        <v>496</v>
      </c>
      <c r="B505" s="422">
        <f>G498</f>
        <v>956</v>
      </c>
      <c r="C505" s="535" t="s">
        <v>269</v>
      </c>
      <c r="D505" s="534"/>
      <c r="E505" s="525">
        <f>H498</f>
        <v>4829.9799999999996</v>
      </c>
      <c r="F505" s="525"/>
      <c r="G505" s="525" t="s">
        <v>270</v>
      </c>
      <c r="H505" s="525"/>
      <c r="I505" s="553">
        <f>L498</f>
        <v>13.230357142857144</v>
      </c>
      <c r="J505" s="553"/>
      <c r="K505" s="555" t="s">
        <v>271</v>
      </c>
      <c r="L505" s="555"/>
      <c r="M505" s="553">
        <f>J498</f>
        <v>13.464788732394366</v>
      </c>
      <c r="N505" s="553"/>
      <c r="O505" s="555"/>
      <c r="P505" s="525" t="s">
        <v>244</v>
      </c>
      <c r="Q505" s="525"/>
      <c r="R505" s="554">
        <f>SUM(O497:U497)</f>
        <v>0</v>
      </c>
      <c r="S505" s="554"/>
      <c r="T505" s="549" t="str">
        <f>IF(ISERROR(R505/R507),"",R505/R507)</f>
        <v/>
      </c>
      <c r="U505" s="549"/>
      <c r="V505" s="525" t="s">
        <v>272</v>
      </c>
      <c r="W505" s="525"/>
      <c r="X505" s="552">
        <f>SUM(O370,O427,O462,O478,O486,O502)</f>
        <v>0</v>
      </c>
      <c r="Y505" s="552"/>
      <c r="Z505" s="549" t="str">
        <f>IF(ISERROR(X505/X507),"",X505/X507)</f>
        <v/>
      </c>
      <c r="AA505" s="549"/>
    </row>
    <row r="506" spans="1:27" ht="20.100000000000001" customHeight="1">
      <c r="A506" s="366" t="s">
        <v>497</v>
      </c>
      <c r="B506" s="422">
        <f>I498+C504</f>
        <v>72</v>
      </c>
      <c r="C506" s="532" t="s">
        <v>251</v>
      </c>
      <c r="D506" s="533"/>
      <c r="E506" s="550">
        <f>K498+I504</f>
        <v>83.258064516129025</v>
      </c>
      <c r="F506" s="550"/>
      <c r="G506" s="525" t="s">
        <v>274</v>
      </c>
      <c r="H506" s="525"/>
      <c r="I506" s="553">
        <f>B506-E506</f>
        <v>-11.258064516129025</v>
      </c>
      <c r="J506" s="553"/>
      <c r="K506" s="555" t="s">
        <v>275</v>
      </c>
      <c r="L506" s="555"/>
      <c r="M506" s="556">
        <f>IF(ISERROR(I506/E506),"",I506/E506)</f>
        <v>-0.1352189074002324</v>
      </c>
      <c r="N506" s="556"/>
      <c r="O506" s="555"/>
      <c r="P506" s="525" t="s">
        <v>245</v>
      </c>
      <c r="Q506" s="525"/>
      <c r="R506" s="554"/>
      <c r="S506" s="554"/>
      <c r="T506" s="549" t="str">
        <f>IF(ISERROR(R506/R507),"",R506/R507)</f>
        <v/>
      </c>
      <c r="U506" s="549"/>
      <c r="V506" s="525" t="s">
        <v>264</v>
      </c>
      <c r="W506" s="525"/>
      <c r="X506" s="552">
        <f>SUM(O371,O428,O463,O480,O487,O503)</f>
        <v>0</v>
      </c>
      <c r="Y506" s="552"/>
      <c r="Z506" s="549" t="str">
        <f>IF(ISERROR(X506/X507),"",X506/X507)</f>
        <v/>
      </c>
      <c r="AA506" s="549"/>
    </row>
    <row r="507" spans="1:27" ht="20.100000000000001" customHeight="1">
      <c r="A507" s="366" t="s">
        <v>498</v>
      </c>
      <c r="B507" s="422">
        <f>N498</f>
        <v>0</v>
      </c>
      <c r="C507" s="532" t="s">
        <v>277</v>
      </c>
      <c r="D507" s="533"/>
      <c r="E507" s="549">
        <f>IF(ISERROR(B507/B506),"",B507/B506)</f>
        <v>0</v>
      </c>
      <c r="F507" s="549"/>
      <c r="G507" s="525" t="s">
        <v>278</v>
      </c>
      <c r="H507" s="525"/>
      <c r="I507" s="555">
        <f>V498</f>
        <v>0</v>
      </c>
      <c r="J507" s="555"/>
      <c r="K507" s="555" t="s">
        <v>279</v>
      </c>
      <c r="L507" s="555"/>
      <c r="M507" s="556">
        <f t="array" ref="M507">IF(ISERROR(I507/B505),"",I507/B505)</f>
        <v>0</v>
      </c>
      <c r="N507" s="556"/>
      <c r="O507" s="555"/>
      <c r="P507" s="525" t="s">
        <v>266</v>
      </c>
      <c r="Q507" s="525"/>
      <c r="R507" s="554">
        <f>SUM(R500:S506)</f>
        <v>0</v>
      </c>
      <c r="S507" s="554"/>
      <c r="T507" s="549"/>
      <c r="U507" s="549"/>
      <c r="V507" s="525" t="s">
        <v>266</v>
      </c>
      <c r="W507" s="525"/>
      <c r="X507" s="552">
        <f>SUM(X500:Y506)</f>
        <v>0</v>
      </c>
      <c r="Y507" s="552"/>
      <c r="Z507" s="549"/>
      <c r="AA507" s="549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551" t="str">
        <f>IF(ISERROR(#REF!/#REF!),"",#REF!/#REF!)</f>
        <v/>
      </c>
      <c r="H508" s="551"/>
      <c r="I508" s="551"/>
      <c r="J508" s="147"/>
      <c r="K508" s="182"/>
      <c r="L508" s="144"/>
      <c r="M508" s="144"/>
      <c r="N508" s="551" t="str">
        <f>IF(ISERROR(G508/#REF!),"",G508/#REF!)</f>
        <v/>
      </c>
      <c r="O508" s="551"/>
      <c r="P508" s="551"/>
      <c r="Q508" s="551"/>
      <c r="R508" s="551"/>
      <c r="S508" s="42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38" t="s">
        <v>268</v>
      </c>
      <c r="B510" s="538"/>
      <c r="C510" s="547">
        <f>SUM(B168,B336,B505)</f>
        <v>4441</v>
      </c>
      <c r="D510" s="548"/>
      <c r="E510" s="538" t="s">
        <v>269</v>
      </c>
      <c r="F510" s="538"/>
      <c r="G510" s="550">
        <f>SUM(E168,E336,E505)</f>
        <v>22419.039999999997</v>
      </c>
      <c r="H510" s="550"/>
      <c r="I510" s="525" t="s">
        <v>270</v>
      </c>
      <c r="J510" s="538"/>
      <c r="K510" s="547">
        <f>IF(ISERROR(C510/G511),"",C510/G511)</f>
        <v>17.097543828102665</v>
      </c>
      <c r="L510" s="548"/>
      <c r="M510" s="525" t="s">
        <v>271</v>
      </c>
      <c r="N510" s="525"/>
      <c r="O510" s="526">
        <f t="array" ref="O510">IF(ISERROR(C510/C511),"",C510/C511)</f>
        <v>27.075966345567618</v>
      </c>
      <c r="P510" s="527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25" t="s">
        <v>273</v>
      </c>
      <c r="B511" s="525"/>
      <c r="C511" s="547">
        <f>SUM(B169,B337,B506)</f>
        <v>164.01999999999998</v>
      </c>
      <c r="D511" s="548"/>
      <c r="E511" s="525" t="s">
        <v>251</v>
      </c>
      <c r="F511" s="525"/>
      <c r="G511" s="550">
        <f>SUM(E169,E337,E506)</f>
        <v>259.74491100297553</v>
      </c>
      <c r="H511" s="550"/>
      <c r="I511" s="532" t="s">
        <v>274</v>
      </c>
      <c r="J511" s="533"/>
      <c r="K511" s="535">
        <f>C511-G511</f>
        <v>-95.724911002975546</v>
      </c>
      <c r="L511" s="534"/>
      <c r="M511" s="535" t="s">
        <v>275</v>
      </c>
      <c r="N511" s="534"/>
      <c r="O511" s="539">
        <f>IF(ISERROR(K511/C511),"",K511/C511)</f>
        <v>-0.58361730888291397</v>
      </c>
      <c r="P511" s="540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32" t="s">
        <v>276</v>
      </c>
      <c r="B512" s="533"/>
      <c r="C512" s="547">
        <f>SUM(B170,B338,B507)</f>
        <v>0</v>
      </c>
      <c r="D512" s="548"/>
      <c r="E512" s="532" t="s">
        <v>277</v>
      </c>
      <c r="F512" s="533"/>
      <c r="G512" s="549">
        <f>IF(ISERROR(C512/C511),"",C512/C511)</f>
        <v>0</v>
      </c>
      <c r="H512" s="549"/>
      <c r="I512" s="525" t="s">
        <v>278</v>
      </c>
      <c r="J512" s="538"/>
      <c r="K512" s="550">
        <f>SUM(I170,I338,I507)</f>
        <v>0</v>
      </c>
      <c r="L512" s="550"/>
      <c r="M512" s="538" t="s">
        <v>279</v>
      </c>
      <c r="N512" s="538"/>
      <c r="O512" s="539">
        <f t="array" ref="O512">IF(ISERROR(K512/C510),"",K512/C510)</f>
        <v>0</v>
      </c>
      <c r="P512" s="540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42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32" t="s">
        <v>298</v>
      </c>
      <c r="B514" s="533"/>
      <c r="C514" s="532" t="s">
        <v>299</v>
      </c>
      <c r="D514" s="533"/>
      <c r="E514" s="532" t="s">
        <v>256</v>
      </c>
      <c r="F514" s="533"/>
      <c r="G514" s="541" t="s">
        <v>254</v>
      </c>
      <c r="H514" s="542"/>
      <c r="I514" s="532" t="s">
        <v>255</v>
      </c>
      <c r="J514" s="534"/>
      <c r="K514" s="532" t="s">
        <v>300</v>
      </c>
      <c r="L514" s="533"/>
      <c r="M514" s="532" t="s">
        <v>256</v>
      </c>
      <c r="N514" s="533"/>
      <c r="O514" s="525" t="s">
        <v>257</v>
      </c>
      <c r="P514" s="525"/>
      <c r="Q514" s="532" t="s">
        <v>300</v>
      </c>
      <c r="R514" s="533"/>
      <c r="S514" s="532" t="s">
        <v>256</v>
      </c>
      <c r="T514" s="533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37" t="s">
        <v>201</v>
      </c>
      <c r="B515" s="533"/>
      <c r="C515" s="532">
        <f>SUM(G28,G196,G364)</f>
        <v>0</v>
      </c>
      <c r="D515" s="533"/>
      <c r="E515" s="528">
        <f>IF(ISERROR(C515/C521),"",C515/C521)</f>
        <v>0</v>
      </c>
      <c r="F515" s="529"/>
      <c r="G515" s="543"/>
      <c r="H515" s="544"/>
      <c r="I515" s="530" t="s">
        <v>301</v>
      </c>
      <c r="J515" s="536"/>
      <c r="K515" s="535">
        <f t="shared" ref="K515:K520" si="238">SUM(R163,U331,U500)</f>
        <v>0</v>
      </c>
      <c r="L515" s="534"/>
      <c r="M515" s="528" t="str">
        <f t="array" ref="M515">IF(ISERROR(K515/K521),"",K515/K521)</f>
        <v/>
      </c>
      <c r="N515" s="529"/>
      <c r="O515" s="525" t="s">
        <v>259</v>
      </c>
      <c r="P515" s="525"/>
      <c r="Q515" s="526">
        <f t="shared" ref="Q515:Q520" si="239">SUM(X163,AA331,AA500)</f>
        <v>0</v>
      </c>
      <c r="R515" s="527"/>
      <c r="S515" s="528" t="str">
        <f t="array" ref="S515">IF(ISERROR(Q515/Q521),"",Q515/Q521)</f>
        <v/>
      </c>
      <c r="T515" s="529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37" t="s">
        <v>216</v>
      </c>
      <c r="B516" s="533"/>
      <c r="C516" s="532">
        <f>SUM(G86,G254,G422)</f>
        <v>3109</v>
      </c>
      <c r="D516" s="533"/>
      <c r="E516" s="528">
        <f>IF(ISERROR(C516/C521),"",C516/C521)</f>
        <v>0.70006755235307361</v>
      </c>
      <c r="F516" s="529"/>
      <c r="G516" s="543"/>
      <c r="H516" s="544"/>
      <c r="I516" s="530" t="s">
        <v>302</v>
      </c>
      <c r="J516" s="536"/>
      <c r="K516" s="535">
        <f t="shared" si="238"/>
        <v>0</v>
      </c>
      <c r="L516" s="534"/>
      <c r="M516" s="528" t="str">
        <f>IF(ISERROR(K516/K521),"",K516/K521)</f>
        <v/>
      </c>
      <c r="N516" s="529"/>
      <c r="O516" s="525" t="s">
        <v>261</v>
      </c>
      <c r="P516" s="525"/>
      <c r="Q516" s="526">
        <f t="shared" si="239"/>
        <v>0</v>
      </c>
      <c r="R516" s="527"/>
      <c r="S516" s="528" t="str">
        <f>IF(ISERROR(Q516/Q521),"",Q516/Q521)</f>
        <v/>
      </c>
      <c r="T516" s="529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37" t="s">
        <v>224</v>
      </c>
      <c r="B517" s="533"/>
      <c r="C517" s="532">
        <f>SUM(G121,G289,G457)</f>
        <v>956</v>
      </c>
      <c r="D517" s="533"/>
      <c r="E517" s="528">
        <f>IF(ISERROR(C517/C521),"",C517/C521)</f>
        <v>0.21526683179464084</v>
      </c>
      <c r="F517" s="529"/>
      <c r="G517" s="543"/>
      <c r="H517" s="544"/>
      <c r="I517" s="530" t="s">
        <v>303</v>
      </c>
      <c r="J517" s="536"/>
      <c r="K517" s="535">
        <f t="shared" si="238"/>
        <v>0</v>
      </c>
      <c r="L517" s="534"/>
      <c r="M517" s="528" t="str">
        <f>IF(ISERROR(K517/K521),"",K517/K521)</f>
        <v/>
      </c>
      <c r="N517" s="529"/>
      <c r="O517" s="525" t="s">
        <v>263</v>
      </c>
      <c r="P517" s="525"/>
      <c r="Q517" s="526">
        <f t="shared" si="239"/>
        <v>0</v>
      </c>
      <c r="R517" s="527"/>
      <c r="S517" s="528" t="str">
        <f>IF(ISERROR(Q517/Q521),"",Q517/Q521)</f>
        <v/>
      </c>
      <c r="T517" s="529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37" t="s">
        <v>231</v>
      </c>
      <c r="B518" s="533"/>
      <c r="C518" s="532">
        <f>SUM(G137,G305,G473)</f>
        <v>0</v>
      </c>
      <c r="D518" s="533"/>
      <c r="E518" s="528">
        <f>IF(ISERROR(C518/C521),"",C518/C521)</f>
        <v>0</v>
      </c>
      <c r="F518" s="529"/>
      <c r="G518" s="543"/>
      <c r="H518" s="544"/>
      <c r="I518" s="530" t="s">
        <v>304</v>
      </c>
      <c r="J518" s="536"/>
      <c r="K518" s="535">
        <f t="shared" si="238"/>
        <v>0</v>
      </c>
      <c r="L518" s="534"/>
      <c r="M518" s="528" t="str">
        <f>IF(ISERROR(K518/K521),"",K518/K521)</f>
        <v/>
      </c>
      <c r="N518" s="529"/>
      <c r="O518" s="525" t="s">
        <v>305</v>
      </c>
      <c r="P518" s="525"/>
      <c r="Q518" s="526">
        <f t="shared" si="239"/>
        <v>0</v>
      </c>
      <c r="R518" s="527"/>
      <c r="S518" s="528" t="str">
        <f>IF(ISERROR(Q518/Q521),"",Q518/Q521)</f>
        <v/>
      </c>
      <c r="T518" s="529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37" t="s">
        <v>234</v>
      </c>
      <c r="B519" s="533"/>
      <c r="C519" s="532">
        <f>SUM(G145,G313,G481)</f>
        <v>376</v>
      </c>
      <c r="D519" s="533"/>
      <c r="E519" s="528">
        <f>IF(ISERROR(C519/C521),"",C519/C521)</f>
        <v>8.466561585228552E-2</v>
      </c>
      <c r="F519" s="529"/>
      <c r="G519" s="543"/>
      <c r="H519" s="544"/>
      <c r="I519" s="530" t="s">
        <v>306</v>
      </c>
      <c r="J519" s="536"/>
      <c r="K519" s="535">
        <f t="shared" si="238"/>
        <v>0</v>
      </c>
      <c r="L519" s="534"/>
      <c r="M519" s="528" t="str">
        <f>IF(ISERROR(K519/K521),"",K519/K521)</f>
        <v/>
      </c>
      <c r="N519" s="529"/>
      <c r="O519" s="525" t="s">
        <v>267</v>
      </c>
      <c r="P519" s="525"/>
      <c r="Q519" s="526">
        <f t="shared" si="239"/>
        <v>0</v>
      </c>
      <c r="R519" s="527"/>
      <c r="S519" s="528" t="str">
        <f>IF(ISERROR(Q519/Q521),"",Q519/Q521)</f>
        <v/>
      </c>
      <c r="T519" s="529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37" t="s">
        <v>244</v>
      </c>
      <c r="B520" s="533"/>
      <c r="C520" s="532">
        <f>SUM(G160,G328,G497)</f>
        <v>0</v>
      </c>
      <c r="D520" s="533"/>
      <c r="E520" s="528">
        <f>IF(ISERROR(C520/C521),"",C520/C521)</f>
        <v>0</v>
      </c>
      <c r="F520" s="529"/>
      <c r="G520" s="543"/>
      <c r="H520" s="544"/>
      <c r="I520" s="530" t="s">
        <v>307</v>
      </c>
      <c r="J520" s="536"/>
      <c r="K520" s="535">
        <f t="shared" si="238"/>
        <v>0</v>
      </c>
      <c r="L520" s="534"/>
      <c r="M520" s="528" t="str">
        <f>IF(ISERROR(K520/K521),"",K520/K521)</f>
        <v/>
      </c>
      <c r="N520" s="529"/>
      <c r="O520" s="525" t="s">
        <v>272</v>
      </c>
      <c r="P520" s="525"/>
      <c r="Q520" s="526">
        <f t="shared" si="239"/>
        <v>0</v>
      </c>
      <c r="R520" s="527"/>
      <c r="S520" s="528" t="str">
        <f>IF(ISERROR(Q520/Q521),"",Q520/Q521)</f>
        <v/>
      </c>
      <c r="T520" s="529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32" t="s">
        <v>266</v>
      </c>
      <c r="B521" s="533"/>
      <c r="C521" s="532">
        <f>SUM(C515:C520)</f>
        <v>4441</v>
      </c>
      <c r="D521" s="533"/>
      <c r="E521" s="528">
        <f>SUM(E515:F520)</f>
        <v>0.99999999999999989</v>
      </c>
      <c r="F521" s="529"/>
      <c r="G521" s="545"/>
      <c r="H521" s="546"/>
      <c r="I521" s="532" t="s">
        <v>266</v>
      </c>
      <c r="J521" s="534"/>
      <c r="K521" s="535">
        <f>SUM(R170,U338,U507)</f>
        <v>0</v>
      </c>
      <c r="L521" s="534"/>
      <c r="M521" s="528"/>
      <c r="N521" s="529"/>
      <c r="O521" s="525" t="s">
        <v>266</v>
      </c>
      <c r="P521" s="525"/>
      <c r="Q521" s="526">
        <f>SUM(Q515:R520)</f>
        <v>0</v>
      </c>
      <c r="R521" s="527"/>
      <c r="S521" s="528">
        <f>SUM(S515:T520)</f>
        <v>0</v>
      </c>
      <c r="T521" s="529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30" t="s">
        <v>308</v>
      </c>
      <c r="B523" s="531"/>
      <c r="C523" s="426" t="s">
        <v>309</v>
      </c>
      <c r="D523" s="426" t="s">
        <v>310</v>
      </c>
      <c r="E523" s="426" t="s">
        <v>311</v>
      </c>
      <c r="F523" s="426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428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20" t="s">
        <v>322</v>
      </c>
      <c r="Q523" s="151" t="s">
        <v>323</v>
      </c>
      <c r="R523" s="131" t="s">
        <v>324</v>
      </c>
      <c r="S523" s="426" t="s">
        <v>325</v>
      </c>
      <c r="T523" s="426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21" t="s">
        <v>327</v>
      </c>
      <c r="B524" s="522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27">
        <f t="array" ref="S524">IF(ISERROR(Q524/J524),"",Q524/J524)</f>
        <v>0.88888888888888884</v>
      </c>
      <c r="T524" s="42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21" t="s">
        <v>328</v>
      </c>
      <c r="B525" s="522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27">
        <f t="array" ref="S525">IF(ISERROR(Q525/J525),"",Q525/J525)</f>
        <v>1</v>
      </c>
      <c r="T525" s="42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21" t="s">
        <v>329</v>
      </c>
      <c r="B526" s="522"/>
      <c r="C526" s="128">
        <f>D526+E526+F526-G526-O526-P526</f>
        <v>10</v>
      </c>
      <c r="D526" s="132">
        <v>10</v>
      </c>
      <c r="E526" s="132"/>
      <c r="F526" s="132"/>
      <c r="G526" s="129"/>
      <c r="H526" s="128"/>
      <c r="I526" s="128">
        <v>1</v>
      </c>
      <c r="J526" s="128">
        <f>C526-H526-I526</f>
        <v>9</v>
      </c>
      <c r="K526" s="128">
        <v>1</v>
      </c>
      <c r="L526" s="128"/>
      <c r="M526" s="128"/>
      <c r="N526" s="128"/>
      <c r="O526" s="132"/>
      <c r="P526" s="133"/>
      <c r="Q526" s="128">
        <f>J526-K526-L526</f>
        <v>8</v>
      </c>
      <c r="R526" s="131">
        <f>Q526*11-M526-N526</f>
        <v>88</v>
      </c>
      <c r="S526" s="427">
        <f t="array" ref="S526">IF(ISERROR(Q526/J526),"",Q526/J526)</f>
        <v>0.88888888888888884</v>
      </c>
      <c r="T526" s="42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23" t="s">
        <v>330</v>
      </c>
      <c r="B527" s="524"/>
      <c r="C527" s="134">
        <f>SUM(C524:C526)</f>
        <v>31</v>
      </c>
      <c r="D527" s="134">
        <f t="shared" ref="D527:N527" si="240">SUM(D524:D526)</f>
        <v>31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25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23</v>
      </c>
      <c r="R527" s="136">
        <f>SUM(R524:R526)</f>
        <v>253</v>
      </c>
      <c r="S527" s="137">
        <f t="array" ref="S527">IF(ISERROR(Q527/J527),"",Q527/J527)</f>
        <v>0.92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  <row r="545" spans="6:6">
      <c r="F545" s="143">
        <f>123+108+246+577+784+250+454+108+356+454+508+133+197+78+67</f>
        <v>4443</v>
      </c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9"/>
  <sheetViews>
    <sheetView zoomScaleNormal="100" workbookViewId="0">
      <pane xSplit="4" ySplit="6" topLeftCell="F522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94" t="s">
        <v>416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</row>
    <row r="2" spans="1:27" ht="18.75">
      <c r="A2" s="595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96" t="s">
        <v>12</v>
      </c>
      <c r="B4" s="596" t="s">
        <v>25</v>
      </c>
      <c r="C4" s="596" t="s">
        <v>26</v>
      </c>
      <c r="D4" s="596" t="s">
        <v>27</v>
      </c>
      <c r="E4" s="599" t="s">
        <v>28</v>
      </c>
      <c r="F4" s="602" t="s">
        <v>29</v>
      </c>
      <c r="G4" s="592" t="s">
        <v>30</v>
      </c>
      <c r="H4" s="592"/>
      <c r="I4" s="596" t="s">
        <v>31</v>
      </c>
      <c r="J4" s="607" t="s">
        <v>32</v>
      </c>
      <c r="K4" s="610" t="s">
        <v>33</v>
      </c>
      <c r="L4" s="596" t="s">
        <v>34</v>
      </c>
      <c r="M4" s="613" t="s">
        <v>35</v>
      </c>
      <c r="N4" s="593" t="s">
        <v>36</v>
      </c>
      <c r="O4" s="592" t="s">
        <v>37</v>
      </c>
      <c r="P4" s="592"/>
      <c r="Q4" s="592"/>
      <c r="R4" s="592"/>
      <c r="S4" s="592"/>
      <c r="T4" s="592"/>
      <c r="U4" s="592"/>
      <c r="V4" s="592" t="s">
        <v>38</v>
      </c>
      <c r="W4" s="593" t="s">
        <v>39</v>
      </c>
      <c r="X4" s="592" t="s">
        <v>40</v>
      </c>
      <c r="Y4" s="592"/>
      <c r="Z4" s="592"/>
      <c r="AA4" s="592"/>
    </row>
    <row r="5" spans="1:27" s="126" customFormat="1" ht="15" customHeight="1">
      <c r="A5" s="597"/>
      <c r="B5" s="597"/>
      <c r="C5" s="597"/>
      <c r="D5" s="597"/>
      <c r="E5" s="600"/>
      <c r="F5" s="603"/>
      <c r="G5" s="592"/>
      <c r="H5" s="592"/>
      <c r="I5" s="597"/>
      <c r="J5" s="608"/>
      <c r="K5" s="611"/>
      <c r="L5" s="597"/>
      <c r="M5" s="614"/>
      <c r="N5" s="593"/>
      <c r="O5" s="592" t="s">
        <v>41</v>
      </c>
      <c r="P5" s="592" t="s">
        <v>42</v>
      </c>
      <c r="Q5" s="592" t="s">
        <v>43</v>
      </c>
      <c r="R5" s="605" t="s">
        <v>44</v>
      </c>
      <c r="S5" s="606" t="s">
        <v>45</v>
      </c>
      <c r="T5" s="592" t="s">
        <v>46</v>
      </c>
      <c r="U5" s="592" t="s">
        <v>47</v>
      </c>
      <c r="V5" s="592"/>
      <c r="W5" s="593"/>
      <c r="X5" s="592" t="s">
        <v>13</v>
      </c>
      <c r="Y5" s="592" t="s">
        <v>48</v>
      </c>
      <c r="Z5" s="592" t="s">
        <v>49</v>
      </c>
      <c r="AA5" s="592" t="s">
        <v>47</v>
      </c>
    </row>
    <row r="6" spans="1:27" s="126" customFormat="1" ht="27.75" customHeight="1">
      <c r="A6" s="598"/>
      <c r="B6" s="598"/>
      <c r="C6" s="598"/>
      <c r="D6" s="598"/>
      <c r="E6" s="601"/>
      <c r="F6" s="604"/>
      <c r="G6" s="438" t="s">
        <v>50</v>
      </c>
      <c r="H6" s="455" t="s">
        <v>51</v>
      </c>
      <c r="I6" s="598"/>
      <c r="J6" s="609"/>
      <c r="K6" s="612"/>
      <c r="L6" s="598"/>
      <c r="M6" s="614"/>
      <c r="N6" s="593"/>
      <c r="O6" s="592"/>
      <c r="P6" s="592"/>
      <c r="Q6" s="592"/>
      <c r="R6" s="605"/>
      <c r="S6" s="606"/>
      <c r="T6" s="592"/>
      <c r="U6" s="592"/>
      <c r="V6" s="592"/>
      <c r="W6" s="593"/>
      <c r="X6" s="592"/>
      <c r="Y6" s="592"/>
      <c r="Z6" s="592"/>
      <c r="AA6" s="592"/>
    </row>
    <row r="7" spans="1:27" ht="20.100000000000001" hidden="1" customHeight="1">
      <c r="A7" s="357">
        <v>30100030</v>
      </c>
      <c r="B7" s="445" t="s">
        <v>178</v>
      </c>
      <c r="C7" s="148" t="s">
        <v>179</v>
      </c>
      <c r="D7" s="130">
        <v>5.03</v>
      </c>
      <c r="E7" s="130"/>
      <c r="F7" s="149"/>
      <c r="G7" s="150"/>
      <c r="H7" s="446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53"/>
      <c r="P7" s="453"/>
      <c r="Q7" s="453"/>
      <c r="R7" s="453"/>
      <c r="S7" s="453"/>
      <c r="T7" s="453"/>
      <c r="U7" s="453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446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53"/>
      <c r="Q8" s="453"/>
      <c r="R8" s="453"/>
      <c r="S8" s="453"/>
      <c r="T8" s="453"/>
      <c r="U8" s="453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446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53"/>
      <c r="P9" s="453"/>
      <c r="Q9" s="453"/>
      <c r="R9" s="453"/>
      <c r="S9" s="453"/>
      <c r="T9" s="453"/>
      <c r="U9" s="453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446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53"/>
      <c r="P10" s="453"/>
      <c r="Q10" s="453"/>
      <c r="R10" s="453"/>
      <c r="S10" s="453"/>
      <c r="T10" s="453"/>
      <c r="U10" s="453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446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53"/>
      <c r="P11" s="453"/>
      <c r="Q11" s="453"/>
      <c r="R11" s="453"/>
      <c r="S11" s="453"/>
      <c r="T11" s="453"/>
      <c r="U11" s="453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446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53"/>
      <c r="P12" s="453"/>
      <c r="Q12" s="453"/>
      <c r="R12" s="453"/>
      <c r="S12" s="453"/>
      <c r="T12" s="453"/>
      <c r="U12" s="453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446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53"/>
      <c r="P13" s="453"/>
      <c r="Q13" s="453"/>
      <c r="R13" s="453"/>
      <c r="S13" s="453"/>
      <c r="T13" s="453"/>
      <c r="U13" s="453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446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53"/>
      <c r="P14" s="453"/>
      <c r="Q14" s="453"/>
      <c r="R14" s="453"/>
      <c r="S14" s="453"/>
      <c r="T14" s="453"/>
      <c r="U14" s="453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446">
        <f t="shared" si="0"/>
        <v>0</v>
      </c>
      <c r="I15" s="446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53"/>
      <c r="P15" s="453"/>
      <c r="Q15" s="453"/>
      <c r="R15" s="453"/>
      <c r="S15" s="453"/>
      <c r="T15" s="453"/>
      <c r="U15" s="453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446">
        <f t="shared" si="0"/>
        <v>0</v>
      </c>
      <c r="I16" s="446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53"/>
      <c r="P16" s="453"/>
      <c r="Q16" s="453"/>
      <c r="R16" s="453"/>
      <c r="S16" s="453"/>
      <c r="T16" s="453"/>
      <c r="U16" s="453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446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53"/>
      <c r="P17" s="453"/>
      <c r="Q17" s="453"/>
      <c r="R17" s="453"/>
      <c r="S17" s="453"/>
      <c r="T17" s="453"/>
      <c r="U17" s="453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446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53"/>
      <c r="P18" s="453"/>
      <c r="Q18" s="453"/>
      <c r="R18" s="453"/>
      <c r="S18" s="453"/>
      <c r="T18" s="453"/>
      <c r="U18" s="453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446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53"/>
      <c r="P19" s="453"/>
      <c r="Q19" s="453"/>
      <c r="R19" s="453"/>
      <c r="S19" s="453"/>
      <c r="T19" s="453"/>
      <c r="U19" s="453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446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53"/>
      <c r="P20" s="453"/>
      <c r="Q20" s="453"/>
      <c r="R20" s="453"/>
      <c r="S20" s="453"/>
      <c r="T20" s="453"/>
      <c r="U20" s="453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446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53"/>
      <c r="P21" s="453"/>
      <c r="Q21" s="453"/>
      <c r="R21" s="453"/>
      <c r="S21" s="453"/>
      <c r="T21" s="453"/>
      <c r="U21" s="453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451" t="s">
        <v>190</v>
      </c>
      <c r="D22" s="130">
        <v>4.8</v>
      </c>
      <c r="E22" s="130"/>
      <c r="F22" s="149"/>
      <c r="G22" s="150"/>
      <c r="H22" s="446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53"/>
      <c r="P22" s="453"/>
      <c r="Q22" s="453"/>
      <c r="R22" s="453"/>
      <c r="S22" s="453"/>
      <c r="T22" s="453"/>
      <c r="U22" s="453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451" t="s">
        <v>187</v>
      </c>
      <c r="D23" s="130">
        <v>4.8</v>
      </c>
      <c r="E23" s="130"/>
      <c r="F23" s="149"/>
      <c r="G23" s="150"/>
      <c r="H23" s="446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53"/>
      <c r="P23" s="453"/>
      <c r="Q23" s="453"/>
      <c r="R23" s="453"/>
      <c r="S23" s="453"/>
      <c r="T23" s="453"/>
      <c r="U23" s="453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451" t="s">
        <v>179</v>
      </c>
      <c r="D24" s="130">
        <v>4.8</v>
      </c>
      <c r="E24" s="130"/>
      <c r="F24" s="149"/>
      <c r="G24" s="150"/>
      <c r="H24" s="446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53"/>
      <c r="P24" s="453"/>
      <c r="Q24" s="453"/>
      <c r="R24" s="453"/>
      <c r="S24" s="453"/>
      <c r="T24" s="453"/>
      <c r="U24" s="453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451" t="s">
        <v>199</v>
      </c>
      <c r="D25" s="130">
        <v>4.8</v>
      </c>
      <c r="E25" s="130"/>
      <c r="F25" s="149"/>
      <c r="G25" s="150"/>
      <c r="H25" s="446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53"/>
      <c r="P25" s="453"/>
      <c r="Q25" s="453"/>
      <c r="R25" s="453"/>
      <c r="S25" s="453"/>
      <c r="T25" s="453"/>
      <c r="U25" s="453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46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46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53"/>
      <c r="P27" s="453"/>
      <c r="Q27" s="453"/>
      <c r="R27" s="453"/>
      <c r="S27" s="453"/>
      <c r="T27" s="453"/>
      <c r="U27" s="453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59" t="s">
        <v>201</v>
      </c>
      <c r="B28" s="560"/>
      <c r="C28" s="454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45" t="s">
        <v>206</v>
      </c>
      <c r="C29" s="148" t="s">
        <v>199</v>
      </c>
      <c r="D29" s="130">
        <v>5.03</v>
      </c>
      <c r="E29" s="130"/>
      <c r="F29" s="149"/>
      <c r="G29" s="150"/>
      <c r="H29" s="446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45" t="s">
        <v>428</v>
      </c>
      <c r="C30" s="209" t="s">
        <v>430</v>
      </c>
      <c r="D30" s="130">
        <v>5.03</v>
      </c>
      <c r="E30" s="130"/>
      <c r="F30" s="149"/>
      <c r="G30" s="150"/>
      <c r="H30" s="446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49"/>
      <c r="P30" s="449"/>
      <c r="Q30" s="449"/>
      <c r="R30" s="449"/>
      <c r="S30" s="449"/>
      <c r="T30" s="449"/>
      <c r="U30" s="449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45" t="s">
        <v>206</v>
      </c>
      <c r="C31" s="148" t="s">
        <v>186</v>
      </c>
      <c r="D31" s="130">
        <v>5.03</v>
      </c>
      <c r="E31" s="130"/>
      <c r="F31" s="149"/>
      <c r="G31" s="150"/>
      <c r="H31" s="446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45" t="s">
        <v>206</v>
      </c>
      <c r="C32" s="148" t="s">
        <v>203</v>
      </c>
      <c r="D32" s="130">
        <v>5.03</v>
      </c>
      <c r="E32" s="130"/>
      <c r="F32" s="149"/>
      <c r="G32" s="150"/>
      <c r="H32" s="446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49"/>
      <c r="P32" s="449"/>
      <c r="Q32" s="449"/>
      <c r="R32" s="449"/>
      <c r="S32" s="449"/>
      <c r="T32" s="449"/>
      <c r="U32" s="449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45" t="s">
        <v>206</v>
      </c>
      <c r="C33" s="148" t="s">
        <v>207</v>
      </c>
      <c r="D33" s="130">
        <v>5.03</v>
      </c>
      <c r="E33" s="130"/>
      <c r="F33" s="149"/>
      <c r="G33" s="150"/>
      <c r="H33" s="446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49"/>
      <c r="P33" s="449"/>
      <c r="Q33" s="449"/>
      <c r="R33" s="449"/>
      <c r="S33" s="449"/>
      <c r="T33" s="449"/>
      <c r="U33" s="449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s="468" customFormat="1" ht="20.100000000000001" customHeight="1">
      <c r="A34" s="457">
        <v>30100016</v>
      </c>
      <c r="B34" s="458" t="s">
        <v>922</v>
      </c>
      <c r="C34" s="473" t="s">
        <v>418</v>
      </c>
      <c r="D34" s="456">
        <v>5.03</v>
      </c>
      <c r="E34" s="456"/>
      <c r="F34" s="460">
        <v>42655</v>
      </c>
      <c r="G34" s="456">
        <v>308</v>
      </c>
      <c r="H34" s="461">
        <f t="shared" si="11"/>
        <v>1549.24</v>
      </c>
      <c r="I34" s="462">
        <v>3.5</v>
      </c>
      <c r="J34" s="462"/>
      <c r="K34" s="463">
        <f t="array" ref="K34">IF(ISERROR(G34/L34),"",G34/L34)</f>
        <v>5.9230769230769234</v>
      </c>
      <c r="L34" s="462">
        <v>52</v>
      </c>
      <c r="M34" s="464"/>
      <c r="N34" s="462"/>
      <c r="O34" s="465"/>
      <c r="P34" s="465"/>
      <c r="Q34" s="465"/>
      <c r="R34" s="465"/>
      <c r="S34" s="465"/>
      <c r="T34" s="465"/>
      <c r="U34" s="465"/>
      <c r="V34" s="466"/>
      <c r="W34" s="467"/>
      <c r="X34" s="466"/>
      <c r="Y34" s="466"/>
      <c r="Z34" s="466"/>
      <c r="AA34" s="466"/>
    </row>
    <row r="35" spans="1:27" s="468" customFormat="1" ht="20.100000000000001" customHeight="1">
      <c r="A35" s="457">
        <v>30100017</v>
      </c>
      <c r="B35" s="458" t="s">
        <v>923</v>
      </c>
      <c r="C35" s="473" t="s">
        <v>419</v>
      </c>
      <c r="D35" s="456">
        <v>5.03</v>
      </c>
      <c r="E35" s="456"/>
      <c r="F35" s="460">
        <v>42655</v>
      </c>
      <c r="G35" s="456">
        <f>108+65+43</f>
        <v>216</v>
      </c>
      <c r="H35" s="461">
        <f t="shared" si="11"/>
        <v>1086.48</v>
      </c>
      <c r="I35" s="462">
        <v>4.5</v>
      </c>
      <c r="J35" s="462"/>
      <c r="K35" s="463">
        <f t="array" ref="K35">IF(ISERROR(G35/L35),"",G35/L35)</f>
        <v>4.1538461538461542</v>
      </c>
      <c r="L35" s="462">
        <v>52</v>
      </c>
      <c r="M35" s="464"/>
      <c r="N35" s="462"/>
      <c r="O35" s="465"/>
      <c r="P35" s="465"/>
      <c r="Q35" s="465"/>
      <c r="R35" s="465"/>
      <c r="S35" s="465"/>
      <c r="T35" s="465"/>
      <c r="U35" s="465"/>
      <c r="V35" s="466"/>
      <c r="W35" s="467"/>
      <c r="X35" s="466"/>
      <c r="Y35" s="466"/>
      <c r="Z35" s="466"/>
      <c r="AA35" s="466"/>
    </row>
    <row r="36" spans="1:27" s="468" customFormat="1" ht="20.100000000000001" customHeight="1">
      <c r="A36" s="457">
        <v>30100015</v>
      </c>
      <c r="B36" s="458" t="s">
        <v>923</v>
      </c>
      <c r="C36" s="473" t="s">
        <v>61</v>
      </c>
      <c r="D36" s="456">
        <v>5.03</v>
      </c>
      <c r="E36" s="456"/>
      <c r="F36" s="460">
        <v>42655</v>
      </c>
      <c r="G36" s="456">
        <f>108+50</f>
        <v>158</v>
      </c>
      <c r="H36" s="461">
        <f t="shared" si="11"/>
        <v>794.74</v>
      </c>
      <c r="I36" s="462">
        <v>2</v>
      </c>
      <c r="J36" s="462"/>
      <c r="K36" s="463">
        <f t="array" ref="K36">IF(ISERROR(G36/L36),"",G36/L36)</f>
        <v>3.0384615384615383</v>
      </c>
      <c r="L36" s="462">
        <v>52</v>
      </c>
      <c r="M36" s="464"/>
      <c r="N36" s="462"/>
      <c r="O36" s="465"/>
      <c r="P36" s="465"/>
      <c r="Q36" s="465"/>
      <c r="R36" s="465"/>
      <c r="S36" s="465"/>
      <c r="T36" s="465"/>
      <c r="U36" s="465"/>
      <c r="V36" s="466"/>
      <c r="W36" s="467"/>
      <c r="X36" s="466"/>
      <c r="Y36" s="466"/>
      <c r="Z36" s="466"/>
      <c r="AA36" s="466"/>
    </row>
    <row r="37" spans="1:27" ht="20.100000000000001" hidden="1" customHeight="1">
      <c r="A37" s="358">
        <v>30100027</v>
      </c>
      <c r="B37" s="445" t="s">
        <v>208</v>
      </c>
      <c r="C37" s="148" t="s">
        <v>179</v>
      </c>
      <c r="D37" s="130">
        <v>5.08</v>
      </c>
      <c r="E37" s="130"/>
      <c r="F37" s="149"/>
      <c r="G37" s="150"/>
      <c r="H37" s="446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45" t="s">
        <v>208</v>
      </c>
      <c r="C38" s="148" t="s">
        <v>204</v>
      </c>
      <c r="D38" s="130">
        <v>5.08</v>
      </c>
      <c r="E38" s="130"/>
      <c r="F38" s="149"/>
      <c r="G38" s="150"/>
      <c r="H38" s="446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49"/>
      <c r="P38" s="449"/>
      <c r="Q38" s="449"/>
      <c r="R38" s="449"/>
      <c r="S38" s="449"/>
      <c r="T38" s="449"/>
      <c r="U38" s="449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45" t="s">
        <v>208</v>
      </c>
      <c r="C39" s="148" t="s">
        <v>205</v>
      </c>
      <c r="D39" s="130">
        <v>5.08</v>
      </c>
      <c r="E39" s="130"/>
      <c r="F39" s="149"/>
      <c r="G39" s="150"/>
      <c r="H39" s="446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49"/>
      <c r="P39" s="449"/>
      <c r="Q39" s="449"/>
      <c r="R39" s="449"/>
      <c r="S39" s="449"/>
      <c r="T39" s="449"/>
      <c r="U39" s="449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s="468" customFormat="1" ht="20.100000000000001" customHeight="1">
      <c r="A40" s="457">
        <v>30100022</v>
      </c>
      <c r="B40" s="458" t="s">
        <v>906</v>
      </c>
      <c r="C40" s="459" t="s">
        <v>691</v>
      </c>
      <c r="D40" s="456">
        <v>5.08</v>
      </c>
      <c r="E40" s="456"/>
      <c r="F40" s="460">
        <v>42654</v>
      </c>
      <c r="G40" s="456">
        <f>108*3</f>
        <v>324</v>
      </c>
      <c r="H40" s="461">
        <f t="shared" si="11"/>
        <v>1645.92</v>
      </c>
      <c r="I40" s="462">
        <f>6.5*2</f>
        <v>13</v>
      </c>
      <c r="J40" s="462">
        <f t="array" ref="J40">IF(ISERROR(G40/I40),"",G40/I40)</f>
        <v>24.923076923076923</v>
      </c>
      <c r="K40" s="463">
        <f t="array" ref="K40">IF(ISERROR(G40/L40),"",G40/L40)</f>
        <v>15.428571428571429</v>
      </c>
      <c r="L40" s="462">
        <v>21</v>
      </c>
      <c r="M40" s="464">
        <f t="shared" si="19"/>
        <v>-2.4285714285714288</v>
      </c>
      <c r="N40" s="462">
        <f t="shared" si="20"/>
        <v>0</v>
      </c>
      <c r="O40" s="465"/>
      <c r="P40" s="465"/>
      <c r="Q40" s="465"/>
      <c r="R40" s="465"/>
      <c r="S40" s="465"/>
      <c r="T40" s="465"/>
      <c r="U40" s="465"/>
      <c r="V40" s="466">
        <f t="shared" si="21"/>
        <v>0</v>
      </c>
      <c r="W40" s="467">
        <f t="shared" si="22"/>
        <v>0</v>
      </c>
      <c r="X40" s="466"/>
      <c r="Y40" s="466"/>
      <c r="Z40" s="466"/>
      <c r="AA40" s="466"/>
    </row>
    <row r="41" spans="1:27" ht="20.100000000000001" hidden="1" customHeight="1">
      <c r="A41" s="358">
        <v>30100029</v>
      </c>
      <c r="B41" s="445" t="s">
        <v>208</v>
      </c>
      <c r="C41" s="148" t="s">
        <v>203</v>
      </c>
      <c r="D41" s="130">
        <v>5.08</v>
      </c>
      <c r="E41" s="130"/>
      <c r="F41" s="149"/>
      <c r="G41" s="150"/>
      <c r="H41" s="446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49"/>
      <c r="P41" s="449"/>
      <c r="Q41" s="449"/>
      <c r="R41" s="449"/>
      <c r="S41" s="449"/>
      <c r="T41" s="449"/>
      <c r="U41" s="449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s="468" customFormat="1" ht="20.100000000000001" customHeight="1">
      <c r="A42" s="457">
        <v>30100026</v>
      </c>
      <c r="B42" s="458" t="s">
        <v>906</v>
      </c>
      <c r="C42" s="459" t="s">
        <v>902</v>
      </c>
      <c r="D42" s="456">
        <v>5.08</v>
      </c>
      <c r="E42" s="456"/>
      <c r="F42" s="460">
        <v>42654</v>
      </c>
      <c r="G42" s="456">
        <v>265</v>
      </c>
      <c r="H42" s="461">
        <f t="shared" si="11"/>
        <v>1346.2</v>
      </c>
      <c r="I42" s="462">
        <f>4.5*2</f>
        <v>9</v>
      </c>
      <c r="J42" s="462">
        <f t="array" ref="J42">IF(ISERROR(G42/I42),"",G42/I42)</f>
        <v>29.444444444444443</v>
      </c>
      <c r="K42" s="463">
        <f t="array" ref="K42">IF(ISERROR(G42/L42),"",G42/L42)</f>
        <v>12.619047619047619</v>
      </c>
      <c r="L42" s="462">
        <v>21</v>
      </c>
      <c r="M42" s="464">
        <f t="shared" si="19"/>
        <v>-3.6190476190476186</v>
      </c>
      <c r="N42" s="462">
        <f t="shared" si="20"/>
        <v>0</v>
      </c>
      <c r="O42" s="471"/>
      <c r="P42" s="471"/>
      <c r="Q42" s="471"/>
      <c r="R42" s="471"/>
      <c r="S42" s="471"/>
      <c r="T42" s="471"/>
      <c r="U42" s="471"/>
      <c r="V42" s="466">
        <f t="shared" si="21"/>
        <v>0</v>
      </c>
      <c r="W42" s="467">
        <f t="shared" si="22"/>
        <v>0</v>
      </c>
      <c r="X42" s="466"/>
      <c r="Y42" s="466"/>
      <c r="Z42" s="466"/>
      <c r="AA42" s="466"/>
    </row>
    <row r="43" spans="1:27" ht="20.100000000000001" hidden="1" customHeight="1">
      <c r="A43" s="358">
        <v>30100025</v>
      </c>
      <c r="B43" s="445" t="s">
        <v>208</v>
      </c>
      <c r="C43" s="148" t="s">
        <v>187</v>
      </c>
      <c r="D43" s="130">
        <v>5.08</v>
      </c>
      <c r="E43" s="130"/>
      <c r="F43" s="149"/>
      <c r="G43" s="150"/>
      <c r="H43" s="446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49"/>
      <c r="P43" s="449"/>
      <c r="Q43" s="449"/>
      <c r="R43" s="449"/>
      <c r="S43" s="449"/>
      <c r="T43" s="449"/>
      <c r="U43" s="449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45" t="s">
        <v>208</v>
      </c>
      <c r="C44" s="148" t="s">
        <v>207</v>
      </c>
      <c r="D44" s="130">
        <v>5.08</v>
      </c>
      <c r="E44" s="130"/>
      <c r="F44" s="149"/>
      <c r="G44" s="150"/>
      <c r="H44" s="446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53"/>
      <c r="P44" s="453"/>
      <c r="Q44" s="453"/>
      <c r="R44" s="453"/>
      <c r="S44" s="453"/>
      <c r="T44" s="453"/>
      <c r="U44" s="453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45" t="s">
        <v>209</v>
      </c>
      <c r="C45" s="148" t="s">
        <v>194</v>
      </c>
      <c r="D45" s="130">
        <v>5.03</v>
      </c>
      <c r="E45" s="130"/>
      <c r="F45" s="149"/>
      <c r="G45" s="150"/>
      <c r="H45" s="446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49"/>
      <c r="P45" s="449"/>
      <c r="Q45" s="449"/>
      <c r="R45" s="449"/>
      <c r="S45" s="449"/>
      <c r="T45" s="449"/>
      <c r="U45" s="449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45" t="s">
        <v>209</v>
      </c>
      <c r="C46" s="148" t="s">
        <v>179</v>
      </c>
      <c r="D46" s="130">
        <v>5.03</v>
      </c>
      <c r="E46" s="130"/>
      <c r="F46" s="149"/>
      <c r="G46" s="150"/>
      <c r="H46" s="446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49"/>
      <c r="P46" s="449"/>
      <c r="Q46" s="449"/>
      <c r="R46" s="449"/>
      <c r="S46" s="449"/>
      <c r="T46" s="449"/>
      <c r="U46" s="449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45" t="s">
        <v>209</v>
      </c>
      <c r="C47" s="148" t="s">
        <v>195</v>
      </c>
      <c r="D47" s="130">
        <v>5.03</v>
      </c>
      <c r="E47" s="130"/>
      <c r="F47" s="149"/>
      <c r="G47" s="150"/>
      <c r="H47" s="446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49"/>
      <c r="P47" s="449"/>
      <c r="Q47" s="449"/>
      <c r="R47" s="449"/>
      <c r="S47" s="449"/>
      <c r="T47" s="449"/>
      <c r="U47" s="449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45" t="s">
        <v>209</v>
      </c>
      <c r="C48" s="148" t="s">
        <v>204</v>
      </c>
      <c r="D48" s="130">
        <v>5.03</v>
      </c>
      <c r="E48" s="130"/>
      <c r="F48" s="149"/>
      <c r="G48" s="150"/>
      <c r="H48" s="446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49"/>
      <c r="P48" s="449"/>
      <c r="Q48" s="449"/>
      <c r="R48" s="449"/>
      <c r="S48" s="449"/>
      <c r="T48" s="449"/>
      <c r="U48" s="449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45" t="s">
        <v>382</v>
      </c>
      <c r="C49" s="209" t="s">
        <v>383</v>
      </c>
      <c r="D49" s="130">
        <v>5.03</v>
      </c>
      <c r="E49" s="130"/>
      <c r="F49" s="149"/>
      <c r="G49" s="150"/>
      <c r="H49" s="446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49"/>
      <c r="P49" s="449"/>
      <c r="Q49" s="449"/>
      <c r="R49" s="449"/>
      <c r="S49" s="449"/>
      <c r="T49" s="449"/>
      <c r="U49" s="449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45" t="s">
        <v>382</v>
      </c>
      <c r="C50" s="209" t="s">
        <v>384</v>
      </c>
      <c r="D50" s="130">
        <v>5.03</v>
      </c>
      <c r="E50" s="130"/>
      <c r="F50" s="149"/>
      <c r="G50" s="150"/>
      <c r="H50" s="446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49"/>
      <c r="P50" s="449"/>
      <c r="Q50" s="449"/>
      <c r="R50" s="449"/>
      <c r="S50" s="449"/>
      <c r="T50" s="449"/>
      <c r="U50" s="449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45" t="s">
        <v>382</v>
      </c>
      <c r="C51" s="209" t="s">
        <v>389</v>
      </c>
      <c r="D51" s="130">
        <v>5.03</v>
      </c>
      <c r="E51" s="130"/>
      <c r="F51" s="149"/>
      <c r="G51" s="150"/>
      <c r="H51" s="446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49"/>
      <c r="P51" s="449"/>
      <c r="Q51" s="449"/>
      <c r="R51" s="449"/>
      <c r="S51" s="449"/>
      <c r="T51" s="449"/>
      <c r="U51" s="449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45" t="s">
        <v>382</v>
      </c>
      <c r="C52" s="209" t="s">
        <v>391</v>
      </c>
      <c r="D52" s="130">
        <v>5.03</v>
      </c>
      <c r="E52" s="130"/>
      <c r="F52" s="149"/>
      <c r="G52" s="150"/>
      <c r="H52" s="446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49"/>
      <c r="P52" s="449"/>
      <c r="Q52" s="449"/>
      <c r="R52" s="449"/>
      <c r="S52" s="449"/>
      <c r="T52" s="449"/>
      <c r="U52" s="449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45" t="s">
        <v>421</v>
      </c>
      <c r="C53" s="209" t="s">
        <v>364</v>
      </c>
      <c r="D53" s="130">
        <v>5.03</v>
      </c>
      <c r="E53" s="130"/>
      <c r="F53" s="149"/>
      <c r="G53" s="150"/>
      <c r="H53" s="446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49"/>
      <c r="P53" s="449"/>
      <c r="Q53" s="449"/>
      <c r="R53" s="449"/>
      <c r="S53" s="449"/>
      <c r="T53" s="449"/>
      <c r="U53" s="449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45" t="s">
        <v>421</v>
      </c>
      <c r="C54" s="209" t="s">
        <v>365</v>
      </c>
      <c r="D54" s="130">
        <v>5.03</v>
      </c>
      <c r="E54" s="130"/>
      <c r="F54" s="149"/>
      <c r="G54" s="150"/>
      <c r="H54" s="446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49"/>
      <c r="P54" s="449"/>
      <c r="Q54" s="449"/>
      <c r="R54" s="449"/>
      <c r="S54" s="449"/>
      <c r="T54" s="449"/>
      <c r="U54" s="449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45" t="s">
        <v>421</v>
      </c>
      <c r="C55" s="209" t="s">
        <v>366</v>
      </c>
      <c r="D55" s="130">
        <v>5.03</v>
      </c>
      <c r="E55" s="130"/>
      <c r="F55" s="149"/>
      <c r="G55" s="150"/>
      <c r="H55" s="446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49"/>
      <c r="P55" s="449"/>
      <c r="Q55" s="449"/>
      <c r="R55" s="449"/>
      <c r="S55" s="449"/>
      <c r="T55" s="449"/>
      <c r="U55" s="449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45" t="s">
        <v>421</v>
      </c>
      <c r="C56" s="209" t="s">
        <v>367</v>
      </c>
      <c r="D56" s="130">
        <v>5.03</v>
      </c>
      <c r="E56" s="130"/>
      <c r="F56" s="149"/>
      <c r="G56" s="150"/>
      <c r="H56" s="446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49"/>
      <c r="P56" s="449"/>
      <c r="Q56" s="449"/>
      <c r="R56" s="449"/>
      <c r="S56" s="449"/>
      <c r="T56" s="449"/>
      <c r="U56" s="449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46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46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53"/>
      <c r="P58" s="453"/>
      <c r="Q58" s="453"/>
      <c r="R58" s="453"/>
      <c r="S58" s="453"/>
      <c r="T58" s="453"/>
      <c r="U58" s="453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46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53"/>
      <c r="P59" s="453"/>
      <c r="Q59" s="453"/>
      <c r="R59" s="453"/>
      <c r="S59" s="453"/>
      <c r="T59" s="453"/>
      <c r="U59" s="453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46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53"/>
      <c r="P60" s="453"/>
      <c r="Q60" s="453"/>
      <c r="R60" s="453"/>
      <c r="S60" s="453"/>
      <c r="T60" s="453"/>
      <c r="U60" s="453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46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53"/>
      <c r="P61" s="453"/>
      <c r="Q61" s="453"/>
      <c r="R61" s="453"/>
      <c r="S61" s="453"/>
      <c r="T61" s="453"/>
      <c r="U61" s="453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46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53"/>
      <c r="P62" s="453"/>
      <c r="Q62" s="453"/>
      <c r="R62" s="453"/>
      <c r="S62" s="453"/>
      <c r="T62" s="453"/>
      <c r="U62" s="453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46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53"/>
      <c r="P63" s="453"/>
      <c r="Q63" s="453"/>
      <c r="R63" s="453"/>
      <c r="S63" s="453"/>
      <c r="T63" s="453"/>
      <c r="U63" s="453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46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53"/>
      <c r="P64" s="453"/>
      <c r="Q64" s="453"/>
      <c r="R64" s="453"/>
      <c r="S64" s="453"/>
      <c r="T64" s="453"/>
      <c r="U64" s="453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46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53"/>
      <c r="P65" s="453"/>
      <c r="Q65" s="453"/>
      <c r="R65" s="453"/>
      <c r="S65" s="453"/>
      <c r="T65" s="453"/>
      <c r="U65" s="453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46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53"/>
      <c r="P66" s="453"/>
      <c r="Q66" s="453"/>
      <c r="R66" s="453"/>
      <c r="S66" s="453"/>
      <c r="T66" s="453"/>
      <c r="U66" s="453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446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53"/>
      <c r="P67" s="453"/>
      <c r="Q67" s="453"/>
      <c r="R67" s="453"/>
      <c r="S67" s="453"/>
      <c r="T67" s="453"/>
      <c r="U67" s="453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446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53"/>
      <c r="P68" s="453"/>
      <c r="Q68" s="453"/>
      <c r="R68" s="453"/>
      <c r="S68" s="453"/>
      <c r="T68" s="453"/>
      <c r="U68" s="453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46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46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53"/>
      <c r="P70" s="453"/>
      <c r="Q70" s="453"/>
      <c r="R70" s="453"/>
      <c r="S70" s="453"/>
      <c r="T70" s="453"/>
      <c r="U70" s="453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446">
        <f t="shared" si="11"/>
        <v>0</v>
      </c>
      <c r="I71" s="151"/>
      <c r="J71" s="152"/>
      <c r="K71" s="153"/>
      <c r="L71" s="151"/>
      <c r="M71" s="131"/>
      <c r="N71" s="152"/>
      <c r="O71" s="453"/>
      <c r="P71" s="453"/>
      <c r="Q71" s="453"/>
      <c r="R71" s="453"/>
      <c r="S71" s="453"/>
      <c r="T71" s="453"/>
      <c r="U71" s="453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46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46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53"/>
      <c r="P73" s="453"/>
      <c r="Q73" s="453"/>
      <c r="R73" s="453"/>
      <c r="S73" s="453"/>
      <c r="T73" s="453"/>
      <c r="U73" s="453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46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53"/>
      <c r="P74" s="453"/>
      <c r="Q74" s="453"/>
      <c r="R74" s="453"/>
      <c r="S74" s="453"/>
      <c r="T74" s="453"/>
      <c r="U74" s="453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446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53"/>
      <c r="P75" s="453"/>
      <c r="Q75" s="453"/>
      <c r="R75" s="453"/>
      <c r="S75" s="453"/>
      <c r="T75" s="453"/>
      <c r="U75" s="453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46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53"/>
      <c r="P76" s="453"/>
      <c r="Q76" s="453"/>
      <c r="R76" s="453"/>
      <c r="S76" s="453"/>
      <c r="T76" s="453"/>
      <c r="U76" s="453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46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53"/>
      <c r="P77" s="453"/>
      <c r="Q77" s="453"/>
      <c r="R77" s="453"/>
      <c r="S77" s="453"/>
      <c r="T77" s="453"/>
      <c r="U77" s="453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46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53"/>
      <c r="P78" s="453"/>
      <c r="Q78" s="453"/>
      <c r="R78" s="453"/>
      <c r="S78" s="453"/>
      <c r="T78" s="453"/>
      <c r="U78" s="453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46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53"/>
      <c r="P79" s="453"/>
      <c r="Q79" s="453"/>
      <c r="R79" s="453"/>
      <c r="S79" s="453"/>
      <c r="T79" s="453"/>
      <c r="U79" s="453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46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53"/>
      <c r="P80" s="453"/>
      <c r="Q80" s="453"/>
      <c r="R80" s="453"/>
      <c r="S80" s="453"/>
      <c r="T80" s="453"/>
      <c r="U80" s="453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46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53"/>
      <c r="P81" s="453"/>
      <c r="Q81" s="453"/>
      <c r="R81" s="453"/>
      <c r="S81" s="453"/>
      <c r="T81" s="453"/>
      <c r="U81" s="453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46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53"/>
      <c r="P82" s="453"/>
      <c r="Q82" s="453"/>
      <c r="R82" s="453"/>
      <c r="S82" s="453"/>
      <c r="T82" s="453"/>
      <c r="U82" s="453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46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53"/>
      <c r="P83" s="453"/>
      <c r="Q83" s="453"/>
      <c r="R83" s="453"/>
      <c r="S83" s="453"/>
      <c r="T83" s="453"/>
      <c r="U83" s="453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46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53"/>
      <c r="P84" s="453"/>
      <c r="Q84" s="453"/>
      <c r="R84" s="453"/>
      <c r="S84" s="453"/>
      <c r="T84" s="453"/>
      <c r="U84" s="453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46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53"/>
      <c r="P85" s="453"/>
      <c r="Q85" s="453"/>
      <c r="R85" s="453"/>
      <c r="S85" s="453"/>
      <c r="T85" s="453"/>
      <c r="U85" s="453"/>
      <c r="V85" s="154"/>
      <c r="W85" s="155"/>
      <c r="X85" s="154"/>
      <c r="Y85" s="154"/>
      <c r="Z85" s="154"/>
      <c r="AA85" s="154"/>
    </row>
    <row r="86" spans="1:27" ht="20.100000000000001" customHeight="1">
      <c r="A86" s="567" t="s">
        <v>216</v>
      </c>
      <c r="B86" s="567"/>
      <c r="C86" s="454" t="s">
        <v>202</v>
      </c>
      <c r="D86" s="165"/>
      <c r="E86" s="165"/>
      <c r="F86" s="166"/>
      <c r="G86" s="167">
        <f>SUM(G29:G85)</f>
        <v>1271</v>
      </c>
      <c r="H86" s="168">
        <f>SUM(H29:H85)</f>
        <v>6422.58</v>
      </c>
      <c r="I86" s="168">
        <f>SUM(I29:I85)</f>
        <v>32</v>
      </c>
      <c r="J86" s="152">
        <f t="array" ref="J86">IF(ISERROR(G86/I86),"",G86/I86)</f>
        <v>39.71875</v>
      </c>
      <c r="K86" s="168">
        <f>SUM(K29:K85)</f>
        <v>41.163003663003664</v>
      </c>
      <c r="L86" s="169"/>
      <c r="M86" s="172">
        <f t="shared" ref="M86:V86" si="34">SUM(M29:M85)</f>
        <v>-6.0476190476190474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45" t="s">
        <v>217</v>
      </c>
      <c r="C87" s="148" t="s">
        <v>179</v>
      </c>
      <c r="D87" s="130">
        <v>5.03</v>
      </c>
      <c r="E87" s="130"/>
      <c r="F87" s="149"/>
      <c r="G87" s="150"/>
      <c r="H87" s="446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45" t="s">
        <v>217</v>
      </c>
      <c r="C88" s="148" t="s">
        <v>186</v>
      </c>
      <c r="D88" s="130">
        <v>5.03</v>
      </c>
      <c r="E88" s="130"/>
      <c r="F88" s="149"/>
      <c r="G88" s="150"/>
      <c r="H88" s="446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53"/>
      <c r="P88" s="453"/>
      <c r="Q88" s="453"/>
      <c r="R88" s="453"/>
      <c r="S88" s="453"/>
      <c r="T88" s="453"/>
      <c r="U88" s="453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45" t="s">
        <v>217</v>
      </c>
      <c r="C89" s="148" t="s">
        <v>204</v>
      </c>
      <c r="D89" s="130">
        <v>5.03</v>
      </c>
      <c r="E89" s="130"/>
      <c r="F89" s="149"/>
      <c r="G89" s="150"/>
      <c r="H89" s="446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53"/>
      <c r="P89" s="453"/>
      <c r="Q89" s="453"/>
      <c r="R89" s="453"/>
      <c r="S89" s="453"/>
      <c r="T89" s="453"/>
      <c r="U89" s="453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46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53"/>
      <c r="P90" s="453"/>
      <c r="Q90" s="453"/>
      <c r="R90" s="453"/>
      <c r="S90" s="453"/>
      <c r="T90" s="453"/>
      <c r="U90" s="453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446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53"/>
      <c r="P91" s="453"/>
      <c r="Q91" s="453"/>
      <c r="R91" s="453"/>
      <c r="S91" s="453"/>
      <c r="T91" s="453"/>
      <c r="U91" s="453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46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53"/>
      <c r="P92" s="453"/>
      <c r="Q92" s="453"/>
      <c r="R92" s="453"/>
      <c r="S92" s="453"/>
      <c r="T92" s="453"/>
      <c r="U92" s="453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46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53"/>
      <c r="P93" s="453"/>
      <c r="Q93" s="453"/>
      <c r="R93" s="453"/>
      <c r="S93" s="453"/>
      <c r="T93" s="453"/>
      <c r="U93" s="453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46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53"/>
      <c r="P94" s="453"/>
      <c r="Q94" s="453"/>
      <c r="R94" s="453"/>
      <c r="S94" s="453"/>
      <c r="T94" s="453"/>
      <c r="U94" s="453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46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46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53"/>
      <c r="P96" s="453"/>
      <c r="Q96" s="453"/>
      <c r="R96" s="453"/>
      <c r="S96" s="453"/>
      <c r="T96" s="453"/>
      <c r="U96" s="453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46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53"/>
      <c r="P97" s="453"/>
      <c r="Q97" s="453"/>
      <c r="R97" s="453"/>
      <c r="S97" s="453"/>
      <c r="T97" s="453"/>
      <c r="U97" s="453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46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53"/>
      <c r="P98" s="453"/>
      <c r="Q98" s="453"/>
      <c r="R98" s="453"/>
      <c r="S98" s="453"/>
      <c r="T98" s="453"/>
      <c r="U98" s="453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446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53"/>
      <c r="P99" s="453"/>
      <c r="Q99" s="453"/>
      <c r="R99" s="453"/>
      <c r="S99" s="453"/>
      <c r="T99" s="453"/>
      <c r="U99" s="453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46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46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46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45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46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45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46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45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46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45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46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45" t="s">
        <v>393</v>
      </c>
      <c r="C107" s="209" t="s">
        <v>395</v>
      </c>
      <c r="D107" s="130">
        <v>5</v>
      </c>
      <c r="E107" s="130"/>
      <c r="F107" s="149"/>
      <c r="G107" s="150"/>
      <c r="H107" s="446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45" t="s">
        <v>393</v>
      </c>
      <c r="C108" s="209" t="s">
        <v>402</v>
      </c>
      <c r="D108" s="130">
        <v>5</v>
      </c>
      <c r="E108" s="130"/>
      <c r="F108" s="149"/>
      <c r="G108" s="150"/>
      <c r="H108" s="446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45" t="s">
        <v>404</v>
      </c>
      <c r="C109" s="209" t="s">
        <v>405</v>
      </c>
      <c r="D109" s="130">
        <v>5</v>
      </c>
      <c r="E109" s="130"/>
      <c r="F109" s="149"/>
      <c r="G109" s="150"/>
      <c r="H109" s="446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45" t="s">
        <v>511</v>
      </c>
      <c r="C110" s="209" t="s">
        <v>372</v>
      </c>
      <c r="D110" s="130">
        <v>5</v>
      </c>
      <c r="E110" s="130"/>
      <c r="F110" s="149"/>
      <c r="G110" s="150"/>
      <c r="H110" s="446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45" t="s">
        <v>343</v>
      </c>
      <c r="C111" s="148" t="s">
        <v>345</v>
      </c>
      <c r="D111" s="130">
        <v>5</v>
      </c>
      <c r="E111" s="130"/>
      <c r="F111" s="149"/>
      <c r="G111" s="150"/>
      <c r="H111" s="446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45" t="s">
        <v>343</v>
      </c>
      <c r="C112" s="148" t="s">
        <v>347</v>
      </c>
      <c r="D112" s="130">
        <v>5</v>
      </c>
      <c r="E112" s="130"/>
      <c r="F112" s="149"/>
      <c r="G112" s="150"/>
      <c r="H112" s="446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46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46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46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53"/>
      <c r="P115" s="453"/>
      <c r="Q115" s="453"/>
      <c r="R115" s="453"/>
      <c r="S115" s="453"/>
      <c r="T115" s="453"/>
      <c r="U115" s="453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46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53"/>
      <c r="P116" s="453"/>
      <c r="Q116" s="453"/>
      <c r="R116" s="453"/>
      <c r="S116" s="453"/>
      <c r="T116" s="453"/>
      <c r="U116" s="453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46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53"/>
      <c r="P117" s="453"/>
      <c r="Q117" s="453"/>
      <c r="R117" s="453"/>
      <c r="S117" s="453"/>
      <c r="T117" s="453"/>
      <c r="U117" s="453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46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46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46">
        <f t="shared" si="36"/>
        <v>0</v>
      </c>
      <c r="I120" s="151"/>
      <c r="J120" s="152" t="str">
        <f t="array" ref="J120">IF(ISERROR(G120/I120),"",G120/I120)</f>
        <v/>
      </c>
      <c r="K120" s="446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59" t="s">
        <v>224</v>
      </c>
      <c r="B121" s="560"/>
      <c r="C121" s="454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446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46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46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446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450" t="s">
        <v>203</v>
      </c>
      <c r="D126" s="130">
        <v>5.03</v>
      </c>
      <c r="E126" s="130"/>
      <c r="F126" s="149"/>
      <c r="G126" s="150"/>
      <c r="H126" s="446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46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46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450" t="s">
        <v>228</v>
      </c>
      <c r="D129" s="130">
        <v>5.03</v>
      </c>
      <c r="E129" s="130"/>
      <c r="F129" s="149"/>
      <c r="G129" s="150"/>
      <c r="H129" s="446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450" t="s">
        <v>212</v>
      </c>
      <c r="D130" s="130">
        <v>5.03</v>
      </c>
      <c r="E130" s="130"/>
      <c r="F130" s="149"/>
      <c r="G130" s="150"/>
      <c r="H130" s="446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450" t="s">
        <v>203</v>
      </c>
      <c r="D131" s="130">
        <v>5.03</v>
      </c>
      <c r="E131" s="130"/>
      <c r="F131" s="149"/>
      <c r="G131" s="150"/>
      <c r="H131" s="446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450" t="s">
        <v>186</v>
      </c>
      <c r="D132" s="130">
        <v>5.03</v>
      </c>
      <c r="E132" s="130"/>
      <c r="F132" s="149"/>
      <c r="G132" s="150"/>
      <c r="H132" s="446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450" t="s">
        <v>228</v>
      </c>
      <c r="D133" s="130">
        <v>5.03</v>
      </c>
      <c r="E133" s="130"/>
      <c r="F133" s="149"/>
      <c r="G133" s="150"/>
      <c r="H133" s="446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450" t="s">
        <v>199</v>
      </c>
      <c r="D134" s="130">
        <v>5.03</v>
      </c>
      <c r="E134" s="130"/>
      <c r="F134" s="149"/>
      <c r="G134" s="150"/>
      <c r="H134" s="446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446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46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59" t="s">
        <v>231</v>
      </c>
      <c r="B137" s="560"/>
      <c r="C137" s="454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446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46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46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446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46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446">
        <f t="shared" si="55"/>
        <v>0</v>
      </c>
      <c r="I143" s="151"/>
      <c r="J143" s="152"/>
      <c r="K143" s="153"/>
      <c r="L143" s="151"/>
      <c r="M143" s="131"/>
      <c r="N143" s="152"/>
      <c r="O143" s="453"/>
      <c r="P143" s="453"/>
      <c r="Q143" s="453"/>
      <c r="R143" s="453"/>
      <c r="S143" s="453"/>
      <c r="T143" s="453"/>
      <c r="U143" s="453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46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53"/>
      <c r="P144" s="453"/>
      <c r="Q144" s="453"/>
      <c r="R144" s="453"/>
      <c r="S144" s="453"/>
      <c r="T144" s="453"/>
      <c r="U144" s="453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59" t="s">
        <v>234</v>
      </c>
      <c r="B145" s="560"/>
      <c r="C145" s="454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451"/>
      <c r="D146" s="130">
        <v>3.65</v>
      </c>
      <c r="E146" s="130"/>
      <c r="F146" s="175"/>
      <c r="G146" s="150"/>
      <c r="H146" s="446">
        <f t="shared" ref="H146:H159" si="63">D146*G146</f>
        <v>0</v>
      </c>
      <c r="I146" s="151"/>
      <c r="J146" s="152" t="str">
        <f t="array" ref="J146">IF(ISERROR(G146/I146),"",G146/I146)</f>
        <v/>
      </c>
      <c r="K146" s="446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53"/>
      <c r="P146" s="453"/>
      <c r="Q146" s="453"/>
      <c r="R146" s="453"/>
      <c r="S146" s="453"/>
      <c r="T146" s="453"/>
      <c r="U146" s="453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51"/>
      <c r="D147" s="130">
        <v>6.58</v>
      </c>
      <c r="E147" s="130"/>
      <c r="F147" s="149"/>
      <c r="G147" s="150"/>
      <c r="H147" s="446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53"/>
      <c r="P147" s="453"/>
      <c r="Q147" s="453"/>
      <c r="R147" s="453"/>
      <c r="S147" s="453"/>
      <c r="T147" s="453"/>
      <c r="U147" s="453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51"/>
      <c r="D148" s="130">
        <v>7.8</v>
      </c>
      <c r="E148" s="130"/>
      <c r="F148" s="149"/>
      <c r="G148" s="150"/>
      <c r="H148" s="446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53"/>
      <c r="P148" s="453"/>
      <c r="Q148" s="453"/>
      <c r="R148" s="453"/>
      <c r="S148" s="453"/>
      <c r="T148" s="453"/>
      <c r="U148" s="453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51"/>
      <c r="D149" s="130">
        <v>4.4000000000000004</v>
      </c>
      <c r="E149" s="130"/>
      <c r="F149" s="149"/>
      <c r="G149" s="150"/>
      <c r="H149" s="446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46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53"/>
      <c r="P150" s="453"/>
      <c r="Q150" s="453"/>
      <c r="R150" s="453"/>
      <c r="S150" s="453"/>
      <c r="T150" s="453"/>
      <c r="U150" s="453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51" t="s">
        <v>239</v>
      </c>
      <c r="C151" s="451" t="s">
        <v>179</v>
      </c>
      <c r="D151" s="130">
        <v>6.04</v>
      </c>
      <c r="E151" s="130"/>
      <c r="F151" s="149"/>
      <c r="G151" s="150"/>
      <c r="H151" s="446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53"/>
      <c r="P151" s="453"/>
      <c r="Q151" s="453"/>
      <c r="R151" s="453"/>
      <c r="S151" s="453"/>
      <c r="T151" s="453"/>
      <c r="U151" s="453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51" t="s">
        <v>239</v>
      </c>
      <c r="C152" s="451" t="s">
        <v>186</v>
      </c>
      <c r="D152" s="130">
        <v>6.04</v>
      </c>
      <c r="E152" s="130"/>
      <c r="F152" s="149"/>
      <c r="G152" s="150"/>
      <c r="H152" s="446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53"/>
      <c r="P152" s="453"/>
      <c r="Q152" s="453"/>
      <c r="R152" s="453"/>
      <c r="S152" s="453"/>
      <c r="T152" s="453"/>
      <c r="U152" s="453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51" t="s">
        <v>446</v>
      </c>
      <c r="C153" s="451" t="s">
        <v>179</v>
      </c>
      <c r="D153" s="130">
        <v>6</v>
      </c>
      <c r="E153" s="130"/>
      <c r="F153" s="149"/>
      <c r="G153" s="150"/>
      <c r="H153" s="446">
        <f t="shared" si="63"/>
        <v>0</v>
      </c>
      <c r="I153" s="151"/>
      <c r="J153" s="152"/>
      <c r="K153" s="153"/>
      <c r="L153" s="151"/>
      <c r="M153" s="131"/>
      <c r="N153" s="152"/>
      <c r="O153" s="453"/>
      <c r="P153" s="453"/>
      <c r="Q153" s="453"/>
      <c r="R153" s="453"/>
      <c r="S153" s="453"/>
      <c r="T153" s="453"/>
      <c r="U153" s="453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51" t="s">
        <v>446</v>
      </c>
      <c r="C154" s="451" t="s">
        <v>60</v>
      </c>
      <c r="D154" s="130">
        <v>6</v>
      </c>
      <c r="E154" s="130"/>
      <c r="F154" s="149"/>
      <c r="G154" s="150"/>
      <c r="H154" s="446">
        <f t="shared" si="63"/>
        <v>0</v>
      </c>
      <c r="I154" s="151"/>
      <c r="J154" s="152"/>
      <c r="K154" s="153"/>
      <c r="L154" s="151"/>
      <c r="M154" s="131"/>
      <c r="N154" s="152"/>
      <c r="O154" s="453"/>
      <c r="P154" s="453"/>
      <c r="Q154" s="453"/>
      <c r="R154" s="453"/>
      <c r="S154" s="453"/>
      <c r="T154" s="453"/>
      <c r="U154" s="453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45" t="s">
        <v>240</v>
      </c>
      <c r="C155" s="148"/>
      <c r="D155" s="130">
        <v>7.3</v>
      </c>
      <c r="E155" s="130"/>
      <c r="F155" s="149"/>
      <c r="G155" s="150"/>
      <c r="H155" s="446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53"/>
      <c r="P155" s="453"/>
      <c r="Q155" s="453"/>
      <c r="R155" s="453"/>
      <c r="S155" s="453"/>
      <c r="T155" s="453"/>
      <c r="U155" s="453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45" t="s">
        <v>241</v>
      </c>
      <c r="C156" s="148"/>
      <c r="D156" s="130">
        <f>78*120/1000</f>
        <v>9.36</v>
      </c>
      <c r="E156" s="130"/>
      <c r="F156" s="149"/>
      <c r="G156" s="150"/>
      <c r="H156" s="446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53"/>
      <c r="P156" s="453"/>
      <c r="Q156" s="453"/>
      <c r="R156" s="453"/>
      <c r="S156" s="453"/>
      <c r="T156" s="453"/>
      <c r="U156" s="453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45" t="s">
        <v>242</v>
      </c>
      <c r="C157" s="148"/>
      <c r="D157" s="130">
        <v>4.5</v>
      </c>
      <c r="E157" s="130"/>
      <c r="F157" s="149"/>
      <c r="G157" s="150"/>
      <c r="H157" s="446">
        <f t="shared" si="63"/>
        <v>0</v>
      </c>
      <c r="I157" s="151"/>
      <c r="J157" s="152"/>
      <c r="K157" s="153"/>
      <c r="L157" s="151"/>
      <c r="M157" s="131"/>
      <c r="N157" s="152"/>
      <c r="O157" s="453"/>
      <c r="P157" s="453"/>
      <c r="Q157" s="453"/>
      <c r="R157" s="453"/>
      <c r="S157" s="453"/>
      <c r="T157" s="453"/>
      <c r="U157" s="453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45" t="s">
        <v>243</v>
      </c>
      <c r="C158" s="148"/>
      <c r="D158" s="130">
        <v>4.5</v>
      </c>
      <c r="E158" s="130"/>
      <c r="F158" s="149"/>
      <c r="G158" s="150"/>
      <c r="H158" s="446">
        <f t="shared" si="63"/>
        <v>0</v>
      </c>
      <c r="I158" s="151"/>
      <c r="J158" s="152"/>
      <c r="K158" s="153"/>
      <c r="L158" s="151"/>
      <c r="M158" s="131"/>
      <c r="N158" s="152"/>
      <c r="O158" s="453"/>
      <c r="P158" s="453"/>
      <c r="Q158" s="453"/>
      <c r="R158" s="453"/>
      <c r="S158" s="453"/>
      <c r="T158" s="453"/>
      <c r="U158" s="453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46">
        <f t="shared" si="63"/>
        <v>0</v>
      </c>
      <c r="I159" s="151"/>
      <c r="J159" s="152"/>
      <c r="K159" s="153"/>
      <c r="L159" s="151"/>
      <c r="M159" s="131"/>
      <c r="N159" s="152"/>
      <c r="O159" s="453"/>
      <c r="P159" s="453"/>
      <c r="Q159" s="453"/>
      <c r="R159" s="453"/>
      <c r="S159" s="453"/>
      <c r="T159" s="453"/>
      <c r="U159" s="453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59" t="s">
        <v>244</v>
      </c>
      <c r="B160" s="560"/>
      <c r="C160" s="454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61" t="s">
        <v>246</v>
      </c>
      <c r="B161" s="562"/>
      <c r="C161" s="562"/>
      <c r="D161" s="562"/>
      <c r="E161" s="562"/>
      <c r="F161" s="563"/>
      <c r="G161" s="176">
        <f>SUM(G28,G86,G121,G137,G145,G160)</f>
        <v>1271</v>
      </c>
      <c r="H161" s="176">
        <f>SUM(H28,H86,H121,H137,H145,H160)</f>
        <v>6422.58</v>
      </c>
      <c r="I161" s="176">
        <f>SUM(I28,I86,I121,I137,I145,I160)</f>
        <v>32</v>
      </c>
      <c r="J161" s="177">
        <f t="array" ref="J161">IF(ISERROR(G161/I161),"",G161/I161)</f>
        <v>39.71875</v>
      </c>
      <c r="K161" s="176">
        <f>SUM(K28,K86,K121,K137,K145,K160)</f>
        <v>41.163003663003664</v>
      </c>
      <c r="L161" s="177">
        <f>IF(ISERROR(G161/K161),"",G161/K161)</f>
        <v>30.877241379310345</v>
      </c>
      <c r="M161" s="176">
        <f t="shared" ref="M161:AA161" si="76">SUM(M28,M86,M121,M137,M145,M160)</f>
        <v>-6.0476190476190474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64" t="s">
        <v>495</v>
      </c>
      <c r="B162" s="447" t="s">
        <v>247</v>
      </c>
      <c r="C162" s="547" t="s">
        <v>248</v>
      </c>
      <c r="D162" s="548"/>
      <c r="E162" s="555" t="s">
        <v>249</v>
      </c>
      <c r="F162" s="555"/>
      <c r="G162" s="525" t="s">
        <v>250</v>
      </c>
      <c r="H162" s="525"/>
      <c r="I162" s="555" t="s">
        <v>251</v>
      </c>
      <c r="J162" s="555"/>
      <c r="K162" s="555" t="s">
        <v>252</v>
      </c>
      <c r="L162" s="555"/>
      <c r="M162" s="555" t="s">
        <v>253</v>
      </c>
      <c r="N162" s="555"/>
      <c r="O162" s="555" t="s">
        <v>254</v>
      </c>
      <c r="P162" s="525" t="s">
        <v>255</v>
      </c>
      <c r="Q162" s="525"/>
      <c r="R162" s="525" t="s">
        <v>252</v>
      </c>
      <c r="S162" s="525"/>
      <c r="T162" s="525" t="s">
        <v>256</v>
      </c>
      <c r="U162" s="525"/>
      <c r="V162" s="525" t="s">
        <v>257</v>
      </c>
      <c r="W162" s="525"/>
      <c r="X162" s="525" t="s">
        <v>252</v>
      </c>
      <c r="Y162" s="525"/>
      <c r="Z162" s="525" t="s">
        <v>256</v>
      </c>
      <c r="AA162" s="525"/>
    </row>
    <row r="163" spans="1:27" ht="20.100000000000001" customHeight="1">
      <c r="A163" s="565"/>
      <c r="B163" s="447" t="s">
        <v>258</v>
      </c>
      <c r="C163" s="547">
        <v>1</v>
      </c>
      <c r="D163" s="548"/>
      <c r="E163" s="558">
        <f>C163*11</f>
        <v>11</v>
      </c>
      <c r="F163" s="558"/>
      <c r="G163" s="525">
        <v>1</v>
      </c>
      <c r="H163" s="525"/>
      <c r="I163" s="558">
        <f>G163*11</f>
        <v>11</v>
      </c>
      <c r="J163" s="558"/>
      <c r="K163" s="558">
        <f>E163-I163</f>
        <v>0</v>
      </c>
      <c r="L163" s="558"/>
      <c r="M163" s="556">
        <f>IF(ISERROR(K163/E163),"",K163/E163)</f>
        <v>0</v>
      </c>
      <c r="N163" s="556"/>
      <c r="O163" s="555"/>
      <c r="P163" s="525" t="s">
        <v>201</v>
      </c>
      <c r="Q163" s="525"/>
      <c r="R163" s="554">
        <f>SUM(O28:U28)</f>
        <v>0</v>
      </c>
      <c r="S163" s="554"/>
      <c r="T163" s="549" t="str">
        <f t="array" ref="T163">IF(ISERROR(R163/R170),"",R163/R170)</f>
        <v/>
      </c>
      <c r="U163" s="549"/>
      <c r="V163" s="525" t="s">
        <v>259</v>
      </c>
      <c r="W163" s="525"/>
      <c r="X163" s="552">
        <f>SUM(P27,P85,P120,P136,P144,P158)</f>
        <v>0</v>
      </c>
      <c r="Y163" s="552"/>
      <c r="Z163" s="549" t="str">
        <f t="array" ref="Z163">IF(ISERROR(X163/X170),"",X163/X170)</f>
        <v/>
      </c>
      <c r="AA163" s="549"/>
    </row>
    <row r="164" spans="1:27" ht="20.100000000000001" customHeight="1">
      <c r="A164" s="565"/>
      <c r="B164" s="447" t="s">
        <v>260</v>
      </c>
      <c r="C164" s="547">
        <v>1</v>
      </c>
      <c r="D164" s="548"/>
      <c r="E164" s="558">
        <f>C164*11</f>
        <v>11</v>
      </c>
      <c r="F164" s="558"/>
      <c r="G164" s="525">
        <v>1</v>
      </c>
      <c r="H164" s="525"/>
      <c r="I164" s="558">
        <f>G164*11</f>
        <v>11</v>
      </c>
      <c r="J164" s="558"/>
      <c r="K164" s="558">
        <f>E164-I164</f>
        <v>0</v>
      </c>
      <c r="L164" s="558"/>
      <c r="M164" s="556">
        <f>IF(ISERROR(K164/E164),"",K164/E164)</f>
        <v>0</v>
      </c>
      <c r="N164" s="556"/>
      <c r="O164" s="555"/>
      <c r="P164" s="525" t="s">
        <v>216</v>
      </c>
      <c r="Q164" s="525"/>
      <c r="R164" s="554">
        <f>SUM(O86:U86)</f>
        <v>0</v>
      </c>
      <c r="S164" s="554"/>
      <c r="T164" s="549" t="str">
        <f>IF(ISERROR(R164/R170),"",R164/R170)</f>
        <v/>
      </c>
      <c r="U164" s="549"/>
      <c r="V164" s="525" t="s">
        <v>261</v>
      </c>
      <c r="W164" s="525"/>
      <c r="X164" s="552">
        <f>SUM(P28,P86,P121,P137,P145,P160)</f>
        <v>0</v>
      </c>
      <c r="Y164" s="552"/>
      <c r="Z164" s="549" t="str">
        <f>IF(ISERROR(X164/X170),"",X164/X170)</f>
        <v/>
      </c>
      <c r="AA164" s="549"/>
    </row>
    <row r="165" spans="1:27" ht="20.100000000000001" customHeight="1">
      <c r="A165" s="565"/>
      <c r="B165" s="447" t="s">
        <v>262</v>
      </c>
      <c r="C165" s="547">
        <v>1</v>
      </c>
      <c r="D165" s="548"/>
      <c r="E165" s="558">
        <f>C165*8</f>
        <v>8</v>
      </c>
      <c r="F165" s="558"/>
      <c r="G165" s="525">
        <v>1</v>
      </c>
      <c r="H165" s="525"/>
      <c r="I165" s="558">
        <f>G165*8</f>
        <v>8</v>
      </c>
      <c r="J165" s="558"/>
      <c r="K165" s="558">
        <f>E165-I165</f>
        <v>0</v>
      </c>
      <c r="L165" s="558"/>
      <c r="M165" s="556">
        <f>IF(ISERROR(K165/E165),"",K165/E165)</f>
        <v>0</v>
      </c>
      <c r="N165" s="556"/>
      <c r="O165" s="555"/>
      <c r="P165" s="525" t="s">
        <v>224</v>
      </c>
      <c r="Q165" s="525"/>
      <c r="R165" s="554">
        <f>SUM(O121:U121)</f>
        <v>0</v>
      </c>
      <c r="S165" s="554"/>
      <c r="T165" s="549" t="str">
        <f>IF(ISERROR(R165/R170),"",R165/R170)</f>
        <v/>
      </c>
      <c r="U165" s="549"/>
      <c r="V165" s="525" t="s">
        <v>263</v>
      </c>
      <c r="W165" s="525"/>
      <c r="X165" s="552">
        <f>SUM(P29,P87,P122,P138,P146,P161)</f>
        <v>0</v>
      </c>
      <c r="Y165" s="552"/>
      <c r="Z165" s="549" t="str">
        <f>IF(ISERROR(X165/X170),"",X165/X170)</f>
        <v/>
      </c>
      <c r="AA165" s="549"/>
    </row>
    <row r="166" spans="1:27" ht="20.100000000000001" customHeight="1">
      <c r="A166" s="565"/>
      <c r="B166" s="447" t="s">
        <v>264</v>
      </c>
      <c r="C166" s="547">
        <v>1</v>
      </c>
      <c r="D166" s="548"/>
      <c r="E166" s="558">
        <f>C166*11</f>
        <v>11</v>
      </c>
      <c r="F166" s="558"/>
      <c r="G166" s="525">
        <v>1</v>
      </c>
      <c r="H166" s="525"/>
      <c r="I166" s="558">
        <f>G166*11</f>
        <v>11</v>
      </c>
      <c r="J166" s="558"/>
      <c r="K166" s="558">
        <f>E166-I166</f>
        <v>0</v>
      </c>
      <c r="L166" s="558"/>
      <c r="M166" s="556">
        <f>IF(ISERROR(K166/E166),"",K166/E166)</f>
        <v>0</v>
      </c>
      <c r="N166" s="556"/>
      <c r="O166" s="555"/>
      <c r="P166" s="525" t="s">
        <v>231</v>
      </c>
      <c r="Q166" s="525"/>
      <c r="R166" s="554">
        <f>SUM(O137:U137)</f>
        <v>0</v>
      </c>
      <c r="S166" s="554"/>
      <c r="T166" s="549" t="str">
        <f>IF(ISERROR(R166/R170),"",R166/R170)</f>
        <v/>
      </c>
      <c r="U166" s="549"/>
      <c r="V166" s="525" t="s">
        <v>265</v>
      </c>
      <c r="W166" s="525"/>
      <c r="X166" s="552">
        <f>SUM(P31,P88,P123,P139,P147,P162)</f>
        <v>0</v>
      </c>
      <c r="Y166" s="552"/>
      <c r="Z166" s="549" t="str">
        <f>IF(ISERROR(X166/X170),"",X166/X170)</f>
        <v/>
      </c>
      <c r="AA166" s="549"/>
    </row>
    <row r="167" spans="1:27" ht="20.100000000000001" customHeight="1">
      <c r="A167" s="566"/>
      <c r="B167" s="447" t="s">
        <v>266</v>
      </c>
      <c r="C167" s="557">
        <f>SUM(C163:D166)</f>
        <v>4</v>
      </c>
      <c r="D167" s="531"/>
      <c r="E167" s="558">
        <f>SUM(E163:F166)</f>
        <v>41</v>
      </c>
      <c r="F167" s="558"/>
      <c r="G167" s="525">
        <f>SUM(G163:H166)</f>
        <v>4</v>
      </c>
      <c r="H167" s="525"/>
      <c r="I167" s="558">
        <f>SUM(I163:J166)</f>
        <v>41</v>
      </c>
      <c r="J167" s="558"/>
      <c r="K167" s="558">
        <f>SUM(K163:L166)</f>
        <v>0</v>
      </c>
      <c r="L167" s="558"/>
      <c r="M167" s="556">
        <f>IF(ISERROR(K167/E167),"",K167/E167)</f>
        <v>0</v>
      </c>
      <c r="N167" s="556"/>
      <c r="O167" s="555"/>
      <c r="P167" s="525" t="s">
        <v>234</v>
      </c>
      <c r="Q167" s="525"/>
      <c r="R167" s="554">
        <f>SUM(O145:U145)</f>
        <v>0</v>
      </c>
      <c r="S167" s="554"/>
      <c r="T167" s="549" t="str">
        <f>IF(ISERROR(R167/R170),"",R167/R170)</f>
        <v/>
      </c>
      <c r="U167" s="549"/>
      <c r="V167" s="525" t="s">
        <v>267</v>
      </c>
      <c r="W167" s="525"/>
      <c r="X167" s="552">
        <f>SUM(P32,P89,P124,P140,P148,P163)</f>
        <v>0</v>
      </c>
      <c r="Y167" s="552"/>
      <c r="Z167" s="549" t="str">
        <f>IF(ISERROR(X167/X170),"",X167/X170)</f>
        <v/>
      </c>
      <c r="AA167" s="549"/>
    </row>
    <row r="168" spans="1:27" ht="20.100000000000001" customHeight="1">
      <c r="A168" s="365" t="s">
        <v>496</v>
      </c>
      <c r="B168" s="447">
        <f>G161</f>
        <v>1271</v>
      </c>
      <c r="C168" s="535" t="s">
        <v>269</v>
      </c>
      <c r="D168" s="534"/>
      <c r="E168" s="525">
        <f>H161</f>
        <v>6422.58</v>
      </c>
      <c r="F168" s="525"/>
      <c r="G168" s="525" t="s">
        <v>270</v>
      </c>
      <c r="H168" s="525"/>
      <c r="I168" s="553">
        <f>L161</f>
        <v>30.877241379310345</v>
      </c>
      <c r="J168" s="553"/>
      <c r="K168" s="555" t="s">
        <v>271</v>
      </c>
      <c r="L168" s="555"/>
      <c r="M168" s="553">
        <f>J161</f>
        <v>39.71875</v>
      </c>
      <c r="N168" s="553"/>
      <c r="O168" s="555"/>
      <c r="P168" s="525" t="s">
        <v>244</v>
      </c>
      <c r="Q168" s="525"/>
      <c r="R168" s="554">
        <f>SUM(O160:U160)</f>
        <v>0</v>
      </c>
      <c r="S168" s="554"/>
      <c r="T168" s="549" t="str">
        <f>IF(ISERROR(R168/R170),"",R168/R170)</f>
        <v/>
      </c>
      <c r="U168" s="549"/>
      <c r="V168" s="525" t="s">
        <v>272</v>
      </c>
      <c r="W168" s="525"/>
      <c r="X168" s="552">
        <f>SUM(P33,P90,P125,P141,P149,P164)</f>
        <v>0</v>
      </c>
      <c r="Y168" s="552"/>
      <c r="Z168" s="549" t="str">
        <f>IF(ISERROR(X168/X170),"",X168/X170)</f>
        <v/>
      </c>
      <c r="AA168" s="549"/>
    </row>
    <row r="169" spans="1:27" ht="20.100000000000001" customHeight="1">
      <c r="A169" s="366" t="s">
        <v>497</v>
      </c>
      <c r="B169" s="447">
        <f>I161+C167</f>
        <v>36</v>
      </c>
      <c r="C169" s="532" t="s">
        <v>251</v>
      </c>
      <c r="D169" s="533"/>
      <c r="E169" s="550">
        <f>K161+I167</f>
        <v>82.163003663003664</v>
      </c>
      <c r="F169" s="550"/>
      <c r="G169" s="525" t="s">
        <v>274</v>
      </c>
      <c r="H169" s="525"/>
      <c r="I169" s="553">
        <f>B169-E169</f>
        <v>-46.163003663003664</v>
      </c>
      <c r="J169" s="553"/>
      <c r="K169" s="555" t="s">
        <v>275</v>
      </c>
      <c r="L169" s="555"/>
      <c r="M169" s="556">
        <f>IF(ISERROR(I169/E169),"",I169/E169)</f>
        <v>-0.56184659280889859</v>
      </c>
      <c r="N169" s="556"/>
      <c r="O169" s="555"/>
      <c r="P169" s="525" t="s">
        <v>245</v>
      </c>
      <c r="Q169" s="525"/>
      <c r="R169" s="554"/>
      <c r="S169" s="554"/>
      <c r="T169" s="549" t="str">
        <f>IF(ISERROR(R169/R170),"",R169/R170)</f>
        <v/>
      </c>
      <c r="U169" s="549"/>
      <c r="V169" s="525" t="s">
        <v>264</v>
      </c>
      <c r="W169" s="525"/>
      <c r="X169" s="552"/>
      <c r="Y169" s="552"/>
      <c r="Z169" s="549" t="str">
        <f>IF(ISERROR(X169/X170),"",X169/X170)</f>
        <v/>
      </c>
      <c r="AA169" s="549"/>
    </row>
    <row r="170" spans="1:27" ht="20.100000000000001" customHeight="1">
      <c r="A170" s="366" t="s">
        <v>498</v>
      </c>
      <c r="B170" s="447">
        <f>N161</f>
        <v>0</v>
      </c>
      <c r="C170" s="532" t="s">
        <v>277</v>
      </c>
      <c r="D170" s="533"/>
      <c r="E170" s="549">
        <f>IF(ISERROR(B170/B169),"",B170/B169)</f>
        <v>0</v>
      </c>
      <c r="F170" s="549"/>
      <c r="G170" s="525" t="s">
        <v>278</v>
      </c>
      <c r="H170" s="525"/>
      <c r="I170" s="555">
        <f>V161</f>
        <v>0</v>
      </c>
      <c r="J170" s="555"/>
      <c r="K170" s="555" t="s">
        <v>279</v>
      </c>
      <c r="L170" s="555"/>
      <c r="M170" s="556">
        <f t="array" ref="M170">IF(ISERROR(I170/B168),"",I170/B168)</f>
        <v>0</v>
      </c>
      <c r="N170" s="556"/>
      <c r="O170" s="555"/>
      <c r="P170" s="525" t="s">
        <v>266</v>
      </c>
      <c r="Q170" s="525"/>
      <c r="R170" s="554">
        <f>SUM(R163:S169)</f>
        <v>0</v>
      </c>
      <c r="S170" s="554"/>
      <c r="T170" s="549"/>
      <c r="U170" s="549"/>
      <c r="V170" s="525" t="s">
        <v>266</v>
      </c>
      <c r="W170" s="525"/>
      <c r="X170" s="552">
        <f>SUM(X163:Y169)</f>
        <v>0</v>
      </c>
      <c r="Y170" s="552"/>
      <c r="Z170" s="549"/>
      <c r="AA170" s="549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75" t="s">
        <v>499</v>
      </c>
      <c r="B172" s="578" t="s">
        <v>280</v>
      </c>
      <c r="C172" s="578" t="s">
        <v>281</v>
      </c>
      <c r="D172" s="578" t="s">
        <v>282</v>
      </c>
      <c r="E172" s="581" t="s">
        <v>283</v>
      </c>
      <c r="F172" s="572" t="s">
        <v>284</v>
      </c>
      <c r="G172" s="555" t="s">
        <v>285</v>
      </c>
      <c r="H172" s="555"/>
      <c r="I172" s="578" t="s">
        <v>286</v>
      </c>
      <c r="J172" s="584" t="s">
        <v>271</v>
      </c>
      <c r="K172" s="587" t="s">
        <v>287</v>
      </c>
      <c r="L172" s="578" t="s">
        <v>270</v>
      </c>
      <c r="M172" s="568" t="s">
        <v>288</v>
      </c>
      <c r="N172" s="570" t="s">
        <v>252</v>
      </c>
      <c r="O172" s="555" t="s">
        <v>289</v>
      </c>
      <c r="P172" s="555"/>
      <c r="Q172" s="555"/>
      <c r="R172" s="555"/>
      <c r="S172" s="555"/>
      <c r="T172" s="555"/>
      <c r="U172" s="555"/>
      <c r="V172" s="555" t="s">
        <v>290</v>
      </c>
      <c r="W172" s="570" t="s">
        <v>291</v>
      </c>
      <c r="X172" s="555" t="s">
        <v>292</v>
      </c>
      <c r="Y172" s="555"/>
      <c r="Z172" s="555"/>
      <c r="AA172" s="555"/>
    </row>
    <row r="173" spans="1:27" ht="21.95" customHeight="1">
      <c r="A173" s="576"/>
      <c r="B173" s="579"/>
      <c r="C173" s="579"/>
      <c r="D173" s="579"/>
      <c r="E173" s="582"/>
      <c r="F173" s="573"/>
      <c r="G173" s="555"/>
      <c r="H173" s="555"/>
      <c r="I173" s="579"/>
      <c r="J173" s="585"/>
      <c r="K173" s="588"/>
      <c r="L173" s="579"/>
      <c r="M173" s="569"/>
      <c r="N173" s="570"/>
      <c r="O173" s="555" t="s">
        <v>259</v>
      </c>
      <c r="P173" s="555" t="s">
        <v>261</v>
      </c>
      <c r="Q173" s="555" t="s">
        <v>263</v>
      </c>
      <c r="R173" s="571" t="s">
        <v>265</v>
      </c>
      <c r="S173" s="525" t="s">
        <v>267</v>
      </c>
      <c r="T173" s="555" t="s">
        <v>272</v>
      </c>
      <c r="U173" s="555" t="s">
        <v>264</v>
      </c>
      <c r="V173" s="555"/>
      <c r="W173" s="570"/>
      <c r="X173" s="555" t="s">
        <v>293</v>
      </c>
      <c r="Y173" s="555" t="s">
        <v>294</v>
      </c>
      <c r="Z173" s="555" t="s">
        <v>295</v>
      </c>
      <c r="AA173" s="555" t="s">
        <v>264</v>
      </c>
    </row>
    <row r="174" spans="1:27" ht="21.95" customHeight="1">
      <c r="A174" s="577"/>
      <c r="B174" s="580"/>
      <c r="C174" s="580"/>
      <c r="D174" s="580"/>
      <c r="E174" s="583"/>
      <c r="F174" s="574"/>
      <c r="G174" s="436" t="s">
        <v>296</v>
      </c>
      <c r="H174" s="451" t="s">
        <v>297</v>
      </c>
      <c r="I174" s="580"/>
      <c r="J174" s="586"/>
      <c r="K174" s="589"/>
      <c r="L174" s="580"/>
      <c r="M174" s="569"/>
      <c r="N174" s="570"/>
      <c r="O174" s="555"/>
      <c r="P174" s="555"/>
      <c r="Q174" s="555"/>
      <c r="R174" s="571"/>
      <c r="S174" s="525"/>
      <c r="T174" s="555"/>
      <c r="U174" s="555"/>
      <c r="V174" s="555"/>
      <c r="W174" s="570"/>
      <c r="X174" s="555"/>
      <c r="Y174" s="555"/>
      <c r="Z174" s="555"/>
      <c r="AA174" s="555"/>
    </row>
    <row r="175" spans="1:27" ht="20.100000000000001" hidden="1" customHeight="1">
      <c r="A175" s="357">
        <v>30100030</v>
      </c>
      <c r="B175" s="445" t="s">
        <v>178</v>
      </c>
      <c r="C175" s="148" t="s">
        <v>179</v>
      </c>
      <c r="D175" s="130">
        <v>5.03</v>
      </c>
      <c r="E175" s="130"/>
      <c r="F175" s="149"/>
      <c r="G175" s="174"/>
      <c r="H175" s="446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53"/>
      <c r="P175" s="453"/>
      <c r="Q175" s="453"/>
      <c r="R175" s="453"/>
      <c r="S175" s="453"/>
      <c r="T175" s="453"/>
      <c r="U175" s="453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46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53"/>
      <c r="P176" s="453"/>
      <c r="Q176" s="453"/>
      <c r="R176" s="453"/>
      <c r="S176" s="453"/>
      <c r="T176" s="453"/>
      <c r="U176" s="453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46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53"/>
      <c r="P177" s="453"/>
      <c r="Q177" s="453"/>
      <c r="R177" s="453"/>
      <c r="S177" s="453"/>
      <c r="T177" s="453"/>
      <c r="U177" s="453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46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53"/>
      <c r="P178" s="453"/>
      <c r="Q178" s="453"/>
      <c r="R178" s="453"/>
      <c r="S178" s="453"/>
      <c r="T178" s="453"/>
      <c r="U178" s="453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46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446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46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46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46">
        <f t="shared" si="77"/>
        <v>0</v>
      </c>
      <c r="I183" s="446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46">
        <f t="shared" si="77"/>
        <v>0</v>
      </c>
      <c r="I184" s="446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46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53"/>
      <c r="P185" s="453"/>
      <c r="Q185" s="453"/>
      <c r="R185" s="453"/>
      <c r="S185" s="453"/>
      <c r="T185" s="453"/>
      <c r="U185" s="453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46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53"/>
      <c r="P186" s="453"/>
      <c r="Q186" s="453"/>
      <c r="R186" s="453"/>
      <c r="S186" s="453"/>
      <c r="T186" s="453"/>
      <c r="U186" s="453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46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53"/>
      <c r="P187" s="453"/>
      <c r="Q187" s="453"/>
      <c r="R187" s="453"/>
      <c r="S187" s="453"/>
      <c r="T187" s="453"/>
      <c r="U187" s="453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46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53"/>
      <c r="P188" s="453"/>
      <c r="Q188" s="453"/>
      <c r="R188" s="453"/>
      <c r="S188" s="453"/>
      <c r="T188" s="453"/>
      <c r="U188" s="453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46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53"/>
      <c r="P189" s="453"/>
      <c r="Q189" s="453"/>
      <c r="R189" s="453"/>
      <c r="S189" s="453"/>
      <c r="T189" s="453"/>
      <c r="U189" s="453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451" t="s">
        <v>190</v>
      </c>
      <c r="D190" s="130">
        <v>4.8</v>
      </c>
      <c r="E190" s="130"/>
      <c r="F190" s="149"/>
      <c r="G190" s="150"/>
      <c r="H190" s="446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53"/>
      <c r="P190" s="453"/>
      <c r="Q190" s="453"/>
      <c r="R190" s="453"/>
      <c r="S190" s="453"/>
      <c r="T190" s="453"/>
      <c r="U190" s="453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451" t="s">
        <v>187</v>
      </c>
      <c r="D191" s="130">
        <v>4.8</v>
      </c>
      <c r="E191" s="130"/>
      <c r="F191" s="149"/>
      <c r="G191" s="150"/>
      <c r="H191" s="446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53"/>
      <c r="P191" s="453"/>
      <c r="Q191" s="453"/>
      <c r="R191" s="453"/>
      <c r="S191" s="453"/>
      <c r="T191" s="453"/>
      <c r="U191" s="453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451" t="s">
        <v>179</v>
      </c>
      <c r="D192" s="130">
        <v>4.8</v>
      </c>
      <c r="E192" s="130"/>
      <c r="F192" s="149"/>
      <c r="G192" s="150"/>
      <c r="H192" s="446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53"/>
      <c r="P192" s="453"/>
      <c r="Q192" s="453"/>
      <c r="R192" s="453"/>
      <c r="S192" s="453"/>
      <c r="T192" s="453"/>
      <c r="U192" s="453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451" t="s">
        <v>199</v>
      </c>
      <c r="D193" s="130">
        <v>4.8</v>
      </c>
      <c r="E193" s="130"/>
      <c r="F193" s="149"/>
      <c r="G193" s="150"/>
      <c r="H193" s="446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53"/>
      <c r="P193" s="453"/>
      <c r="Q193" s="453"/>
      <c r="R193" s="453"/>
      <c r="S193" s="453"/>
      <c r="T193" s="453"/>
      <c r="U193" s="453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46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53"/>
      <c r="P194" s="453"/>
      <c r="Q194" s="453"/>
      <c r="R194" s="453"/>
      <c r="S194" s="453"/>
      <c r="T194" s="453"/>
      <c r="U194" s="453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46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53"/>
      <c r="P195" s="453"/>
      <c r="Q195" s="453"/>
      <c r="R195" s="453"/>
      <c r="S195" s="453"/>
      <c r="T195" s="453"/>
      <c r="U195" s="453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59" t="s">
        <v>201</v>
      </c>
      <c r="B196" s="560"/>
      <c r="C196" s="454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45" t="s">
        <v>206</v>
      </c>
      <c r="C197" s="148" t="s">
        <v>199</v>
      </c>
      <c r="D197" s="130">
        <v>5.03</v>
      </c>
      <c r="E197" s="130"/>
      <c r="F197" s="149"/>
      <c r="G197" s="150"/>
      <c r="H197" s="446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49"/>
      <c r="P197" s="449"/>
      <c r="Q197" s="449"/>
      <c r="R197" s="449"/>
      <c r="S197" s="449"/>
      <c r="T197" s="449"/>
      <c r="U197" s="449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45" t="s">
        <v>428</v>
      </c>
      <c r="C198" s="209" t="s">
        <v>430</v>
      </c>
      <c r="D198" s="130">
        <v>5.03</v>
      </c>
      <c r="E198" s="130"/>
      <c r="F198" s="149"/>
      <c r="G198" s="150"/>
      <c r="H198" s="446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49"/>
      <c r="P198" s="449"/>
      <c r="Q198" s="449"/>
      <c r="R198" s="449"/>
      <c r="S198" s="449"/>
      <c r="T198" s="449"/>
      <c r="U198" s="449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45" t="s">
        <v>206</v>
      </c>
      <c r="C199" s="148" t="s">
        <v>186</v>
      </c>
      <c r="D199" s="130">
        <v>5.03</v>
      </c>
      <c r="E199" s="130"/>
      <c r="F199" s="149"/>
      <c r="G199" s="150"/>
      <c r="H199" s="446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449"/>
      <c r="P199" s="449"/>
      <c r="Q199" s="449"/>
      <c r="R199" s="449"/>
      <c r="S199" s="449"/>
      <c r="T199" s="449"/>
      <c r="U199" s="449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45" t="s">
        <v>206</v>
      </c>
      <c r="C200" s="148" t="s">
        <v>203</v>
      </c>
      <c r="D200" s="130">
        <v>5.03</v>
      </c>
      <c r="E200" s="130"/>
      <c r="F200" s="149"/>
      <c r="G200" s="150"/>
      <c r="H200" s="446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49"/>
      <c r="P200" s="449"/>
      <c r="Q200" s="449"/>
      <c r="R200" s="449"/>
      <c r="S200" s="449"/>
      <c r="T200" s="449"/>
      <c r="U200" s="449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45" t="s">
        <v>206</v>
      </c>
      <c r="C201" s="148" t="s">
        <v>207</v>
      </c>
      <c r="D201" s="130">
        <v>5.03</v>
      </c>
      <c r="E201" s="130"/>
      <c r="F201" s="149"/>
      <c r="G201" s="150"/>
      <c r="H201" s="446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49"/>
      <c r="P201" s="449"/>
      <c r="Q201" s="449"/>
      <c r="R201" s="449"/>
      <c r="S201" s="449"/>
      <c r="T201" s="449"/>
      <c r="U201" s="449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45" t="s">
        <v>417</v>
      </c>
      <c r="C202" s="209" t="s">
        <v>418</v>
      </c>
      <c r="D202" s="130">
        <v>5.03</v>
      </c>
      <c r="E202" s="130"/>
      <c r="F202" s="149"/>
      <c r="G202" s="150"/>
      <c r="H202" s="446">
        <f t="shared" si="91"/>
        <v>0</v>
      </c>
      <c r="I202" s="151"/>
      <c r="J202" s="152"/>
      <c r="K202" s="153">
        <f t="array" ref="K202">IF(ISERROR(G202/L202),"",G202/L202)</f>
        <v>0</v>
      </c>
      <c r="L202" s="151">
        <v>52</v>
      </c>
      <c r="M202" s="131"/>
      <c r="N202" s="152"/>
      <c r="O202" s="449"/>
      <c r="P202" s="449"/>
      <c r="Q202" s="449"/>
      <c r="R202" s="449"/>
      <c r="S202" s="449"/>
      <c r="T202" s="449"/>
      <c r="U202" s="449"/>
      <c r="V202" s="154"/>
      <c r="W202" s="155"/>
      <c r="X202" s="154"/>
      <c r="Y202" s="154"/>
      <c r="Z202" s="154"/>
      <c r="AA202" s="154"/>
    </row>
    <row r="203" spans="1:27" s="468" customFormat="1" ht="20.100000000000001" customHeight="1">
      <c r="A203" s="457">
        <v>30100017</v>
      </c>
      <c r="B203" s="458" t="s">
        <v>923</v>
      </c>
      <c r="C203" s="473" t="s">
        <v>419</v>
      </c>
      <c r="D203" s="456">
        <v>5.03</v>
      </c>
      <c r="E203" s="456"/>
      <c r="F203" s="460">
        <v>42655</v>
      </c>
      <c r="G203" s="456">
        <v>86</v>
      </c>
      <c r="H203" s="461">
        <f t="shared" si="91"/>
        <v>432.58000000000004</v>
      </c>
      <c r="I203" s="462">
        <v>1.5</v>
      </c>
      <c r="J203" s="462"/>
      <c r="K203" s="463">
        <f t="array" ref="K203">IF(ISERROR(G203/L203),"",G203/L203)</f>
        <v>1.6538461538461537</v>
      </c>
      <c r="L203" s="462">
        <v>52</v>
      </c>
      <c r="M203" s="464"/>
      <c r="N203" s="462"/>
      <c r="O203" s="465"/>
      <c r="P203" s="465"/>
      <c r="Q203" s="465"/>
      <c r="R203" s="465"/>
      <c r="S203" s="465"/>
      <c r="T203" s="465"/>
      <c r="U203" s="465"/>
      <c r="V203" s="466"/>
      <c r="W203" s="467"/>
      <c r="X203" s="466"/>
      <c r="Y203" s="466"/>
      <c r="Z203" s="466"/>
      <c r="AA203" s="466"/>
    </row>
    <row r="204" spans="1:27" s="468" customFormat="1" ht="20.100000000000001" customHeight="1">
      <c r="A204" s="457">
        <v>30100015</v>
      </c>
      <c r="B204" s="458" t="s">
        <v>923</v>
      </c>
      <c r="C204" s="473" t="s">
        <v>61</v>
      </c>
      <c r="D204" s="456">
        <v>5.03</v>
      </c>
      <c r="E204" s="456"/>
      <c r="F204" s="460">
        <v>42655</v>
      </c>
      <c r="G204" s="456">
        <f>18+90+26</f>
        <v>134</v>
      </c>
      <c r="H204" s="461">
        <f t="shared" si="91"/>
        <v>674.02</v>
      </c>
      <c r="I204" s="462">
        <v>3</v>
      </c>
      <c r="J204" s="462"/>
      <c r="K204" s="463">
        <f t="array" ref="K204">IF(ISERROR(G204/L204),"",G204/L204)</f>
        <v>2.5769230769230771</v>
      </c>
      <c r="L204" s="462">
        <v>52</v>
      </c>
      <c r="M204" s="464"/>
      <c r="N204" s="462"/>
      <c r="O204" s="465"/>
      <c r="P204" s="465"/>
      <c r="Q204" s="465"/>
      <c r="R204" s="465"/>
      <c r="S204" s="465"/>
      <c r="T204" s="465"/>
      <c r="U204" s="465"/>
      <c r="V204" s="466"/>
      <c r="W204" s="467"/>
      <c r="X204" s="466"/>
      <c r="Y204" s="466"/>
      <c r="Z204" s="466"/>
      <c r="AA204" s="466"/>
    </row>
    <row r="205" spans="1:27" ht="20.100000000000001" hidden="1" customHeight="1">
      <c r="A205" s="358">
        <v>30100027</v>
      </c>
      <c r="B205" s="445" t="s">
        <v>208</v>
      </c>
      <c r="C205" s="148" t="s">
        <v>179</v>
      </c>
      <c r="D205" s="130">
        <v>5.08</v>
      </c>
      <c r="E205" s="130"/>
      <c r="F205" s="149"/>
      <c r="G205" s="150"/>
      <c r="H205" s="446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49"/>
      <c r="P205" s="449"/>
      <c r="Q205" s="449"/>
      <c r="R205" s="449"/>
      <c r="S205" s="449"/>
      <c r="T205" s="449"/>
      <c r="U205" s="449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45" t="s">
        <v>208</v>
      </c>
      <c r="C206" s="148" t="s">
        <v>204</v>
      </c>
      <c r="D206" s="130">
        <v>5.08</v>
      </c>
      <c r="E206" s="130"/>
      <c r="F206" s="149"/>
      <c r="G206" s="150"/>
      <c r="H206" s="446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49"/>
      <c r="P206" s="449"/>
      <c r="Q206" s="449"/>
      <c r="R206" s="449"/>
      <c r="S206" s="449"/>
      <c r="T206" s="449"/>
      <c r="U206" s="449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45" t="s">
        <v>208</v>
      </c>
      <c r="C207" s="148" t="s">
        <v>205</v>
      </c>
      <c r="D207" s="130">
        <v>5.08</v>
      </c>
      <c r="E207" s="130"/>
      <c r="F207" s="149"/>
      <c r="G207" s="150"/>
      <c r="H207" s="446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49"/>
      <c r="P207" s="449"/>
      <c r="Q207" s="449"/>
      <c r="R207" s="449"/>
      <c r="S207" s="449"/>
      <c r="T207" s="449"/>
      <c r="U207" s="449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s="468" customFormat="1" ht="20.100000000000001" customHeight="1">
      <c r="A208" s="457">
        <v>30100022</v>
      </c>
      <c r="B208" s="458" t="s">
        <v>906</v>
      </c>
      <c r="C208" s="459" t="s">
        <v>691</v>
      </c>
      <c r="D208" s="456">
        <v>5.08</v>
      </c>
      <c r="E208" s="456"/>
      <c r="F208" s="460">
        <v>42654</v>
      </c>
      <c r="G208" s="456">
        <v>36</v>
      </c>
      <c r="H208" s="461">
        <f t="shared" si="91"/>
        <v>182.88</v>
      </c>
      <c r="I208" s="462">
        <v>2</v>
      </c>
      <c r="J208" s="462">
        <f t="array" ref="J208">IF(ISERROR(G208/I208),"",G208/I208)</f>
        <v>18</v>
      </c>
      <c r="K208" s="463">
        <f t="array" ref="K208">IF(ISERROR(G208/L208),"",G208/L208)</f>
        <v>1.7142857142857142</v>
      </c>
      <c r="L208" s="462">
        <v>21</v>
      </c>
      <c r="M208" s="464">
        <f t="shared" si="101"/>
        <v>0.28571428571428581</v>
      </c>
      <c r="N208" s="462">
        <f t="shared" si="102"/>
        <v>0</v>
      </c>
      <c r="O208" s="465"/>
      <c r="P208" s="465"/>
      <c r="Q208" s="465"/>
      <c r="R208" s="465"/>
      <c r="S208" s="465"/>
      <c r="T208" s="465"/>
      <c r="U208" s="465"/>
      <c r="V208" s="466">
        <f t="shared" si="103"/>
        <v>0</v>
      </c>
      <c r="W208" s="467">
        <f t="shared" si="104"/>
        <v>0</v>
      </c>
      <c r="X208" s="466"/>
      <c r="Y208" s="466"/>
      <c r="Z208" s="466"/>
      <c r="AA208" s="466"/>
    </row>
    <row r="209" spans="1:27" s="468" customFormat="1" ht="20.100000000000001" customHeight="1">
      <c r="A209" s="457">
        <v>30100029</v>
      </c>
      <c r="B209" s="458" t="s">
        <v>906</v>
      </c>
      <c r="C209" s="459" t="s">
        <v>623</v>
      </c>
      <c r="D209" s="456">
        <v>5.08</v>
      </c>
      <c r="E209" s="456"/>
      <c r="F209" s="460">
        <v>42654</v>
      </c>
      <c r="G209" s="456">
        <v>324</v>
      </c>
      <c r="H209" s="461">
        <f t="shared" si="91"/>
        <v>1645.92</v>
      </c>
      <c r="I209" s="462">
        <f>5*2</f>
        <v>10</v>
      </c>
      <c r="J209" s="462">
        <f t="array" ref="J209">IF(ISERROR(G209/I209),"",G209/I209)</f>
        <v>32.4</v>
      </c>
      <c r="K209" s="463">
        <f t="array" ref="K209">IF(ISERROR(G209/L209),"",G209/L209)</f>
        <v>15.428571428571429</v>
      </c>
      <c r="L209" s="462">
        <v>21</v>
      </c>
      <c r="M209" s="464">
        <f t="shared" si="101"/>
        <v>-5.4285714285714288</v>
      </c>
      <c r="N209" s="462">
        <f t="shared" si="102"/>
        <v>0</v>
      </c>
      <c r="O209" s="465"/>
      <c r="P209" s="465"/>
      <c r="Q209" s="465"/>
      <c r="R209" s="465"/>
      <c r="S209" s="465"/>
      <c r="T209" s="465"/>
      <c r="U209" s="465"/>
      <c r="V209" s="466">
        <f t="shared" si="103"/>
        <v>0</v>
      </c>
      <c r="W209" s="467">
        <f t="shared" si="104"/>
        <v>0</v>
      </c>
      <c r="X209" s="466"/>
      <c r="Y209" s="466"/>
      <c r="Z209" s="466"/>
      <c r="AA209" s="466"/>
    </row>
    <row r="210" spans="1:27" ht="20.100000000000001" hidden="1" customHeight="1">
      <c r="A210" s="358">
        <v>30100026</v>
      </c>
      <c r="B210" s="445" t="s">
        <v>208</v>
      </c>
      <c r="C210" s="148" t="s">
        <v>199</v>
      </c>
      <c r="D210" s="130">
        <v>5.08</v>
      </c>
      <c r="E210" s="130"/>
      <c r="F210" s="149"/>
      <c r="G210" s="150"/>
      <c r="H210" s="446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53"/>
      <c r="P210" s="453"/>
      <c r="Q210" s="453"/>
      <c r="R210" s="453"/>
      <c r="S210" s="453"/>
      <c r="T210" s="453"/>
      <c r="U210" s="453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45" t="s">
        <v>208</v>
      </c>
      <c r="C211" s="148" t="s">
        <v>187</v>
      </c>
      <c r="D211" s="130">
        <v>5.08</v>
      </c>
      <c r="E211" s="130"/>
      <c r="F211" s="149"/>
      <c r="G211" s="150"/>
      <c r="H211" s="446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s="468" customFormat="1" ht="20.100000000000001" customHeight="1">
      <c r="A212" s="457">
        <v>30100028</v>
      </c>
      <c r="B212" s="458" t="s">
        <v>920</v>
      </c>
      <c r="C212" s="459" t="s">
        <v>921</v>
      </c>
      <c r="D212" s="456">
        <v>5.08</v>
      </c>
      <c r="E212" s="456"/>
      <c r="F212" s="460">
        <v>42654</v>
      </c>
      <c r="G212" s="456">
        <v>352</v>
      </c>
      <c r="H212" s="461">
        <f t="shared" si="91"/>
        <v>1788.16</v>
      </c>
      <c r="I212" s="462">
        <f>5.5*2</f>
        <v>11</v>
      </c>
      <c r="J212" s="462">
        <f t="array" ref="J212">IF(ISERROR(G212/I212),"",G212/I212)</f>
        <v>32</v>
      </c>
      <c r="K212" s="463">
        <f t="array" ref="K212">IF(ISERROR(G212/L212),"",G212/L212)</f>
        <v>16.761904761904763</v>
      </c>
      <c r="L212" s="462">
        <v>21</v>
      </c>
      <c r="M212" s="464">
        <f t="shared" si="101"/>
        <v>-5.7619047619047628</v>
      </c>
      <c r="N212" s="462">
        <f t="shared" si="102"/>
        <v>0</v>
      </c>
      <c r="O212" s="471"/>
      <c r="P212" s="471"/>
      <c r="Q212" s="471"/>
      <c r="R212" s="471"/>
      <c r="S212" s="471"/>
      <c r="T212" s="471"/>
      <c r="U212" s="471"/>
      <c r="V212" s="466">
        <f t="shared" si="103"/>
        <v>0</v>
      </c>
      <c r="W212" s="467">
        <f t="shared" si="104"/>
        <v>0</v>
      </c>
      <c r="X212" s="466"/>
      <c r="Y212" s="466"/>
      <c r="Z212" s="466"/>
      <c r="AA212" s="466"/>
    </row>
    <row r="213" spans="1:27" s="468" customFormat="1" ht="20.100000000000001" customHeight="1">
      <c r="A213" s="457">
        <v>30100032</v>
      </c>
      <c r="B213" s="458" t="s">
        <v>912</v>
      </c>
      <c r="C213" s="459" t="s">
        <v>913</v>
      </c>
      <c r="D213" s="456">
        <v>5.03</v>
      </c>
      <c r="E213" s="456"/>
      <c r="F213" s="460">
        <v>42655</v>
      </c>
      <c r="G213" s="456">
        <v>421</v>
      </c>
      <c r="H213" s="461">
        <f t="shared" si="91"/>
        <v>2117.63</v>
      </c>
      <c r="I213" s="462">
        <v>4.5</v>
      </c>
      <c r="J213" s="462">
        <f t="array" ref="J213">IF(ISERROR(G213/I213),"",G213/I213)</f>
        <v>93.555555555555557</v>
      </c>
      <c r="K213" s="463">
        <f t="array" ref="K213">IF(ISERROR(G213/L213),"",G213/L213)</f>
        <v>7.5178571428571432</v>
      </c>
      <c r="L213" s="462">
        <v>56</v>
      </c>
      <c r="M213" s="464">
        <f t="shared" si="101"/>
        <v>-3.0178571428571432</v>
      </c>
      <c r="N213" s="462">
        <f t="shared" si="102"/>
        <v>0</v>
      </c>
      <c r="O213" s="465"/>
      <c r="P213" s="465"/>
      <c r="Q213" s="465"/>
      <c r="R213" s="465"/>
      <c r="S213" s="465"/>
      <c r="T213" s="465"/>
      <c r="U213" s="465"/>
      <c r="V213" s="466">
        <f t="shared" si="103"/>
        <v>0</v>
      </c>
      <c r="W213" s="467">
        <f t="shared" si="104"/>
        <v>0</v>
      </c>
      <c r="X213" s="466"/>
      <c r="Y213" s="466"/>
      <c r="Z213" s="466"/>
      <c r="AA213" s="466"/>
    </row>
    <row r="214" spans="1:27" ht="20.100000000000001" hidden="1" customHeight="1">
      <c r="A214" s="358">
        <v>30100033</v>
      </c>
      <c r="B214" s="445" t="s">
        <v>209</v>
      </c>
      <c r="C214" s="148" t="s">
        <v>179</v>
      </c>
      <c r="D214" s="130">
        <v>5.03</v>
      </c>
      <c r="E214" s="130"/>
      <c r="F214" s="149"/>
      <c r="G214" s="150"/>
      <c r="H214" s="446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49"/>
      <c r="P214" s="449"/>
      <c r="Q214" s="449"/>
      <c r="R214" s="449"/>
      <c r="S214" s="449"/>
      <c r="T214" s="449"/>
      <c r="U214" s="449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45" t="s">
        <v>209</v>
      </c>
      <c r="C215" s="148" t="s">
        <v>195</v>
      </c>
      <c r="D215" s="130">
        <v>5.03</v>
      </c>
      <c r="E215" s="130"/>
      <c r="F215" s="149"/>
      <c r="G215" s="150"/>
      <c r="H215" s="446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s="468" customFormat="1" ht="20.100000000000001" customHeight="1">
      <c r="A216" s="457">
        <v>30100031</v>
      </c>
      <c r="B216" s="458" t="s">
        <v>914</v>
      </c>
      <c r="C216" s="459" t="s">
        <v>915</v>
      </c>
      <c r="D216" s="456">
        <v>5.03</v>
      </c>
      <c r="E216" s="456"/>
      <c r="F216" s="460">
        <v>42655</v>
      </c>
      <c r="G216" s="456">
        <v>487</v>
      </c>
      <c r="H216" s="461">
        <f t="shared" si="91"/>
        <v>2449.61</v>
      </c>
      <c r="I216" s="462">
        <v>5</v>
      </c>
      <c r="J216" s="462">
        <f t="array" ref="J216">IF(ISERROR(G216/I216),"",G216/I216)</f>
        <v>97.4</v>
      </c>
      <c r="K216" s="463">
        <f t="array" ref="K216">IF(ISERROR(G216/L216),"",G216/L216)</f>
        <v>8.6964285714285712</v>
      </c>
      <c r="L216" s="462">
        <v>56</v>
      </c>
      <c r="M216" s="464">
        <f t="shared" si="101"/>
        <v>-3.6964285714285712</v>
      </c>
      <c r="N216" s="462">
        <f t="shared" si="102"/>
        <v>0</v>
      </c>
      <c r="O216" s="465"/>
      <c r="P216" s="465"/>
      <c r="Q216" s="465"/>
      <c r="R216" s="465"/>
      <c r="S216" s="465"/>
      <c r="T216" s="465"/>
      <c r="U216" s="465"/>
      <c r="V216" s="466">
        <f t="shared" si="103"/>
        <v>0</v>
      </c>
      <c r="W216" s="467">
        <f t="shared" si="104"/>
        <v>0</v>
      </c>
      <c r="X216" s="466"/>
      <c r="Y216" s="466"/>
      <c r="Z216" s="466"/>
      <c r="AA216" s="466"/>
    </row>
    <row r="217" spans="1:27" ht="20.100000000000001" hidden="1" customHeight="1">
      <c r="A217" s="358">
        <v>30100019</v>
      </c>
      <c r="B217" s="445" t="s">
        <v>382</v>
      </c>
      <c r="C217" s="209" t="s">
        <v>383</v>
      </c>
      <c r="D217" s="130">
        <v>5.03</v>
      </c>
      <c r="E217" s="130"/>
      <c r="F217" s="149"/>
      <c r="G217" s="150"/>
      <c r="H217" s="446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45" t="s">
        <v>382</v>
      </c>
      <c r="C218" s="209" t="s">
        <v>384</v>
      </c>
      <c r="D218" s="130">
        <v>5.03</v>
      </c>
      <c r="E218" s="130"/>
      <c r="F218" s="149"/>
      <c r="G218" s="150"/>
      <c r="H218" s="446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45" t="s">
        <v>382</v>
      </c>
      <c r="C219" s="209" t="s">
        <v>389</v>
      </c>
      <c r="D219" s="130">
        <v>5.03</v>
      </c>
      <c r="E219" s="130"/>
      <c r="F219" s="149"/>
      <c r="G219" s="150"/>
      <c r="H219" s="446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45" t="s">
        <v>382</v>
      </c>
      <c r="C220" s="209" t="s">
        <v>391</v>
      </c>
      <c r="D220" s="130">
        <v>5.03</v>
      </c>
      <c r="E220" s="130"/>
      <c r="F220" s="149"/>
      <c r="G220" s="150"/>
      <c r="H220" s="446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45" t="s">
        <v>421</v>
      </c>
      <c r="C221" s="209" t="s">
        <v>364</v>
      </c>
      <c r="D221" s="130">
        <v>5.03</v>
      </c>
      <c r="E221" s="130"/>
      <c r="F221" s="149"/>
      <c r="G221" s="150"/>
      <c r="H221" s="446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45" t="s">
        <v>421</v>
      </c>
      <c r="C222" s="209" t="s">
        <v>365</v>
      </c>
      <c r="D222" s="130">
        <v>5.03</v>
      </c>
      <c r="E222" s="130"/>
      <c r="F222" s="149"/>
      <c r="G222" s="150"/>
      <c r="H222" s="446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45" t="s">
        <v>421</v>
      </c>
      <c r="C223" s="209" t="s">
        <v>366</v>
      </c>
      <c r="D223" s="130">
        <v>5.03</v>
      </c>
      <c r="E223" s="130"/>
      <c r="F223" s="149"/>
      <c r="G223" s="150"/>
      <c r="H223" s="446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45" t="s">
        <v>421</v>
      </c>
      <c r="C224" s="209" t="s">
        <v>367</v>
      </c>
      <c r="D224" s="130">
        <v>5.03</v>
      </c>
      <c r="E224" s="130"/>
      <c r="F224" s="149"/>
      <c r="G224" s="150"/>
      <c r="H224" s="446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46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53"/>
      <c r="P225" s="453"/>
      <c r="Q225" s="453"/>
      <c r="R225" s="453"/>
      <c r="S225" s="453"/>
      <c r="T225" s="453"/>
      <c r="U225" s="453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46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53"/>
      <c r="P226" s="453"/>
      <c r="Q226" s="453"/>
      <c r="R226" s="453"/>
      <c r="S226" s="453"/>
      <c r="T226" s="453"/>
      <c r="U226" s="453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46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46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46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46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46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46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46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46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46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53"/>
      <c r="P235" s="453"/>
      <c r="Q235" s="453"/>
      <c r="R235" s="453"/>
      <c r="S235" s="453"/>
      <c r="T235" s="453"/>
      <c r="U235" s="453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446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53"/>
      <c r="P236" s="453"/>
      <c r="Q236" s="453"/>
      <c r="R236" s="453"/>
      <c r="S236" s="453"/>
      <c r="T236" s="453"/>
      <c r="U236" s="453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446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53"/>
      <c r="P237" s="453"/>
      <c r="Q237" s="453"/>
      <c r="R237" s="453"/>
      <c r="S237" s="453"/>
      <c r="T237" s="453"/>
      <c r="U237" s="453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446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53"/>
      <c r="P238" s="453"/>
      <c r="Q238" s="453"/>
      <c r="R238" s="453"/>
      <c r="S238" s="453"/>
      <c r="T238" s="453"/>
      <c r="U238" s="453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46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53"/>
      <c r="P239" s="453"/>
      <c r="Q239" s="453"/>
      <c r="R239" s="453"/>
      <c r="S239" s="453"/>
      <c r="T239" s="453"/>
      <c r="U239" s="453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46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53"/>
      <c r="P240" s="453"/>
      <c r="Q240" s="453"/>
      <c r="R240" s="453"/>
      <c r="S240" s="453"/>
      <c r="T240" s="453"/>
      <c r="U240" s="453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46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53"/>
      <c r="P241" s="453"/>
      <c r="Q241" s="453"/>
      <c r="R241" s="453"/>
      <c r="S241" s="453"/>
      <c r="T241" s="453"/>
      <c r="U241" s="453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46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53"/>
      <c r="P242" s="453"/>
      <c r="Q242" s="453"/>
      <c r="R242" s="453"/>
      <c r="S242" s="453"/>
      <c r="T242" s="453"/>
      <c r="U242" s="453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46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46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53"/>
      <c r="P244" s="453"/>
      <c r="Q244" s="453"/>
      <c r="R244" s="453"/>
      <c r="S244" s="453"/>
      <c r="T244" s="453"/>
      <c r="U244" s="453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46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53"/>
      <c r="P245" s="453"/>
      <c r="Q245" s="453"/>
      <c r="R245" s="453"/>
      <c r="S245" s="453"/>
      <c r="T245" s="453"/>
      <c r="U245" s="453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46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53"/>
      <c r="P246" s="453"/>
      <c r="Q246" s="453"/>
      <c r="R246" s="453"/>
      <c r="S246" s="453"/>
      <c r="T246" s="453"/>
      <c r="U246" s="453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46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53"/>
      <c r="P247" s="453"/>
      <c r="Q247" s="453"/>
      <c r="R247" s="453"/>
      <c r="S247" s="453"/>
      <c r="T247" s="453"/>
      <c r="U247" s="453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46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53"/>
      <c r="P248" s="453"/>
      <c r="Q248" s="453"/>
      <c r="R248" s="453"/>
      <c r="S248" s="453"/>
      <c r="T248" s="453"/>
      <c r="U248" s="453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46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53"/>
      <c r="P249" s="453"/>
      <c r="Q249" s="453"/>
      <c r="R249" s="453"/>
      <c r="S249" s="453"/>
      <c r="T249" s="453"/>
      <c r="U249" s="453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46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53"/>
      <c r="P250" s="453"/>
      <c r="Q250" s="453"/>
      <c r="R250" s="453"/>
      <c r="S250" s="453"/>
      <c r="T250" s="453"/>
      <c r="U250" s="453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46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53"/>
      <c r="P251" s="453"/>
      <c r="Q251" s="453"/>
      <c r="R251" s="453"/>
      <c r="S251" s="453"/>
      <c r="T251" s="453"/>
      <c r="U251" s="453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46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53"/>
      <c r="P252" s="453"/>
      <c r="Q252" s="453"/>
      <c r="R252" s="453"/>
      <c r="S252" s="453"/>
      <c r="T252" s="453"/>
      <c r="U252" s="453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46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53"/>
      <c r="P253" s="453"/>
      <c r="Q253" s="453"/>
      <c r="R253" s="453"/>
      <c r="S253" s="453"/>
      <c r="T253" s="453"/>
      <c r="U253" s="453"/>
      <c r="V253" s="154"/>
      <c r="W253" s="155"/>
      <c r="X253" s="154"/>
      <c r="Y253" s="154"/>
      <c r="Z253" s="154"/>
      <c r="AA253" s="154"/>
    </row>
    <row r="254" spans="1:27" ht="20.100000000000001" customHeight="1">
      <c r="A254" s="567" t="s">
        <v>216</v>
      </c>
      <c r="B254" s="567"/>
      <c r="C254" s="454" t="s">
        <v>202</v>
      </c>
      <c r="D254" s="165"/>
      <c r="E254" s="165"/>
      <c r="F254" s="166"/>
      <c r="G254" s="167">
        <f>SUM(G197:G253)</f>
        <v>1840</v>
      </c>
      <c r="H254" s="168">
        <f>SUM(H197:H253)</f>
        <v>9290.8000000000011</v>
      </c>
      <c r="I254" s="168">
        <f>SUM(I197:I253)</f>
        <v>37</v>
      </c>
      <c r="J254" s="152">
        <f t="array" ref="J254">IF(ISERROR(G254/I254),"",G254/I254)</f>
        <v>49.729729729729726</v>
      </c>
      <c r="K254" s="168">
        <f>SUM(K197:K253)</f>
        <v>54.349816849816854</v>
      </c>
      <c r="L254" s="169"/>
      <c r="M254" s="172">
        <f t="shared" ref="M254:V254" si="114">SUM(M197:M253)</f>
        <v>-17.61904761904762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45" t="s">
        <v>217</v>
      </c>
      <c r="C255" s="148" t="s">
        <v>179</v>
      </c>
      <c r="D255" s="130">
        <v>5.03</v>
      </c>
      <c r="E255" s="130"/>
      <c r="F255" s="149"/>
      <c r="G255" s="150"/>
      <c r="H255" s="446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53"/>
      <c r="P255" s="453"/>
      <c r="Q255" s="453"/>
      <c r="R255" s="453"/>
      <c r="S255" s="453"/>
      <c r="T255" s="453"/>
      <c r="U255" s="453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45" t="s">
        <v>217</v>
      </c>
      <c r="C256" s="148" t="s">
        <v>186</v>
      </c>
      <c r="D256" s="130">
        <v>5.03</v>
      </c>
      <c r="E256" s="130"/>
      <c r="F256" s="149"/>
      <c r="G256" s="150"/>
      <c r="H256" s="446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53"/>
      <c r="P256" s="453"/>
      <c r="Q256" s="453"/>
      <c r="R256" s="453"/>
      <c r="S256" s="453"/>
      <c r="T256" s="453"/>
      <c r="U256" s="453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45" t="s">
        <v>217</v>
      </c>
      <c r="C257" s="148" t="s">
        <v>204</v>
      </c>
      <c r="D257" s="130">
        <v>5.03</v>
      </c>
      <c r="E257" s="130"/>
      <c r="F257" s="149"/>
      <c r="G257" s="150"/>
      <c r="H257" s="446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53"/>
      <c r="P257" s="453"/>
      <c r="Q257" s="453"/>
      <c r="R257" s="453"/>
      <c r="S257" s="453"/>
      <c r="T257" s="453"/>
      <c r="U257" s="453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46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46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46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46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46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46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53"/>
      <c r="P263" s="453"/>
      <c r="Q263" s="453"/>
      <c r="R263" s="453"/>
      <c r="S263" s="453"/>
      <c r="T263" s="453"/>
      <c r="U263" s="453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46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53"/>
      <c r="P264" s="453"/>
      <c r="Q264" s="453"/>
      <c r="R264" s="453"/>
      <c r="S264" s="453"/>
      <c r="T264" s="453"/>
      <c r="U264" s="453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46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53"/>
      <c r="P265" s="453"/>
      <c r="Q265" s="453"/>
      <c r="R265" s="453"/>
      <c r="S265" s="453"/>
      <c r="T265" s="453"/>
      <c r="U265" s="453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46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53"/>
      <c r="P266" s="453"/>
      <c r="Q266" s="453"/>
      <c r="R266" s="453"/>
      <c r="S266" s="453"/>
      <c r="T266" s="453"/>
      <c r="U266" s="453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46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53"/>
      <c r="P267" s="453"/>
      <c r="Q267" s="453"/>
      <c r="R267" s="453"/>
      <c r="S267" s="453"/>
      <c r="T267" s="453"/>
      <c r="U267" s="453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46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53"/>
      <c r="P268" s="453"/>
      <c r="Q268" s="453"/>
      <c r="R268" s="453"/>
      <c r="S268" s="453"/>
      <c r="T268" s="453"/>
      <c r="U268" s="453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46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53"/>
      <c r="P269" s="453"/>
      <c r="Q269" s="453"/>
      <c r="R269" s="453"/>
      <c r="S269" s="453"/>
      <c r="T269" s="453"/>
      <c r="U269" s="453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46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45" t="s">
        <v>222</v>
      </c>
      <c r="C271" s="148" t="s">
        <v>181</v>
      </c>
      <c r="D271" s="130">
        <v>9.36</v>
      </c>
      <c r="E271" s="130"/>
      <c r="F271" s="149"/>
      <c r="G271" s="150"/>
      <c r="H271" s="446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45" t="s">
        <v>222</v>
      </c>
      <c r="C272" s="148" t="s">
        <v>179</v>
      </c>
      <c r="D272" s="130">
        <v>9.36</v>
      </c>
      <c r="E272" s="130"/>
      <c r="F272" s="149"/>
      <c r="G272" s="150"/>
      <c r="H272" s="446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45" t="s">
        <v>222</v>
      </c>
      <c r="C273" s="148" t="s">
        <v>221</v>
      </c>
      <c r="D273" s="130">
        <v>9.36</v>
      </c>
      <c r="E273" s="130"/>
      <c r="F273" s="149"/>
      <c r="G273" s="150"/>
      <c r="H273" s="446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45" t="s">
        <v>222</v>
      </c>
      <c r="C274" s="148" t="s">
        <v>186</v>
      </c>
      <c r="D274" s="130">
        <v>9.36</v>
      </c>
      <c r="E274" s="130"/>
      <c r="F274" s="149"/>
      <c r="G274" s="150"/>
      <c r="H274" s="446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45" t="s">
        <v>393</v>
      </c>
      <c r="C275" s="209" t="s">
        <v>395</v>
      </c>
      <c r="D275" s="130">
        <v>5</v>
      </c>
      <c r="E275" s="130"/>
      <c r="F275" s="149"/>
      <c r="G275" s="150"/>
      <c r="H275" s="446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45" t="s">
        <v>393</v>
      </c>
      <c r="C276" s="209" t="s">
        <v>402</v>
      </c>
      <c r="D276" s="130">
        <v>5</v>
      </c>
      <c r="E276" s="130"/>
      <c r="F276" s="149"/>
      <c r="G276" s="150"/>
      <c r="H276" s="446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45" t="s">
        <v>404</v>
      </c>
      <c r="C277" s="209" t="s">
        <v>405</v>
      </c>
      <c r="D277" s="130">
        <v>5</v>
      </c>
      <c r="E277" s="130"/>
      <c r="F277" s="149"/>
      <c r="G277" s="150"/>
      <c r="H277" s="446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45" t="s">
        <v>342</v>
      </c>
      <c r="C278" s="209" t="s">
        <v>372</v>
      </c>
      <c r="D278" s="130">
        <v>5</v>
      </c>
      <c r="E278" s="130"/>
      <c r="F278" s="149"/>
      <c r="G278" s="150"/>
      <c r="H278" s="446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45" t="s">
        <v>343</v>
      </c>
      <c r="C279" s="148" t="s">
        <v>345</v>
      </c>
      <c r="D279" s="130">
        <v>5</v>
      </c>
      <c r="E279" s="130"/>
      <c r="F279" s="149"/>
      <c r="G279" s="150"/>
      <c r="H279" s="446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45" t="s">
        <v>343</v>
      </c>
      <c r="C280" s="148" t="s">
        <v>347</v>
      </c>
      <c r="D280" s="130">
        <v>5</v>
      </c>
      <c r="E280" s="130"/>
      <c r="F280" s="149"/>
      <c r="G280" s="150"/>
      <c r="H280" s="446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46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46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46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53"/>
      <c r="P283" s="453"/>
      <c r="Q283" s="453"/>
      <c r="R283" s="453"/>
      <c r="S283" s="453"/>
      <c r="T283" s="453"/>
      <c r="U283" s="453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46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53"/>
      <c r="P284" s="453"/>
      <c r="Q284" s="453"/>
      <c r="R284" s="453"/>
      <c r="S284" s="453"/>
      <c r="T284" s="453"/>
      <c r="U284" s="453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46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53"/>
      <c r="P285" s="453"/>
      <c r="Q285" s="453"/>
      <c r="R285" s="453"/>
      <c r="S285" s="453"/>
      <c r="T285" s="453"/>
      <c r="U285" s="453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46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53"/>
      <c r="P286" s="453"/>
      <c r="Q286" s="453"/>
      <c r="R286" s="453"/>
      <c r="S286" s="453"/>
      <c r="T286" s="453"/>
      <c r="U286" s="453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46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53"/>
      <c r="P287" s="453"/>
      <c r="Q287" s="453"/>
      <c r="R287" s="453"/>
      <c r="S287" s="453"/>
      <c r="T287" s="453"/>
      <c r="U287" s="453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46">
        <f t="shared" si="116"/>
        <v>0</v>
      </c>
      <c r="I288" s="151"/>
      <c r="J288" s="152" t="str">
        <f t="array" ref="J288">IF(ISERROR(G288/I288),"",G288/I288)</f>
        <v/>
      </c>
      <c r="K288" s="446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53"/>
      <c r="P288" s="453"/>
      <c r="Q288" s="453"/>
      <c r="R288" s="453"/>
      <c r="S288" s="453"/>
      <c r="T288" s="453"/>
      <c r="U288" s="453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59" t="s">
        <v>224</v>
      </c>
      <c r="B289" s="560"/>
      <c r="C289" s="454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446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53"/>
      <c r="P290" s="453"/>
      <c r="Q290" s="453"/>
      <c r="R290" s="453"/>
      <c r="S290" s="453"/>
      <c r="T290" s="453"/>
      <c r="U290" s="453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446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53"/>
      <c r="P291" s="453"/>
      <c r="Q291" s="453"/>
      <c r="R291" s="453"/>
      <c r="S291" s="453"/>
      <c r="T291" s="453"/>
      <c r="U291" s="453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46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53"/>
      <c r="P292" s="453"/>
      <c r="Q292" s="453"/>
      <c r="R292" s="453"/>
      <c r="S292" s="453"/>
      <c r="T292" s="453"/>
      <c r="U292" s="453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46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450" t="s">
        <v>203</v>
      </c>
      <c r="D294" s="130">
        <v>5.03</v>
      </c>
      <c r="E294" s="130"/>
      <c r="F294" s="149"/>
      <c r="G294" s="174"/>
      <c r="H294" s="446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46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46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450" t="s">
        <v>228</v>
      </c>
      <c r="D297" s="130">
        <v>5.03</v>
      </c>
      <c r="E297" s="130"/>
      <c r="F297" s="149"/>
      <c r="G297" s="150"/>
      <c r="H297" s="446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450" t="s">
        <v>212</v>
      </c>
      <c r="D298" s="130">
        <v>5.03</v>
      </c>
      <c r="E298" s="130"/>
      <c r="F298" s="149"/>
      <c r="G298" s="150"/>
      <c r="H298" s="446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450" t="s">
        <v>203</v>
      </c>
      <c r="D299" s="130">
        <v>5.03</v>
      </c>
      <c r="E299" s="130"/>
      <c r="F299" s="149"/>
      <c r="G299" s="150"/>
      <c r="H299" s="446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450" t="s">
        <v>186</v>
      </c>
      <c r="D300" s="130">
        <v>5.03</v>
      </c>
      <c r="E300" s="130"/>
      <c r="F300" s="149"/>
      <c r="G300" s="150"/>
      <c r="H300" s="446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450" t="s">
        <v>228</v>
      </c>
      <c r="D301" s="130">
        <v>5.03</v>
      </c>
      <c r="E301" s="130"/>
      <c r="F301" s="149"/>
      <c r="G301" s="150"/>
      <c r="H301" s="446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450" t="s">
        <v>199</v>
      </c>
      <c r="D302" s="130">
        <v>5.03</v>
      </c>
      <c r="E302" s="130"/>
      <c r="F302" s="149"/>
      <c r="G302" s="150"/>
      <c r="H302" s="446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446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446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59" t="s">
        <v>231</v>
      </c>
      <c r="B305" s="560"/>
      <c r="C305" s="454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446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53"/>
      <c r="P306" s="453"/>
      <c r="Q306" s="453"/>
      <c r="R306" s="453"/>
      <c r="S306" s="453"/>
      <c r="T306" s="453"/>
      <c r="U306" s="453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46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53"/>
      <c r="P307" s="453"/>
      <c r="Q307" s="453"/>
      <c r="R307" s="453"/>
      <c r="S307" s="453"/>
      <c r="T307" s="453"/>
      <c r="U307" s="453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206" customFormat="1" ht="20.100000000000001" customHeight="1">
      <c r="A308" s="400">
        <v>30400024</v>
      </c>
      <c r="B308" s="401" t="s">
        <v>919</v>
      </c>
      <c r="C308" s="399" t="s">
        <v>915</v>
      </c>
      <c r="D308" s="150">
        <v>5.04</v>
      </c>
      <c r="E308" s="150"/>
      <c r="F308" s="392">
        <v>42653</v>
      </c>
      <c r="G308" s="150">
        <f>82+108</f>
        <v>190</v>
      </c>
      <c r="H308" s="432">
        <f t="shared" si="136"/>
        <v>957.6</v>
      </c>
      <c r="I308" s="393">
        <v>9</v>
      </c>
      <c r="J308" s="394">
        <f t="array" ref="J308">IF(ISERROR(G308/I308),"",G308/I308)</f>
        <v>21.111111111111111</v>
      </c>
      <c r="K308" s="395">
        <f t="array" ref="K308">IF(ISERROR(G308/L308),"",G308/L308)</f>
        <v>8.6363636363636367</v>
      </c>
      <c r="L308" s="393">
        <v>22</v>
      </c>
      <c r="M308" s="396">
        <f t="shared" si="137"/>
        <v>0.36363636363636331</v>
      </c>
      <c r="N308" s="394">
        <f t="shared" si="138"/>
        <v>0</v>
      </c>
      <c r="O308" s="437"/>
      <c r="P308" s="437"/>
      <c r="Q308" s="437"/>
      <c r="R308" s="437"/>
      <c r="S308" s="437"/>
      <c r="T308" s="437"/>
      <c r="U308" s="437"/>
      <c r="V308" s="397">
        <f t="shared" si="139"/>
        <v>0</v>
      </c>
      <c r="W308" s="398">
        <f t="shared" si="130"/>
        <v>0</v>
      </c>
      <c r="X308" s="397"/>
      <c r="Y308" s="397"/>
      <c r="Z308" s="397"/>
      <c r="AA308" s="397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46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46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446"/>
      <c r="I311" s="151"/>
      <c r="J311" s="152"/>
      <c r="K311" s="153"/>
      <c r="L311" s="151"/>
      <c r="M311" s="131"/>
      <c r="N311" s="152"/>
      <c r="O311" s="453"/>
      <c r="P311" s="453"/>
      <c r="Q311" s="453"/>
      <c r="R311" s="453"/>
      <c r="S311" s="453"/>
      <c r="T311" s="453"/>
      <c r="U311" s="453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446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453"/>
      <c r="P312" s="453"/>
      <c r="Q312" s="453"/>
      <c r="R312" s="453"/>
      <c r="S312" s="453"/>
      <c r="T312" s="453"/>
      <c r="U312" s="453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customHeight="1">
      <c r="A313" s="559" t="s">
        <v>234</v>
      </c>
      <c r="B313" s="560"/>
      <c r="C313" s="454" t="s">
        <v>202</v>
      </c>
      <c r="D313" s="165"/>
      <c r="E313" s="165"/>
      <c r="F313" s="166"/>
      <c r="G313" s="167">
        <f>SUM(G306:G312)</f>
        <v>190</v>
      </c>
      <c r="H313" s="168">
        <f>SUM(H306:H312)</f>
        <v>957.6</v>
      </c>
      <c r="I313" s="168">
        <f>SUM(I306:I312)</f>
        <v>9</v>
      </c>
      <c r="J313" s="152">
        <f t="array" ref="J313">IF(ISERROR(G313/I313),"",G313/I313)</f>
        <v>21.111111111111111</v>
      </c>
      <c r="K313" s="168">
        <f>SUM(K306:K312)</f>
        <v>8.6363636363636367</v>
      </c>
      <c r="L313" s="169"/>
      <c r="M313" s="172">
        <f>SUM(M306:M312)</f>
        <v>0.36363636363636331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451"/>
      <c r="D314" s="130">
        <v>3.65</v>
      </c>
      <c r="E314" s="130"/>
      <c r="F314" s="175"/>
      <c r="G314" s="150"/>
      <c r="H314" s="446">
        <f t="shared" ref="H314:H327" si="145">D314*G314</f>
        <v>0</v>
      </c>
      <c r="I314" s="151"/>
      <c r="J314" s="152" t="str">
        <f t="array" ref="J314">IF(ISERROR(G314/I314),"",G314/I314)</f>
        <v/>
      </c>
      <c r="K314" s="446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53"/>
      <c r="P314" s="453"/>
      <c r="Q314" s="453"/>
      <c r="R314" s="453"/>
      <c r="S314" s="453"/>
      <c r="T314" s="453"/>
      <c r="U314" s="453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51"/>
      <c r="D315" s="130">
        <v>6.58</v>
      </c>
      <c r="E315" s="130"/>
      <c r="F315" s="149"/>
      <c r="G315" s="150"/>
      <c r="H315" s="446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53"/>
      <c r="P315" s="453"/>
      <c r="Q315" s="453"/>
      <c r="R315" s="453"/>
      <c r="S315" s="453"/>
      <c r="T315" s="453"/>
      <c r="U315" s="453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51"/>
      <c r="D316" s="130">
        <v>7.8</v>
      </c>
      <c r="E316" s="130"/>
      <c r="F316" s="149"/>
      <c r="G316" s="150"/>
      <c r="H316" s="446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53"/>
      <c r="P316" s="453"/>
      <c r="Q316" s="453"/>
      <c r="R316" s="453"/>
      <c r="S316" s="453"/>
      <c r="T316" s="453"/>
      <c r="U316" s="453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51"/>
      <c r="D317" s="130">
        <v>4.4000000000000004</v>
      </c>
      <c r="E317" s="130"/>
      <c r="F317" s="149"/>
      <c r="G317" s="150"/>
      <c r="H317" s="446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53"/>
      <c r="P317" s="453"/>
      <c r="Q317" s="453"/>
      <c r="R317" s="453"/>
      <c r="S317" s="453"/>
      <c r="T317" s="453"/>
      <c r="U317" s="453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451"/>
      <c r="D318" s="130"/>
      <c r="E318" s="130"/>
      <c r="F318" s="149"/>
      <c r="G318" s="150"/>
      <c r="H318" s="446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53"/>
      <c r="P318" s="453"/>
      <c r="Q318" s="453"/>
      <c r="R318" s="453"/>
      <c r="S318" s="453"/>
      <c r="T318" s="453"/>
      <c r="U318" s="453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51" t="s">
        <v>239</v>
      </c>
      <c r="C319" s="451" t="s">
        <v>179</v>
      </c>
      <c r="D319" s="130">
        <v>6.04</v>
      </c>
      <c r="E319" s="130"/>
      <c r="F319" s="149"/>
      <c r="G319" s="150"/>
      <c r="H319" s="446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53"/>
      <c r="P319" s="453"/>
      <c r="Q319" s="453"/>
      <c r="R319" s="453"/>
      <c r="S319" s="453"/>
      <c r="T319" s="453"/>
      <c r="U319" s="453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51" t="s">
        <v>239</v>
      </c>
      <c r="C320" s="451" t="s">
        <v>186</v>
      </c>
      <c r="D320" s="130">
        <v>6.04</v>
      </c>
      <c r="E320" s="130"/>
      <c r="F320" s="149"/>
      <c r="G320" s="150"/>
      <c r="H320" s="446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53"/>
      <c r="P320" s="453"/>
      <c r="Q320" s="453"/>
      <c r="R320" s="453"/>
      <c r="S320" s="453"/>
      <c r="T320" s="453"/>
      <c r="U320" s="453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51" t="s">
        <v>446</v>
      </c>
      <c r="C321" s="451" t="s">
        <v>179</v>
      </c>
      <c r="D321" s="130">
        <v>6</v>
      </c>
      <c r="E321" s="130"/>
      <c r="F321" s="149"/>
      <c r="G321" s="150"/>
      <c r="H321" s="446">
        <f t="shared" si="145"/>
        <v>0</v>
      </c>
      <c r="I321" s="151"/>
      <c r="J321" s="152"/>
      <c r="K321" s="153"/>
      <c r="L321" s="151"/>
      <c r="M321" s="131"/>
      <c r="N321" s="152"/>
      <c r="O321" s="453"/>
      <c r="P321" s="453"/>
      <c r="Q321" s="453"/>
      <c r="R321" s="453"/>
      <c r="S321" s="453"/>
      <c r="T321" s="453"/>
      <c r="U321" s="453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51" t="s">
        <v>446</v>
      </c>
      <c r="C322" s="451" t="s">
        <v>60</v>
      </c>
      <c r="D322" s="130">
        <v>6</v>
      </c>
      <c r="E322" s="130"/>
      <c r="F322" s="149"/>
      <c r="G322" s="150"/>
      <c r="H322" s="446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53"/>
      <c r="P322" s="453"/>
      <c r="Q322" s="453"/>
      <c r="R322" s="453"/>
      <c r="S322" s="453"/>
      <c r="T322" s="453"/>
      <c r="U322" s="453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45" t="s">
        <v>240</v>
      </c>
      <c r="C323" s="148"/>
      <c r="D323" s="130">
        <v>7.3</v>
      </c>
      <c r="E323" s="130"/>
      <c r="F323" s="149"/>
      <c r="G323" s="150"/>
      <c r="H323" s="446">
        <f t="shared" si="145"/>
        <v>0</v>
      </c>
      <c r="I323" s="151"/>
      <c r="J323" s="152"/>
      <c r="K323" s="153"/>
      <c r="L323" s="151"/>
      <c r="M323" s="131"/>
      <c r="N323" s="152"/>
      <c r="O323" s="453"/>
      <c r="P323" s="453"/>
      <c r="Q323" s="453"/>
      <c r="R323" s="453"/>
      <c r="S323" s="453"/>
      <c r="T323" s="453"/>
      <c r="U323" s="453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45" t="s">
        <v>241</v>
      </c>
      <c r="C324" s="148"/>
      <c r="D324" s="130">
        <f>78*120/1000</f>
        <v>9.36</v>
      </c>
      <c r="E324" s="130"/>
      <c r="F324" s="149"/>
      <c r="G324" s="150"/>
      <c r="H324" s="446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53"/>
      <c r="P324" s="453"/>
      <c r="Q324" s="453"/>
      <c r="R324" s="453"/>
      <c r="S324" s="453"/>
      <c r="T324" s="453"/>
      <c r="U324" s="453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45" t="s">
        <v>242</v>
      </c>
      <c r="C325" s="148"/>
      <c r="D325" s="130">
        <v>4.5</v>
      </c>
      <c r="E325" s="130"/>
      <c r="F325" s="149"/>
      <c r="G325" s="150"/>
      <c r="H325" s="446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53"/>
      <c r="P325" s="453"/>
      <c r="Q325" s="453"/>
      <c r="R325" s="453"/>
      <c r="S325" s="453"/>
      <c r="T325" s="453"/>
      <c r="U325" s="453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45" t="s">
        <v>243</v>
      </c>
      <c r="C326" s="148"/>
      <c r="D326" s="130">
        <v>4.5</v>
      </c>
      <c r="E326" s="130"/>
      <c r="F326" s="149"/>
      <c r="G326" s="150"/>
      <c r="H326" s="446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53"/>
      <c r="P326" s="453"/>
      <c r="Q326" s="453"/>
      <c r="R326" s="453"/>
      <c r="S326" s="453"/>
      <c r="T326" s="453"/>
      <c r="U326" s="453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46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53"/>
      <c r="P327" s="453"/>
      <c r="Q327" s="453"/>
      <c r="R327" s="453"/>
      <c r="S327" s="453"/>
      <c r="T327" s="453"/>
      <c r="U327" s="453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59" t="s">
        <v>244</v>
      </c>
      <c r="B328" s="560"/>
      <c r="C328" s="454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61" t="s">
        <v>246</v>
      </c>
      <c r="B329" s="562"/>
      <c r="C329" s="562"/>
      <c r="D329" s="562"/>
      <c r="E329" s="562"/>
      <c r="F329" s="563"/>
      <c r="G329" s="176">
        <f>SUM(G196,G254,G289,G305,G313,G328)</f>
        <v>2030</v>
      </c>
      <c r="H329" s="176">
        <f>SUM(H196,H254,H289,H305,H313,H328)</f>
        <v>10248.400000000001</v>
      </c>
      <c r="I329" s="176">
        <f>SUM(I196,I254,I289,I305,I313,I328)</f>
        <v>46</v>
      </c>
      <c r="J329" s="177">
        <f t="array" ref="J329">IF(ISERROR(G329/I329),"",G329/I329)</f>
        <v>44.130434782608695</v>
      </c>
      <c r="K329" s="176">
        <f>SUM(K196,K254,K289,K305,K313,K328)</f>
        <v>62.986180486180487</v>
      </c>
      <c r="L329" s="177">
        <f>IF(ISERROR(G329/K329),"",G329/K329)</f>
        <v>32.229291954691448</v>
      </c>
      <c r="M329" s="176">
        <f t="shared" ref="M329:AA329" si="157">SUM(M196,M254,M289,M305,M313,M328)</f>
        <v>-17.255411255411257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64" t="s">
        <v>495</v>
      </c>
      <c r="B330" s="447" t="s">
        <v>247</v>
      </c>
      <c r="C330" s="547" t="s">
        <v>248</v>
      </c>
      <c r="D330" s="548"/>
      <c r="E330" s="555" t="s">
        <v>249</v>
      </c>
      <c r="F330" s="555"/>
      <c r="G330" s="525" t="s">
        <v>250</v>
      </c>
      <c r="H330" s="525"/>
      <c r="I330" s="555" t="s">
        <v>251</v>
      </c>
      <c r="J330" s="555"/>
      <c r="K330" s="555" t="s">
        <v>252</v>
      </c>
      <c r="L330" s="555"/>
      <c r="M330" s="555" t="s">
        <v>253</v>
      </c>
      <c r="N330" s="555"/>
      <c r="O330" s="555" t="s">
        <v>254</v>
      </c>
      <c r="P330" s="525" t="s">
        <v>255</v>
      </c>
      <c r="Q330" s="525"/>
      <c r="R330" s="525" t="s">
        <v>252</v>
      </c>
      <c r="S330" s="525"/>
      <c r="T330" s="525" t="s">
        <v>256</v>
      </c>
      <c r="U330" s="525"/>
      <c r="V330" s="525" t="s">
        <v>257</v>
      </c>
      <c r="W330" s="525"/>
      <c r="X330" s="525" t="s">
        <v>252</v>
      </c>
      <c r="Y330" s="525"/>
      <c r="Z330" s="525" t="s">
        <v>256</v>
      </c>
      <c r="AA330" s="525"/>
    </row>
    <row r="331" spans="1:27" ht="20.100000000000001" customHeight="1">
      <c r="A331" s="565"/>
      <c r="B331" s="447" t="s">
        <v>258</v>
      </c>
      <c r="C331" s="590">
        <v>1</v>
      </c>
      <c r="D331" s="591"/>
      <c r="E331" s="558">
        <f>C331*11</f>
        <v>11</v>
      </c>
      <c r="F331" s="558"/>
      <c r="G331" s="525">
        <v>1</v>
      </c>
      <c r="H331" s="525"/>
      <c r="I331" s="558">
        <f>G331*11</f>
        <v>11</v>
      </c>
      <c r="J331" s="558"/>
      <c r="K331" s="558">
        <f>E331-I331</f>
        <v>0</v>
      </c>
      <c r="L331" s="558"/>
      <c r="M331" s="556">
        <f>IF(ISERROR(K331/E331),"",K331/E331)</f>
        <v>0</v>
      </c>
      <c r="N331" s="556"/>
      <c r="O331" s="555"/>
      <c r="P331" s="525" t="s">
        <v>201</v>
      </c>
      <c r="Q331" s="525"/>
      <c r="R331" s="554">
        <f>SUM(O196:U196)</f>
        <v>0</v>
      </c>
      <c r="S331" s="554"/>
      <c r="T331" s="549" t="str">
        <f t="array" ref="T331">IF(ISERROR(R331/R338),"",R331/R338)</f>
        <v/>
      </c>
      <c r="U331" s="549"/>
      <c r="V331" s="525" t="s">
        <v>259</v>
      </c>
      <c r="W331" s="525"/>
      <c r="X331" s="526">
        <f>SUM(P195,P253,P288,P304,P312,P327)</f>
        <v>0</v>
      </c>
      <c r="Y331" s="527"/>
      <c r="Z331" s="549" t="str">
        <f t="array" ref="Z331">IF(ISERROR(X331/X338),"",X331/X338)</f>
        <v/>
      </c>
      <c r="AA331" s="549"/>
    </row>
    <row r="332" spans="1:27" ht="20.100000000000001" customHeight="1">
      <c r="A332" s="565"/>
      <c r="B332" s="447" t="s">
        <v>260</v>
      </c>
      <c r="C332" s="547">
        <v>0</v>
      </c>
      <c r="D332" s="548"/>
      <c r="E332" s="558">
        <f>C332*11</f>
        <v>0</v>
      </c>
      <c r="F332" s="558"/>
      <c r="G332" s="525">
        <v>0</v>
      </c>
      <c r="H332" s="525"/>
      <c r="I332" s="558">
        <f>G332*11</f>
        <v>0</v>
      </c>
      <c r="J332" s="558"/>
      <c r="K332" s="558">
        <f>E332-I332</f>
        <v>0</v>
      </c>
      <c r="L332" s="558"/>
      <c r="M332" s="556" t="str">
        <f>IF(ISERROR(K332/E332),"",K332/E332)</f>
        <v/>
      </c>
      <c r="N332" s="556"/>
      <c r="O332" s="555"/>
      <c r="P332" s="525" t="s">
        <v>216</v>
      </c>
      <c r="Q332" s="525"/>
      <c r="R332" s="554">
        <f>SUM(O254:U254)</f>
        <v>0</v>
      </c>
      <c r="S332" s="554"/>
      <c r="T332" s="549" t="str">
        <f>IF(ISERROR(R332/R338),"",R332/R338)</f>
        <v/>
      </c>
      <c r="U332" s="549"/>
      <c r="V332" s="525" t="s">
        <v>261</v>
      </c>
      <c r="W332" s="525"/>
      <c r="X332" s="526">
        <f>SUM(P196,P254,P289,P305,P313,P328)</f>
        <v>0</v>
      </c>
      <c r="Y332" s="527"/>
      <c r="Z332" s="549" t="str">
        <f>IF(ISERROR(X332/X338),"",X332/X338)</f>
        <v/>
      </c>
      <c r="AA332" s="549"/>
    </row>
    <row r="333" spans="1:27" ht="20.100000000000001" customHeight="1">
      <c r="A333" s="565"/>
      <c r="B333" s="447" t="s">
        <v>262</v>
      </c>
      <c r="C333" s="547">
        <v>0</v>
      </c>
      <c r="D333" s="548"/>
      <c r="E333" s="558">
        <f>C333*8</f>
        <v>0</v>
      </c>
      <c r="F333" s="558"/>
      <c r="G333" s="525">
        <v>1</v>
      </c>
      <c r="H333" s="525"/>
      <c r="I333" s="558">
        <f>G333*8</f>
        <v>8</v>
      </c>
      <c r="J333" s="558"/>
      <c r="K333" s="558">
        <f>E333-I333</f>
        <v>-8</v>
      </c>
      <c r="L333" s="558"/>
      <c r="M333" s="556" t="str">
        <f>IF(ISERROR(K333/E333),"",K333/E333)</f>
        <v/>
      </c>
      <c r="N333" s="556"/>
      <c r="O333" s="555"/>
      <c r="P333" s="525" t="s">
        <v>224</v>
      </c>
      <c r="Q333" s="525"/>
      <c r="R333" s="554">
        <f>SUM(O289:U289)</f>
        <v>0</v>
      </c>
      <c r="S333" s="554"/>
      <c r="T333" s="549" t="str">
        <f>IF(ISERROR(R333/R338),"",R333/R338)</f>
        <v/>
      </c>
      <c r="U333" s="549"/>
      <c r="V333" s="525" t="s">
        <v>263</v>
      </c>
      <c r="W333" s="525"/>
      <c r="X333" s="526">
        <f>SUM(P197,P255,P290,P306,P314,P329)</f>
        <v>0</v>
      </c>
      <c r="Y333" s="527"/>
      <c r="Z333" s="549" t="str">
        <f>IF(ISERROR(X333/X338),"",X333/X338)</f>
        <v/>
      </c>
      <c r="AA333" s="549"/>
    </row>
    <row r="334" spans="1:27" ht="20.100000000000001" customHeight="1">
      <c r="A334" s="565"/>
      <c r="B334" s="447" t="s">
        <v>264</v>
      </c>
      <c r="C334" s="547">
        <v>1</v>
      </c>
      <c r="D334" s="548"/>
      <c r="E334" s="558">
        <f>C334*11</f>
        <v>11</v>
      </c>
      <c r="F334" s="558"/>
      <c r="G334" s="525">
        <v>1</v>
      </c>
      <c r="H334" s="525"/>
      <c r="I334" s="558">
        <f>G334*11</f>
        <v>11</v>
      </c>
      <c r="J334" s="558"/>
      <c r="K334" s="558">
        <f>E334-I334</f>
        <v>0</v>
      </c>
      <c r="L334" s="558"/>
      <c r="M334" s="556">
        <f>IF(ISERROR(K334/E334),"",K334/E334)</f>
        <v>0</v>
      </c>
      <c r="N334" s="556"/>
      <c r="O334" s="555"/>
      <c r="P334" s="525" t="s">
        <v>231</v>
      </c>
      <c r="Q334" s="525"/>
      <c r="R334" s="554">
        <f>SUM(O305:U305)</f>
        <v>0</v>
      </c>
      <c r="S334" s="554"/>
      <c r="T334" s="549" t="str">
        <f>IF(ISERROR(R334/R338),"",R334/R338)</f>
        <v/>
      </c>
      <c r="U334" s="549"/>
      <c r="V334" s="525" t="s">
        <v>265</v>
      </c>
      <c r="W334" s="525"/>
      <c r="X334" s="526">
        <f>SUM(P199,P256,P291,P307,P315,P330)</f>
        <v>0</v>
      </c>
      <c r="Y334" s="527"/>
      <c r="Z334" s="549" t="str">
        <f>IF(ISERROR(X334/X338),"",X334/X338)</f>
        <v/>
      </c>
      <c r="AA334" s="549"/>
    </row>
    <row r="335" spans="1:27" ht="20.100000000000001" customHeight="1">
      <c r="A335" s="566"/>
      <c r="B335" s="447" t="s">
        <v>266</v>
      </c>
      <c r="C335" s="557">
        <f>SUM(C331:D334)</f>
        <v>2</v>
      </c>
      <c r="D335" s="531"/>
      <c r="E335" s="558">
        <f>SUM(E331:F334)</f>
        <v>22</v>
      </c>
      <c r="F335" s="558"/>
      <c r="G335" s="525">
        <f>SUM(G331:H334)</f>
        <v>3</v>
      </c>
      <c r="H335" s="525"/>
      <c r="I335" s="558">
        <f>SUM(I331:J334)</f>
        <v>30</v>
      </c>
      <c r="J335" s="558"/>
      <c r="K335" s="558">
        <f>SUM(K331:L334)</f>
        <v>-8</v>
      </c>
      <c r="L335" s="558"/>
      <c r="M335" s="556">
        <f>IF(ISERROR(K335/E335),"",K335/E335)</f>
        <v>-0.36363636363636365</v>
      </c>
      <c r="N335" s="556"/>
      <c r="O335" s="555"/>
      <c r="P335" s="525" t="s">
        <v>234</v>
      </c>
      <c r="Q335" s="525"/>
      <c r="R335" s="554">
        <f>SUM(O313:U313)</f>
        <v>0</v>
      </c>
      <c r="S335" s="554"/>
      <c r="T335" s="549" t="str">
        <f>IF(ISERROR(R335/R338),"",R335/R338)</f>
        <v/>
      </c>
      <c r="U335" s="549"/>
      <c r="V335" s="525" t="s">
        <v>267</v>
      </c>
      <c r="W335" s="525"/>
      <c r="X335" s="526">
        <f>SUM(P200,P257,P292,P308,P316,P331)</f>
        <v>0</v>
      </c>
      <c r="Y335" s="527"/>
      <c r="Z335" s="549" t="str">
        <f>IF(ISERROR(X335/X338),"",X335/X338)</f>
        <v/>
      </c>
      <c r="AA335" s="549"/>
    </row>
    <row r="336" spans="1:27" ht="20.100000000000001" customHeight="1">
      <c r="A336" s="367" t="s">
        <v>496</v>
      </c>
      <c r="B336" s="447">
        <f>G329</f>
        <v>2030</v>
      </c>
      <c r="C336" s="535" t="s">
        <v>269</v>
      </c>
      <c r="D336" s="534"/>
      <c r="E336" s="525">
        <f>H329</f>
        <v>10248.400000000001</v>
      </c>
      <c r="F336" s="525"/>
      <c r="G336" s="525" t="s">
        <v>270</v>
      </c>
      <c r="H336" s="525"/>
      <c r="I336" s="553">
        <f>L329</f>
        <v>32.229291954691448</v>
      </c>
      <c r="J336" s="553"/>
      <c r="K336" s="555" t="s">
        <v>271</v>
      </c>
      <c r="L336" s="555"/>
      <c r="M336" s="553">
        <f>J329</f>
        <v>44.130434782608695</v>
      </c>
      <c r="N336" s="553"/>
      <c r="O336" s="555"/>
      <c r="P336" s="525" t="s">
        <v>244</v>
      </c>
      <c r="Q336" s="525"/>
      <c r="R336" s="554">
        <f>SUM(O328:U328)</f>
        <v>0</v>
      </c>
      <c r="S336" s="554"/>
      <c r="T336" s="549" t="str">
        <f>IF(ISERROR(R336/R338),"",R336/R338)</f>
        <v/>
      </c>
      <c r="U336" s="549"/>
      <c r="V336" s="525" t="s">
        <v>272</v>
      </c>
      <c r="W336" s="525"/>
      <c r="X336" s="526">
        <f>SUM(P201,P258,P293,P309,P317,P332)</f>
        <v>0</v>
      </c>
      <c r="Y336" s="527"/>
      <c r="Z336" s="549" t="str">
        <f>IF(ISERROR(X336/X338),"",X336/X338)</f>
        <v/>
      </c>
      <c r="AA336" s="549"/>
    </row>
    <row r="337" spans="1:27" ht="20.100000000000001" customHeight="1">
      <c r="A337" s="368" t="s">
        <v>497</v>
      </c>
      <c r="B337" s="447">
        <f>I329+C335</f>
        <v>48</v>
      </c>
      <c r="C337" s="532" t="s">
        <v>251</v>
      </c>
      <c r="D337" s="533"/>
      <c r="E337" s="550">
        <f>K329+I335</f>
        <v>92.986180486180487</v>
      </c>
      <c r="F337" s="550"/>
      <c r="G337" s="525" t="s">
        <v>274</v>
      </c>
      <c r="H337" s="525"/>
      <c r="I337" s="553">
        <f>B337-E337</f>
        <v>-44.986180486180487</v>
      </c>
      <c r="J337" s="553"/>
      <c r="K337" s="555" t="s">
        <v>275</v>
      </c>
      <c r="L337" s="555"/>
      <c r="M337" s="556">
        <f>IF(ISERROR(I337/E337),"",I337/E337)</f>
        <v>-0.48379426115761676</v>
      </c>
      <c r="N337" s="556"/>
      <c r="O337" s="555"/>
      <c r="P337" s="525" t="s">
        <v>245</v>
      </c>
      <c r="Q337" s="525"/>
      <c r="R337" s="554"/>
      <c r="S337" s="554"/>
      <c r="T337" s="549" t="str">
        <f>IF(ISERROR(R337/R338),"",R337/R338)</f>
        <v/>
      </c>
      <c r="U337" s="549"/>
      <c r="V337" s="525" t="s">
        <v>264</v>
      </c>
      <c r="W337" s="525"/>
      <c r="X337" s="526">
        <f>SUM(P202,P259,P294,P310,P318,P333)</f>
        <v>0</v>
      </c>
      <c r="Y337" s="527"/>
      <c r="Z337" s="549" t="str">
        <f>IF(ISERROR(X337/X338),"",X337/X338)</f>
        <v/>
      </c>
      <c r="AA337" s="549"/>
    </row>
    <row r="338" spans="1:27" ht="20.100000000000001" customHeight="1">
      <c r="A338" s="368" t="s">
        <v>498</v>
      </c>
      <c r="B338" s="447">
        <f>N329</f>
        <v>0</v>
      </c>
      <c r="C338" s="532" t="s">
        <v>277</v>
      </c>
      <c r="D338" s="533"/>
      <c r="E338" s="549">
        <f>IF(ISERROR(B338/B337),"",B338/B337)</f>
        <v>0</v>
      </c>
      <c r="F338" s="549"/>
      <c r="G338" s="525" t="s">
        <v>278</v>
      </c>
      <c r="H338" s="525"/>
      <c r="I338" s="555">
        <f>V329</f>
        <v>0</v>
      </c>
      <c r="J338" s="555"/>
      <c r="K338" s="555" t="s">
        <v>279</v>
      </c>
      <c r="L338" s="555"/>
      <c r="M338" s="556">
        <f t="array" ref="M338">IF(ISERROR(I338/B336),"",I338/B336)</f>
        <v>0</v>
      </c>
      <c r="N338" s="556"/>
      <c r="O338" s="555"/>
      <c r="P338" s="525" t="s">
        <v>266</v>
      </c>
      <c r="Q338" s="525"/>
      <c r="R338" s="554">
        <f>SUM(R331:S337)</f>
        <v>0</v>
      </c>
      <c r="S338" s="554"/>
      <c r="T338" s="549"/>
      <c r="U338" s="549"/>
      <c r="V338" s="525" t="s">
        <v>266</v>
      </c>
      <c r="W338" s="525"/>
      <c r="X338" s="552">
        <f>SUM(X331:Y337)</f>
        <v>0</v>
      </c>
      <c r="Y338" s="552"/>
      <c r="Z338" s="549"/>
      <c r="AA338" s="549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75" t="s">
        <v>499</v>
      </c>
      <c r="B340" s="578" t="s">
        <v>280</v>
      </c>
      <c r="C340" s="578" t="s">
        <v>281</v>
      </c>
      <c r="D340" s="578" t="s">
        <v>282</v>
      </c>
      <c r="E340" s="581" t="s">
        <v>283</v>
      </c>
      <c r="F340" s="572" t="s">
        <v>284</v>
      </c>
      <c r="G340" s="555" t="s">
        <v>285</v>
      </c>
      <c r="H340" s="555"/>
      <c r="I340" s="578" t="s">
        <v>286</v>
      </c>
      <c r="J340" s="584" t="s">
        <v>271</v>
      </c>
      <c r="K340" s="587" t="s">
        <v>287</v>
      </c>
      <c r="L340" s="578" t="s">
        <v>270</v>
      </c>
      <c r="M340" s="568" t="s">
        <v>288</v>
      </c>
      <c r="N340" s="570" t="s">
        <v>252</v>
      </c>
      <c r="O340" s="555" t="s">
        <v>289</v>
      </c>
      <c r="P340" s="555"/>
      <c r="Q340" s="555"/>
      <c r="R340" s="555"/>
      <c r="S340" s="555"/>
      <c r="T340" s="555"/>
      <c r="U340" s="555"/>
      <c r="V340" s="555" t="s">
        <v>290</v>
      </c>
      <c r="W340" s="570" t="s">
        <v>291</v>
      </c>
      <c r="X340" s="555" t="s">
        <v>292</v>
      </c>
      <c r="Y340" s="555"/>
      <c r="Z340" s="555"/>
      <c r="AA340" s="555"/>
    </row>
    <row r="341" spans="1:27" ht="21.95" customHeight="1">
      <c r="A341" s="576"/>
      <c r="B341" s="579"/>
      <c r="C341" s="579"/>
      <c r="D341" s="579"/>
      <c r="E341" s="582"/>
      <c r="F341" s="573"/>
      <c r="G341" s="555"/>
      <c r="H341" s="555"/>
      <c r="I341" s="579"/>
      <c r="J341" s="585"/>
      <c r="K341" s="588"/>
      <c r="L341" s="579"/>
      <c r="M341" s="569"/>
      <c r="N341" s="570"/>
      <c r="O341" s="555" t="s">
        <v>259</v>
      </c>
      <c r="P341" s="555" t="s">
        <v>261</v>
      </c>
      <c r="Q341" s="555" t="s">
        <v>263</v>
      </c>
      <c r="R341" s="571" t="s">
        <v>265</v>
      </c>
      <c r="S341" s="525" t="s">
        <v>267</v>
      </c>
      <c r="T341" s="555" t="s">
        <v>272</v>
      </c>
      <c r="U341" s="555" t="s">
        <v>264</v>
      </c>
      <c r="V341" s="555"/>
      <c r="W341" s="570"/>
      <c r="X341" s="555" t="s">
        <v>293</v>
      </c>
      <c r="Y341" s="555" t="s">
        <v>294</v>
      </c>
      <c r="Z341" s="555" t="s">
        <v>295</v>
      </c>
      <c r="AA341" s="555" t="s">
        <v>264</v>
      </c>
    </row>
    <row r="342" spans="1:27" ht="21.95" customHeight="1">
      <c r="A342" s="577"/>
      <c r="B342" s="580"/>
      <c r="C342" s="580"/>
      <c r="D342" s="580"/>
      <c r="E342" s="583"/>
      <c r="F342" s="574"/>
      <c r="G342" s="436" t="s">
        <v>296</v>
      </c>
      <c r="H342" s="451" t="s">
        <v>297</v>
      </c>
      <c r="I342" s="580"/>
      <c r="J342" s="586"/>
      <c r="K342" s="589"/>
      <c r="L342" s="580"/>
      <c r="M342" s="569"/>
      <c r="N342" s="570"/>
      <c r="O342" s="555"/>
      <c r="P342" s="555"/>
      <c r="Q342" s="555"/>
      <c r="R342" s="571"/>
      <c r="S342" s="525"/>
      <c r="T342" s="555"/>
      <c r="U342" s="555"/>
      <c r="V342" s="555"/>
      <c r="W342" s="570"/>
      <c r="X342" s="555"/>
      <c r="Y342" s="555"/>
      <c r="Z342" s="555"/>
      <c r="AA342" s="555"/>
    </row>
    <row r="343" spans="1:27" ht="20.100000000000001" hidden="1" customHeight="1">
      <c r="A343" s="357">
        <v>30100030</v>
      </c>
      <c r="B343" s="445" t="s">
        <v>178</v>
      </c>
      <c r="C343" s="148" t="s">
        <v>179</v>
      </c>
      <c r="D343" s="130">
        <v>5.03</v>
      </c>
      <c r="E343" s="130"/>
      <c r="F343" s="149"/>
      <c r="G343" s="150"/>
      <c r="H343" s="446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53"/>
      <c r="P343" s="453"/>
      <c r="Q343" s="453"/>
      <c r="R343" s="453"/>
      <c r="S343" s="453"/>
      <c r="T343" s="453"/>
      <c r="U343" s="453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46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53"/>
      <c r="P344" s="453"/>
      <c r="Q344" s="453"/>
      <c r="R344" s="453"/>
      <c r="S344" s="453"/>
      <c r="T344" s="453"/>
      <c r="U344" s="453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46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53"/>
      <c r="P345" s="453"/>
      <c r="Q345" s="453"/>
      <c r="R345" s="453"/>
      <c r="S345" s="453"/>
      <c r="T345" s="453"/>
      <c r="U345" s="453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46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53"/>
      <c r="P346" s="453"/>
      <c r="Q346" s="453"/>
      <c r="R346" s="453"/>
      <c r="S346" s="453"/>
      <c r="T346" s="453"/>
      <c r="U346" s="453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46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53"/>
      <c r="P347" s="453"/>
      <c r="Q347" s="453"/>
      <c r="R347" s="453"/>
      <c r="S347" s="453"/>
      <c r="T347" s="453"/>
      <c r="U347" s="453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46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46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53"/>
      <c r="P349" s="453"/>
      <c r="Q349" s="453"/>
      <c r="R349" s="453"/>
      <c r="S349" s="453"/>
      <c r="T349" s="453"/>
      <c r="U349" s="453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46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53"/>
      <c r="P350" s="453"/>
      <c r="Q350" s="453"/>
      <c r="R350" s="453"/>
      <c r="S350" s="453"/>
      <c r="T350" s="453"/>
      <c r="U350" s="453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46">
        <f t="shared" si="158"/>
        <v>0</v>
      </c>
      <c r="I351" s="446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53"/>
      <c r="P351" s="453"/>
      <c r="Q351" s="453"/>
      <c r="R351" s="453"/>
      <c r="S351" s="453"/>
      <c r="T351" s="453"/>
      <c r="U351" s="453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46">
        <f t="shared" si="158"/>
        <v>0</v>
      </c>
      <c r="I352" s="446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53"/>
      <c r="P352" s="453"/>
      <c r="Q352" s="453"/>
      <c r="R352" s="453"/>
      <c r="S352" s="453"/>
      <c r="T352" s="453"/>
      <c r="U352" s="453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446">
        <f t="shared" si="158"/>
        <v>0</v>
      </c>
      <c r="I353" s="446"/>
      <c r="J353" s="152"/>
      <c r="K353" s="153"/>
      <c r="L353" s="151"/>
      <c r="M353" s="131"/>
      <c r="N353" s="152"/>
      <c r="O353" s="453"/>
      <c r="P353" s="453"/>
      <c r="Q353" s="453"/>
      <c r="R353" s="453"/>
      <c r="S353" s="453"/>
      <c r="T353" s="453"/>
      <c r="U353" s="453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446">
        <f t="shared" si="158"/>
        <v>0</v>
      </c>
      <c r="I354" s="446"/>
      <c r="J354" s="152"/>
      <c r="K354" s="153"/>
      <c r="L354" s="151"/>
      <c r="M354" s="131"/>
      <c r="N354" s="152"/>
      <c r="O354" s="453"/>
      <c r="P354" s="453"/>
      <c r="Q354" s="453"/>
      <c r="R354" s="453"/>
      <c r="S354" s="453"/>
      <c r="T354" s="453"/>
      <c r="U354" s="453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46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53"/>
      <c r="P355" s="453"/>
      <c r="Q355" s="453"/>
      <c r="R355" s="453"/>
      <c r="S355" s="453"/>
      <c r="T355" s="453"/>
      <c r="U355" s="453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46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53"/>
      <c r="P356" s="453"/>
      <c r="Q356" s="453"/>
      <c r="R356" s="453"/>
      <c r="S356" s="453"/>
      <c r="T356" s="453"/>
      <c r="U356" s="453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46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53"/>
      <c r="P357" s="453"/>
      <c r="Q357" s="453"/>
      <c r="R357" s="453"/>
      <c r="S357" s="453"/>
      <c r="T357" s="453"/>
      <c r="U357" s="453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451" t="s">
        <v>190</v>
      </c>
      <c r="D358" s="130">
        <v>4.8</v>
      </c>
      <c r="E358" s="130"/>
      <c r="F358" s="149"/>
      <c r="G358" s="150"/>
      <c r="H358" s="446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53"/>
      <c r="P358" s="453"/>
      <c r="Q358" s="453"/>
      <c r="R358" s="453"/>
      <c r="S358" s="453"/>
      <c r="T358" s="453"/>
      <c r="U358" s="453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451" t="s">
        <v>187</v>
      </c>
      <c r="D359" s="130">
        <v>4.8</v>
      </c>
      <c r="E359" s="130"/>
      <c r="F359" s="149"/>
      <c r="G359" s="150"/>
      <c r="H359" s="446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53"/>
      <c r="P359" s="453"/>
      <c r="Q359" s="453"/>
      <c r="R359" s="453"/>
      <c r="S359" s="453"/>
      <c r="T359" s="453"/>
      <c r="U359" s="453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451" t="s">
        <v>179</v>
      </c>
      <c r="D360" s="130">
        <v>4.8</v>
      </c>
      <c r="E360" s="130"/>
      <c r="F360" s="149"/>
      <c r="G360" s="150"/>
      <c r="H360" s="446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53"/>
      <c r="P360" s="453"/>
      <c r="Q360" s="453"/>
      <c r="R360" s="453"/>
      <c r="S360" s="453"/>
      <c r="T360" s="453"/>
      <c r="U360" s="453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451" t="s">
        <v>199</v>
      </c>
      <c r="D361" s="130">
        <v>4.8</v>
      </c>
      <c r="E361" s="130"/>
      <c r="F361" s="149"/>
      <c r="G361" s="150"/>
      <c r="H361" s="446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53"/>
      <c r="P361" s="453"/>
      <c r="Q361" s="453"/>
      <c r="R361" s="453"/>
      <c r="S361" s="453"/>
      <c r="T361" s="453"/>
      <c r="U361" s="453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46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53"/>
      <c r="P362" s="453"/>
      <c r="Q362" s="453"/>
      <c r="R362" s="453"/>
      <c r="S362" s="453"/>
      <c r="T362" s="453"/>
      <c r="U362" s="453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46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53"/>
      <c r="P363" s="453"/>
      <c r="Q363" s="453"/>
      <c r="R363" s="453"/>
      <c r="S363" s="453"/>
      <c r="T363" s="453"/>
      <c r="U363" s="453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59" t="s">
        <v>201</v>
      </c>
      <c r="B364" s="560"/>
      <c r="C364" s="454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45" t="s">
        <v>206</v>
      </c>
      <c r="C365" s="148" t="s">
        <v>199</v>
      </c>
      <c r="D365" s="130">
        <v>5.03</v>
      </c>
      <c r="E365" s="130"/>
      <c r="F365" s="149"/>
      <c r="G365" s="150"/>
      <c r="H365" s="446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49"/>
      <c r="P365" s="449"/>
      <c r="Q365" s="449"/>
      <c r="R365" s="449"/>
      <c r="S365" s="449"/>
      <c r="T365" s="449"/>
      <c r="U365" s="449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45" t="s">
        <v>428</v>
      </c>
      <c r="C366" s="209" t="s">
        <v>430</v>
      </c>
      <c r="D366" s="130">
        <v>5.03</v>
      </c>
      <c r="E366" s="130"/>
      <c r="F366" s="149"/>
      <c r="G366" s="150"/>
      <c r="H366" s="446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49"/>
      <c r="P366" s="449"/>
      <c r="Q366" s="449"/>
      <c r="R366" s="449"/>
      <c r="S366" s="449"/>
      <c r="T366" s="449"/>
      <c r="U366" s="449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45" t="s">
        <v>206</v>
      </c>
      <c r="C367" s="148" t="s">
        <v>186</v>
      </c>
      <c r="D367" s="130">
        <v>5.03</v>
      </c>
      <c r="E367" s="130"/>
      <c r="F367" s="149"/>
      <c r="G367" s="150"/>
      <c r="H367" s="446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49"/>
      <c r="P367" s="449"/>
      <c r="Q367" s="449"/>
      <c r="R367" s="449"/>
      <c r="S367" s="449"/>
      <c r="T367" s="449"/>
      <c r="U367" s="449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45" t="s">
        <v>206</v>
      </c>
      <c r="C368" s="148" t="s">
        <v>203</v>
      </c>
      <c r="D368" s="130">
        <v>5.03</v>
      </c>
      <c r="E368" s="130"/>
      <c r="F368" s="149"/>
      <c r="G368" s="150"/>
      <c r="H368" s="446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49"/>
      <c r="P368" s="449"/>
      <c r="Q368" s="449"/>
      <c r="R368" s="449"/>
      <c r="S368" s="449"/>
      <c r="T368" s="449"/>
      <c r="U368" s="449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45" t="s">
        <v>206</v>
      </c>
      <c r="C369" s="148" t="s">
        <v>207</v>
      </c>
      <c r="D369" s="130">
        <v>5.03</v>
      </c>
      <c r="E369" s="130"/>
      <c r="F369" s="149"/>
      <c r="G369" s="150"/>
      <c r="H369" s="446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49"/>
      <c r="P369" s="449"/>
      <c r="Q369" s="449"/>
      <c r="R369" s="449"/>
      <c r="S369" s="449"/>
      <c r="T369" s="449"/>
      <c r="U369" s="449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45" t="s">
        <v>417</v>
      </c>
      <c r="C370" s="209" t="s">
        <v>418</v>
      </c>
      <c r="D370" s="130"/>
      <c r="E370" s="130"/>
      <c r="F370" s="149"/>
      <c r="G370" s="150"/>
      <c r="H370" s="446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49"/>
      <c r="P370" s="449"/>
      <c r="Q370" s="449"/>
      <c r="R370" s="449"/>
      <c r="S370" s="449"/>
      <c r="T370" s="449"/>
      <c r="U370" s="449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45" t="s">
        <v>417</v>
      </c>
      <c r="C371" s="209" t="s">
        <v>419</v>
      </c>
      <c r="D371" s="130"/>
      <c r="E371" s="130"/>
      <c r="F371" s="149"/>
      <c r="G371" s="150"/>
      <c r="H371" s="446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49"/>
      <c r="P371" s="449"/>
      <c r="Q371" s="449"/>
      <c r="R371" s="449"/>
      <c r="S371" s="449"/>
      <c r="T371" s="449"/>
      <c r="U371" s="449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45" t="s">
        <v>417</v>
      </c>
      <c r="C372" s="209" t="s">
        <v>61</v>
      </c>
      <c r="D372" s="130"/>
      <c r="E372" s="130"/>
      <c r="F372" s="149"/>
      <c r="G372" s="150"/>
      <c r="H372" s="446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49"/>
      <c r="P372" s="449"/>
      <c r="Q372" s="449"/>
      <c r="R372" s="449"/>
      <c r="S372" s="449"/>
      <c r="T372" s="449"/>
      <c r="U372" s="449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45" t="s">
        <v>208</v>
      </c>
      <c r="C373" s="148" t="s">
        <v>179</v>
      </c>
      <c r="D373" s="130">
        <v>5.08</v>
      </c>
      <c r="E373" s="130"/>
      <c r="F373" s="149"/>
      <c r="G373" s="150"/>
      <c r="H373" s="446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49"/>
      <c r="P373" s="449"/>
      <c r="Q373" s="449"/>
      <c r="R373" s="449"/>
      <c r="S373" s="449"/>
      <c r="T373" s="449"/>
      <c r="U373" s="449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45" t="s">
        <v>208</v>
      </c>
      <c r="C374" s="148" t="s">
        <v>204</v>
      </c>
      <c r="D374" s="130">
        <v>5.08</v>
      </c>
      <c r="E374" s="130"/>
      <c r="F374" s="149"/>
      <c r="G374" s="150"/>
      <c r="H374" s="446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49"/>
      <c r="P374" s="449"/>
      <c r="Q374" s="449"/>
      <c r="R374" s="449"/>
      <c r="S374" s="449"/>
      <c r="T374" s="449"/>
      <c r="U374" s="449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45" t="s">
        <v>208</v>
      </c>
      <c r="C375" s="148" t="s">
        <v>205</v>
      </c>
      <c r="D375" s="130">
        <v>5.08</v>
      </c>
      <c r="E375" s="130"/>
      <c r="F375" s="149"/>
      <c r="G375" s="150"/>
      <c r="H375" s="446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49"/>
      <c r="P375" s="449"/>
      <c r="Q375" s="449"/>
      <c r="R375" s="449"/>
      <c r="S375" s="449"/>
      <c r="T375" s="449"/>
      <c r="U375" s="449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45" t="s">
        <v>208</v>
      </c>
      <c r="C376" s="148" t="s">
        <v>186</v>
      </c>
      <c r="D376" s="130">
        <v>5.08</v>
      </c>
      <c r="E376" s="130"/>
      <c r="F376" s="149"/>
      <c r="G376" s="150"/>
      <c r="H376" s="446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49"/>
      <c r="P376" s="449"/>
      <c r="Q376" s="449"/>
      <c r="R376" s="449"/>
      <c r="S376" s="449"/>
      <c r="T376" s="449"/>
      <c r="U376" s="449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45" t="s">
        <v>208</v>
      </c>
      <c r="C377" s="148" t="s">
        <v>203</v>
      </c>
      <c r="D377" s="130">
        <v>5.08</v>
      </c>
      <c r="E377" s="130"/>
      <c r="F377" s="149"/>
      <c r="G377" s="150"/>
      <c r="H377" s="446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49"/>
      <c r="P377" s="449"/>
      <c r="Q377" s="449"/>
      <c r="R377" s="449"/>
      <c r="S377" s="449"/>
      <c r="T377" s="449"/>
      <c r="U377" s="449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45" t="s">
        <v>208</v>
      </c>
      <c r="C378" s="148" t="s">
        <v>199</v>
      </c>
      <c r="D378" s="130">
        <v>5.08</v>
      </c>
      <c r="E378" s="130"/>
      <c r="F378" s="149"/>
      <c r="G378" s="150"/>
      <c r="H378" s="446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53"/>
      <c r="P378" s="453"/>
      <c r="Q378" s="453"/>
      <c r="R378" s="453"/>
      <c r="S378" s="453"/>
      <c r="T378" s="453"/>
      <c r="U378" s="453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45" t="s">
        <v>208</v>
      </c>
      <c r="C379" s="148" t="s">
        <v>187</v>
      </c>
      <c r="D379" s="130">
        <v>5.08</v>
      </c>
      <c r="E379" s="130"/>
      <c r="F379" s="149"/>
      <c r="G379" s="150"/>
      <c r="H379" s="446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45" t="s">
        <v>208</v>
      </c>
      <c r="C380" s="148" t="s">
        <v>207</v>
      </c>
      <c r="D380" s="130">
        <v>5.08</v>
      </c>
      <c r="E380" s="130"/>
      <c r="F380" s="149"/>
      <c r="G380" s="150"/>
      <c r="H380" s="446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53"/>
      <c r="P380" s="453"/>
      <c r="Q380" s="453"/>
      <c r="R380" s="453"/>
      <c r="S380" s="453"/>
      <c r="T380" s="453"/>
      <c r="U380" s="453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45" t="s">
        <v>209</v>
      </c>
      <c r="C381" s="148" t="s">
        <v>194</v>
      </c>
      <c r="D381" s="130">
        <v>5.03</v>
      </c>
      <c r="E381" s="130"/>
      <c r="F381" s="149"/>
      <c r="G381" s="150"/>
      <c r="H381" s="446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45" t="s">
        <v>209</v>
      </c>
      <c r="C382" s="148" t="s">
        <v>179</v>
      </c>
      <c r="D382" s="130">
        <v>5.03</v>
      </c>
      <c r="E382" s="130"/>
      <c r="F382" s="149"/>
      <c r="G382" s="150"/>
      <c r="H382" s="446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49"/>
      <c r="P382" s="449"/>
      <c r="Q382" s="449"/>
      <c r="R382" s="449"/>
      <c r="S382" s="449"/>
      <c r="T382" s="449"/>
      <c r="U382" s="449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45" t="s">
        <v>209</v>
      </c>
      <c r="C383" s="148" t="s">
        <v>195</v>
      </c>
      <c r="D383" s="130">
        <v>5.03</v>
      </c>
      <c r="E383" s="130"/>
      <c r="F383" s="149"/>
      <c r="G383" s="150"/>
      <c r="H383" s="446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45" t="s">
        <v>209</v>
      </c>
      <c r="C384" s="148" t="s">
        <v>204</v>
      </c>
      <c r="D384" s="130">
        <v>5.03</v>
      </c>
      <c r="E384" s="130"/>
      <c r="F384" s="149"/>
      <c r="G384" s="150"/>
      <c r="H384" s="446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49"/>
      <c r="P384" s="449"/>
      <c r="Q384" s="449"/>
      <c r="R384" s="449"/>
      <c r="S384" s="449"/>
      <c r="T384" s="449"/>
      <c r="U384" s="449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45" t="s">
        <v>382</v>
      </c>
      <c r="C385" s="209" t="s">
        <v>383</v>
      </c>
      <c r="D385" s="130">
        <v>5.03</v>
      </c>
      <c r="E385" s="130"/>
      <c r="F385" s="149"/>
      <c r="G385" s="150"/>
      <c r="H385" s="446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45" t="s">
        <v>382</v>
      </c>
      <c r="C386" s="209" t="s">
        <v>384</v>
      </c>
      <c r="D386" s="130">
        <v>5.03</v>
      </c>
      <c r="E386" s="130"/>
      <c r="F386" s="149"/>
      <c r="G386" s="150"/>
      <c r="H386" s="446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45" t="s">
        <v>382</v>
      </c>
      <c r="C387" s="209" t="s">
        <v>389</v>
      </c>
      <c r="D387" s="130">
        <v>5.03</v>
      </c>
      <c r="E387" s="130"/>
      <c r="F387" s="149"/>
      <c r="G387" s="150"/>
      <c r="H387" s="446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45" t="s">
        <v>382</v>
      </c>
      <c r="C388" s="209" t="s">
        <v>391</v>
      </c>
      <c r="D388" s="130">
        <v>5.03</v>
      </c>
      <c r="E388" s="130"/>
      <c r="F388" s="149"/>
      <c r="G388" s="150"/>
      <c r="H388" s="446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45" t="s">
        <v>421</v>
      </c>
      <c r="C389" s="209" t="s">
        <v>364</v>
      </c>
      <c r="D389" s="130">
        <v>5.03</v>
      </c>
      <c r="E389" s="130"/>
      <c r="F389" s="149"/>
      <c r="G389" s="150"/>
      <c r="H389" s="446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49"/>
      <c r="P389" s="449"/>
      <c r="Q389" s="449"/>
      <c r="R389" s="449"/>
      <c r="S389" s="449"/>
      <c r="T389" s="449"/>
      <c r="U389" s="449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45" t="s">
        <v>421</v>
      </c>
      <c r="C390" s="209" t="s">
        <v>365</v>
      </c>
      <c r="D390" s="130">
        <v>5.03</v>
      </c>
      <c r="E390" s="130"/>
      <c r="F390" s="149"/>
      <c r="G390" s="150"/>
      <c r="H390" s="446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49"/>
      <c r="P390" s="449"/>
      <c r="Q390" s="449"/>
      <c r="R390" s="449"/>
      <c r="S390" s="449"/>
      <c r="T390" s="449"/>
      <c r="U390" s="449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45" t="s">
        <v>421</v>
      </c>
      <c r="C391" s="209" t="s">
        <v>366</v>
      </c>
      <c r="D391" s="130">
        <v>5.03</v>
      </c>
      <c r="E391" s="130"/>
      <c r="F391" s="149"/>
      <c r="G391" s="150"/>
      <c r="H391" s="446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49"/>
      <c r="P391" s="449"/>
      <c r="Q391" s="449"/>
      <c r="R391" s="449"/>
      <c r="S391" s="449"/>
      <c r="T391" s="449"/>
      <c r="U391" s="449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45" t="s">
        <v>421</v>
      </c>
      <c r="C392" s="209" t="s">
        <v>367</v>
      </c>
      <c r="D392" s="130">
        <v>5.03</v>
      </c>
      <c r="E392" s="130"/>
      <c r="F392" s="149"/>
      <c r="G392" s="150"/>
      <c r="H392" s="446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49"/>
      <c r="P392" s="449"/>
      <c r="Q392" s="449"/>
      <c r="R392" s="449"/>
      <c r="S392" s="449"/>
      <c r="T392" s="449"/>
      <c r="U392" s="449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46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53"/>
      <c r="P393" s="453"/>
      <c r="Q393" s="453"/>
      <c r="R393" s="453"/>
      <c r="S393" s="453"/>
      <c r="T393" s="453"/>
      <c r="U393" s="453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46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53"/>
      <c r="P394" s="453"/>
      <c r="Q394" s="453"/>
      <c r="R394" s="453"/>
      <c r="S394" s="453"/>
      <c r="T394" s="453"/>
      <c r="U394" s="453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46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53"/>
      <c r="P395" s="453"/>
      <c r="Q395" s="453"/>
      <c r="R395" s="453"/>
      <c r="S395" s="453"/>
      <c r="T395" s="453"/>
      <c r="U395" s="453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46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53"/>
      <c r="P396" s="453"/>
      <c r="Q396" s="453"/>
      <c r="R396" s="453"/>
      <c r="S396" s="453"/>
      <c r="T396" s="453"/>
      <c r="U396" s="453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46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53"/>
      <c r="P397" s="453"/>
      <c r="Q397" s="453"/>
      <c r="R397" s="453"/>
      <c r="S397" s="453"/>
      <c r="T397" s="453"/>
      <c r="U397" s="453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46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46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46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46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46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46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53"/>
      <c r="P403" s="453"/>
      <c r="Q403" s="453"/>
      <c r="R403" s="453"/>
      <c r="S403" s="453"/>
      <c r="T403" s="453"/>
      <c r="U403" s="453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46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53"/>
      <c r="P404" s="453"/>
      <c r="Q404" s="453"/>
      <c r="R404" s="453"/>
      <c r="S404" s="453"/>
      <c r="T404" s="453"/>
      <c r="U404" s="453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46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53"/>
      <c r="P405" s="453"/>
      <c r="Q405" s="453"/>
      <c r="R405" s="453"/>
      <c r="S405" s="453"/>
      <c r="T405" s="453"/>
      <c r="U405" s="453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46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53"/>
      <c r="P406" s="453"/>
      <c r="Q406" s="453"/>
      <c r="R406" s="453"/>
      <c r="S406" s="453"/>
      <c r="T406" s="453"/>
      <c r="U406" s="453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46">
        <f t="shared" si="171"/>
        <v>0</v>
      </c>
      <c r="I407" s="151"/>
      <c r="J407" s="152"/>
      <c r="K407" s="153"/>
      <c r="L407" s="151"/>
      <c r="M407" s="131"/>
      <c r="N407" s="152"/>
      <c r="O407" s="453"/>
      <c r="P407" s="453"/>
      <c r="Q407" s="453"/>
      <c r="R407" s="453"/>
      <c r="S407" s="453"/>
      <c r="T407" s="453"/>
      <c r="U407" s="453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46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53"/>
      <c r="P408" s="453"/>
      <c r="Q408" s="453"/>
      <c r="R408" s="453"/>
      <c r="S408" s="453"/>
      <c r="T408" s="453"/>
      <c r="U408" s="453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46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53"/>
      <c r="P409" s="453"/>
      <c r="Q409" s="453"/>
      <c r="R409" s="453"/>
      <c r="S409" s="453"/>
      <c r="T409" s="453"/>
      <c r="U409" s="453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46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53"/>
      <c r="P410" s="453"/>
      <c r="Q410" s="453"/>
      <c r="R410" s="453"/>
      <c r="S410" s="453"/>
      <c r="T410" s="453"/>
      <c r="U410" s="453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46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53"/>
      <c r="P411" s="453"/>
      <c r="Q411" s="453"/>
      <c r="R411" s="453"/>
      <c r="S411" s="453"/>
      <c r="T411" s="453"/>
      <c r="U411" s="453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46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53"/>
      <c r="P412" s="453"/>
      <c r="Q412" s="453"/>
      <c r="R412" s="453"/>
      <c r="S412" s="453"/>
      <c r="T412" s="453"/>
      <c r="U412" s="453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46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53"/>
      <c r="P413" s="453"/>
      <c r="Q413" s="453"/>
      <c r="R413" s="453"/>
      <c r="S413" s="453"/>
      <c r="T413" s="453"/>
      <c r="U413" s="453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46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53"/>
      <c r="P414" s="453"/>
      <c r="Q414" s="453"/>
      <c r="R414" s="453"/>
      <c r="S414" s="453"/>
      <c r="T414" s="453"/>
      <c r="U414" s="453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46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53"/>
      <c r="P415" s="453"/>
      <c r="Q415" s="453"/>
      <c r="R415" s="453"/>
      <c r="S415" s="453"/>
      <c r="T415" s="453"/>
      <c r="U415" s="453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46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53"/>
      <c r="P416" s="453"/>
      <c r="Q416" s="453"/>
      <c r="R416" s="453"/>
      <c r="S416" s="453"/>
      <c r="T416" s="453"/>
      <c r="U416" s="453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46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53"/>
      <c r="P417" s="453"/>
      <c r="Q417" s="453"/>
      <c r="R417" s="453"/>
      <c r="S417" s="453"/>
      <c r="T417" s="453"/>
      <c r="U417" s="453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46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53"/>
      <c r="P418" s="453"/>
      <c r="Q418" s="453"/>
      <c r="R418" s="453"/>
      <c r="S418" s="453"/>
      <c r="T418" s="453"/>
      <c r="U418" s="453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46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53"/>
      <c r="P419" s="453"/>
      <c r="Q419" s="453"/>
      <c r="R419" s="453"/>
      <c r="S419" s="453"/>
      <c r="T419" s="453"/>
      <c r="U419" s="453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46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53"/>
      <c r="P420" s="453"/>
      <c r="Q420" s="453"/>
      <c r="R420" s="453"/>
      <c r="S420" s="453"/>
      <c r="T420" s="453"/>
      <c r="U420" s="453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46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53"/>
      <c r="P421" s="453"/>
      <c r="Q421" s="453"/>
      <c r="R421" s="453"/>
      <c r="S421" s="453"/>
      <c r="T421" s="453"/>
      <c r="U421" s="453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67" t="s">
        <v>216</v>
      </c>
      <c r="B422" s="567"/>
      <c r="C422" s="454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45" t="s">
        <v>217</v>
      </c>
      <c r="C423" s="148" t="s">
        <v>179</v>
      </c>
      <c r="D423" s="130">
        <v>5.03</v>
      </c>
      <c r="E423" s="130"/>
      <c r="F423" s="149"/>
      <c r="G423" s="150"/>
      <c r="H423" s="446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53"/>
      <c r="P423" s="453"/>
      <c r="Q423" s="453"/>
      <c r="R423" s="453"/>
      <c r="S423" s="453"/>
      <c r="T423" s="453"/>
      <c r="U423" s="453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45" t="s">
        <v>217</v>
      </c>
      <c r="C424" s="148" t="s">
        <v>186</v>
      </c>
      <c r="D424" s="130">
        <v>5.03</v>
      </c>
      <c r="E424" s="130"/>
      <c r="F424" s="149"/>
      <c r="G424" s="150"/>
      <c r="H424" s="446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53"/>
      <c r="P424" s="453"/>
      <c r="Q424" s="453"/>
      <c r="R424" s="453"/>
      <c r="S424" s="453"/>
      <c r="T424" s="453"/>
      <c r="U424" s="453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45" t="s">
        <v>217</v>
      </c>
      <c r="C425" s="148" t="s">
        <v>204</v>
      </c>
      <c r="D425" s="130">
        <v>5.03</v>
      </c>
      <c r="E425" s="130"/>
      <c r="F425" s="149"/>
      <c r="G425" s="150"/>
      <c r="H425" s="446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53"/>
      <c r="P425" s="453"/>
      <c r="Q425" s="453"/>
      <c r="R425" s="453"/>
      <c r="S425" s="453"/>
      <c r="T425" s="453"/>
      <c r="U425" s="453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46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53"/>
      <c r="P426" s="453"/>
      <c r="Q426" s="453"/>
      <c r="R426" s="453"/>
      <c r="S426" s="453"/>
      <c r="T426" s="453"/>
      <c r="U426" s="453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s="468" customFormat="1" ht="20.100000000000001" customHeight="1">
      <c r="A427" s="469">
        <v>30400013</v>
      </c>
      <c r="B427" s="470" t="s">
        <v>917</v>
      </c>
      <c r="C427" s="459" t="s">
        <v>918</v>
      </c>
      <c r="D427" s="456">
        <v>5.03</v>
      </c>
      <c r="E427" s="456"/>
      <c r="F427" s="460">
        <v>42653</v>
      </c>
      <c r="G427" s="456">
        <f>96+95</f>
        <v>191</v>
      </c>
      <c r="H427" s="461">
        <f t="shared" si="196"/>
        <v>960.73</v>
      </c>
      <c r="I427" s="462">
        <v>20</v>
      </c>
      <c r="J427" s="462">
        <f t="array" ref="J427">IF(ISERROR(G427/I427),"",G427/I427)</f>
        <v>9.5500000000000007</v>
      </c>
      <c r="K427" s="463">
        <f t="array" ref="K427">IF(ISERROR(G427/L427),"",G427/L427)</f>
        <v>20.537634408602148</v>
      </c>
      <c r="L427" s="462">
        <v>9.3000000000000007</v>
      </c>
      <c r="M427" s="464">
        <f t="shared" si="197"/>
        <v>-0.53763440860214828</v>
      </c>
      <c r="N427" s="462">
        <f t="shared" si="198"/>
        <v>0</v>
      </c>
      <c r="O427" s="471"/>
      <c r="P427" s="471"/>
      <c r="Q427" s="471"/>
      <c r="R427" s="471"/>
      <c r="S427" s="471"/>
      <c r="T427" s="471"/>
      <c r="U427" s="471"/>
      <c r="V427" s="466">
        <f t="shared" si="199"/>
        <v>0</v>
      </c>
      <c r="W427" s="467">
        <f t="shared" si="195"/>
        <v>0</v>
      </c>
      <c r="X427" s="466"/>
      <c r="Y427" s="466"/>
      <c r="Z427" s="466"/>
      <c r="AA427" s="466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446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46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446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46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53"/>
      <c r="P431" s="453"/>
      <c r="Q431" s="453"/>
      <c r="R431" s="453"/>
      <c r="S431" s="453"/>
      <c r="T431" s="453"/>
      <c r="U431" s="453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446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53"/>
      <c r="P432" s="453"/>
      <c r="Q432" s="453"/>
      <c r="R432" s="453"/>
      <c r="S432" s="453"/>
      <c r="T432" s="453"/>
      <c r="U432" s="453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446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53"/>
      <c r="P433" s="453"/>
      <c r="Q433" s="453"/>
      <c r="R433" s="453"/>
      <c r="S433" s="453"/>
      <c r="T433" s="453"/>
      <c r="U433" s="453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446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53"/>
      <c r="P434" s="453"/>
      <c r="Q434" s="453"/>
      <c r="R434" s="453"/>
      <c r="S434" s="453"/>
      <c r="T434" s="453"/>
      <c r="U434" s="453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446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53"/>
      <c r="P435" s="453"/>
      <c r="Q435" s="453"/>
      <c r="R435" s="453"/>
      <c r="S435" s="453"/>
      <c r="T435" s="453"/>
      <c r="U435" s="453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446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53"/>
      <c r="P436" s="453"/>
      <c r="Q436" s="453"/>
      <c r="R436" s="453"/>
      <c r="S436" s="453"/>
      <c r="T436" s="453"/>
      <c r="U436" s="453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446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53"/>
      <c r="P437" s="453"/>
      <c r="Q437" s="453"/>
      <c r="R437" s="453"/>
      <c r="S437" s="453"/>
      <c r="T437" s="453"/>
      <c r="U437" s="453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446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53"/>
      <c r="P438" s="453"/>
      <c r="Q438" s="453"/>
      <c r="R438" s="453"/>
      <c r="S438" s="453"/>
      <c r="T438" s="453"/>
      <c r="U438" s="453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45" t="s">
        <v>222</v>
      </c>
      <c r="C439" s="148" t="s">
        <v>181</v>
      </c>
      <c r="D439" s="130">
        <v>9.36</v>
      </c>
      <c r="E439" s="130"/>
      <c r="F439" s="149"/>
      <c r="G439" s="150"/>
      <c r="H439" s="446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53"/>
      <c r="P439" s="453"/>
      <c r="Q439" s="453"/>
      <c r="R439" s="453"/>
      <c r="S439" s="453"/>
      <c r="T439" s="453"/>
      <c r="U439" s="453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45" t="s">
        <v>222</v>
      </c>
      <c r="C440" s="148" t="s">
        <v>179</v>
      </c>
      <c r="D440" s="130">
        <v>9.36</v>
      </c>
      <c r="E440" s="130"/>
      <c r="F440" s="149"/>
      <c r="G440" s="150"/>
      <c r="H440" s="446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45" t="s">
        <v>222</v>
      </c>
      <c r="C441" s="148" t="s">
        <v>221</v>
      </c>
      <c r="D441" s="130">
        <v>9.36</v>
      </c>
      <c r="E441" s="130"/>
      <c r="F441" s="149"/>
      <c r="G441" s="150"/>
      <c r="H441" s="446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45" t="s">
        <v>222</v>
      </c>
      <c r="C442" s="148" t="s">
        <v>186</v>
      </c>
      <c r="D442" s="130">
        <v>9.36</v>
      </c>
      <c r="E442" s="130"/>
      <c r="F442" s="149"/>
      <c r="G442" s="150"/>
      <c r="H442" s="446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45" t="s">
        <v>393</v>
      </c>
      <c r="C443" s="209" t="s">
        <v>395</v>
      </c>
      <c r="D443" s="130">
        <v>5</v>
      </c>
      <c r="E443" s="130"/>
      <c r="F443" s="149"/>
      <c r="G443" s="150"/>
      <c r="H443" s="446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45" t="s">
        <v>393</v>
      </c>
      <c r="C444" s="209" t="s">
        <v>402</v>
      </c>
      <c r="D444" s="130">
        <v>5</v>
      </c>
      <c r="E444" s="130"/>
      <c r="F444" s="149"/>
      <c r="G444" s="150"/>
      <c r="H444" s="446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45" t="s">
        <v>404</v>
      </c>
      <c r="C445" s="209" t="s">
        <v>405</v>
      </c>
      <c r="D445" s="130">
        <v>5</v>
      </c>
      <c r="E445" s="130"/>
      <c r="F445" s="149"/>
      <c r="G445" s="150"/>
      <c r="H445" s="446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45" t="s">
        <v>342</v>
      </c>
      <c r="C446" s="209" t="s">
        <v>372</v>
      </c>
      <c r="D446" s="130">
        <v>5</v>
      </c>
      <c r="E446" s="130"/>
      <c r="F446" s="149"/>
      <c r="G446" s="150"/>
      <c r="H446" s="446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45" t="s">
        <v>343</v>
      </c>
      <c r="C447" s="148" t="s">
        <v>345</v>
      </c>
      <c r="D447" s="130">
        <v>5</v>
      </c>
      <c r="E447" s="130"/>
      <c r="F447" s="149"/>
      <c r="G447" s="150"/>
      <c r="H447" s="446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45" t="s">
        <v>343</v>
      </c>
      <c r="C448" s="148" t="s">
        <v>347</v>
      </c>
      <c r="D448" s="130">
        <v>5</v>
      </c>
      <c r="E448" s="130"/>
      <c r="F448" s="149"/>
      <c r="G448" s="150"/>
      <c r="H448" s="446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54"/>
      <c r="W448" s="155"/>
      <c r="X448" s="154"/>
      <c r="Y448" s="154"/>
      <c r="Z448" s="154"/>
      <c r="AA448" s="154"/>
    </row>
    <row r="449" spans="1:27" s="468" customFormat="1" ht="20.100000000000001" customHeight="1">
      <c r="A449" s="469">
        <v>30400001</v>
      </c>
      <c r="B449" s="470" t="s">
        <v>950</v>
      </c>
      <c r="C449" s="459" t="s">
        <v>916</v>
      </c>
      <c r="D449" s="456">
        <v>5.0599999999999996</v>
      </c>
      <c r="E449" s="456"/>
      <c r="F449" s="460">
        <v>42653</v>
      </c>
      <c r="G449" s="456">
        <v>446</v>
      </c>
      <c r="H449" s="461">
        <f t="shared" si="196"/>
        <v>2256.7599999999998</v>
      </c>
      <c r="I449" s="462">
        <f>8*2+8</f>
        <v>24</v>
      </c>
      <c r="J449" s="462">
        <f t="array" ref="J449">IF(ISERROR(G449/I449),"",G449/I449)</f>
        <v>18.583333333333332</v>
      </c>
      <c r="K449" s="463">
        <f t="array" ref="K449">IF(ISERROR(G449/L449),"",G449/L449)</f>
        <v>28.774193548387096</v>
      </c>
      <c r="L449" s="462">
        <v>15.5</v>
      </c>
      <c r="M449" s="464">
        <f t="shared" si="200"/>
        <v>-4.7741935483870961</v>
      </c>
      <c r="N449" s="462">
        <f t="shared" si="201"/>
        <v>0</v>
      </c>
      <c r="O449" s="471"/>
      <c r="P449" s="471"/>
      <c r="Q449" s="471"/>
      <c r="R449" s="471"/>
      <c r="S449" s="471"/>
      <c r="T449" s="471"/>
      <c r="U449" s="471"/>
      <c r="V449" s="466">
        <f t="shared" ref="V449:V450" si="205">SUM(X449:AA449)</f>
        <v>0</v>
      </c>
      <c r="W449" s="467">
        <f t="shared" ref="W449:W450" si="206">IF(ISERROR(V449/G449),"",V449/G449)</f>
        <v>0</v>
      </c>
      <c r="X449" s="466"/>
      <c r="Y449" s="466"/>
      <c r="Z449" s="466"/>
      <c r="AA449" s="466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446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46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53"/>
      <c r="P451" s="453"/>
      <c r="Q451" s="453"/>
      <c r="R451" s="453"/>
      <c r="S451" s="453"/>
      <c r="T451" s="453"/>
      <c r="U451" s="453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46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53"/>
      <c r="P452" s="453"/>
      <c r="Q452" s="453"/>
      <c r="R452" s="453"/>
      <c r="S452" s="453"/>
      <c r="T452" s="453"/>
      <c r="U452" s="453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46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53"/>
      <c r="P453" s="453"/>
      <c r="Q453" s="453"/>
      <c r="R453" s="453"/>
      <c r="S453" s="453"/>
      <c r="T453" s="453"/>
      <c r="U453" s="453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46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53"/>
      <c r="P454" s="453"/>
      <c r="Q454" s="453"/>
      <c r="R454" s="453"/>
      <c r="S454" s="453"/>
      <c r="T454" s="453"/>
      <c r="U454" s="453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446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453"/>
      <c r="P455" s="453"/>
      <c r="Q455" s="453"/>
      <c r="R455" s="453"/>
      <c r="S455" s="453"/>
      <c r="T455" s="453"/>
      <c r="U455" s="453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46">
        <f t="shared" si="196"/>
        <v>0</v>
      </c>
      <c r="I456" s="151"/>
      <c r="J456" s="152" t="str">
        <f t="array" ref="J456">IF(ISERROR(G456/I456),"",G456/I456)</f>
        <v/>
      </c>
      <c r="K456" s="446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53"/>
      <c r="P456" s="453"/>
      <c r="Q456" s="453"/>
      <c r="R456" s="453"/>
      <c r="S456" s="453"/>
      <c r="T456" s="453"/>
      <c r="U456" s="453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59" t="s">
        <v>224</v>
      </c>
      <c r="B457" s="560"/>
      <c r="C457" s="454" t="s">
        <v>202</v>
      </c>
      <c r="D457" s="165"/>
      <c r="E457" s="165"/>
      <c r="F457" s="166"/>
      <c r="G457" s="167">
        <f>SUM(G423:G456)</f>
        <v>637</v>
      </c>
      <c r="H457" s="168">
        <f>SUM(H423:H456)</f>
        <v>3217.49</v>
      </c>
      <c r="I457" s="168">
        <f>SUM(I423:I456)</f>
        <v>44</v>
      </c>
      <c r="J457" s="152">
        <f t="array" ref="J457">IF(ISERROR(G457/I457),"",G457/I457)</f>
        <v>14.477272727272727</v>
      </c>
      <c r="K457" s="168">
        <f>SUM(K423:K456)</f>
        <v>49.311827956989248</v>
      </c>
      <c r="L457" s="169"/>
      <c r="M457" s="172">
        <f t="shared" ref="M457:V457" si="210">SUM(M423:M456)</f>
        <v>-5.3118279569892444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46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53"/>
      <c r="P458" s="453"/>
      <c r="Q458" s="453"/>
      <c r="R458" s="453"/>
      <c r="S458" s="453"/>
      <c r="T458" s="453"/>
      <c r="U458" s="453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46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53"/>
      <c r="P459" s="453"/>
      <c r="Q459" s="453"/>
      <c r="R459" s="453"/>
      <c r="S459" s="453"/>
      <c r="T459" s="453"/>
      <c r="U459" s="453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46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53"/>
      <c r="P460" s="453"/>
      <c r="Q460" s="453"/>
      <c r="R460" s="453"/>
      <c r="S460" s="453"/>
      <c r="T460" s="453"/>
      <c r="U460" s="453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46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53"/>
      <c r="P461" s="453"/>
      <c r="Q461" s="453"/>
      <c r="R461" s="453"/>
      <c r="S461" s="453"/>
      <c r="T461" s="453"/>
      <c r="U461" s="453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450" t="s">
        <v>203</v>
      </c>
      <c r="D462" s="130">
        <v>5.03</v>
      </c>
      <c r="E462" s="130"/>
      <c r="F462" s="149"/>
      <c r="G462" s="150"/>
      <c r="H462" s="446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53"/>
      <c r="P462" s="453"/>
      <c r="Q462" s="453"/>
      <c r="R462" s="453"/>
      <c r="S462" s="453"/>
      <c r="T462" s="453"/>
      <c r="U462" s="453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46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46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450" t="s">
        <v>228</v>
      </c>
      <c r="D465" s="130">
        <v>5.03</v>
      </c>
      <c r="E465" s="130"/>
      <c r="F465" s="149"/>
      <c r="G465" s="150"/>
      <c r="H465" s="446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450" t="s">
        <v>212</v>
      </c>
      <c r="D466" s="130">
        <v>5.03</v>
      </c>
      <c r="E466" s="130"/>
      <c r="F466" s="149"/>
      <c r="G466" s="150"/>
      <c r="H466" s="446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450" t="s">
        <v>203</v>
      </c>
      <c r="D467" s="130">
        <v>5.03</v>
      </c>
      <c r="E467" s="130"/>
      <c r="F467" s="149"/>
      <c r="G467" s="150"/>
      <c r="H467" s="446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450" t="s">
        <v>186</v>
      </c>
      <c r="D468" s="130">
        <v>5.03</v>
      </c>
      <c r="E468" s="130"/>
      <c r="F468" s="149"/>
      <c r="G468" s="150"/>
      <c r="H468" s="446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450" t="s">
        <v>228</v>
      </c>
      <c r="D469" s="130">
        <v>5.03</v>
      </c>
      <c r="E469" s="130"/>
      <c r="F469" s="149"/>
      <c r="G469" s="150"/>
      <c r="H469" s="446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450" t="s">
        <v>199</v>
      </c>
      <c r="D470" s="130">
        <v>5.03</v>
      </c>
      <c r="E470" s="130"/>
      <c r="F470" s="149"/>
      <c r="G470" s="150"/>
      <c r="H470" s="446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46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46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59" t="s">
        <v>231</v>
      </c>
      <c r="B473" s="560"/>
      <c r="C473" s="454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68" customFormat="1" ht="20.100000000000001" customHeight="1">
      <c r="A474" s="457">
        <v>30400025</v>
      </c>
      <c r="B474" s="472" t="s">
        <v>728</v>
      </c>
      <c r="C474" s="459" t="s">
        <v>729</v>
      </c>
      <c r="D474" s="456">
        <v>5.04</v>
      </c>
      <c r="E474" s="456"/>
      <c r="F474" s="460">
        <v>42653</v>
      </c>
      <c r="G474" s="456">
        <f>34+33</f>
        <v>67</v>
      </c>
      <c r="H474" s="461">
        <f t="shared" ref="H474:H480" si="215">D474*G474</f>
        <v>337.68</v>
      </c>
      <c r="I474" s="462">
        <f>3+3</f>
        <v>6</v>
      </c>
      <c r="J474" s="462">
        <f t="array" ref="J474">IF(ISERROR(G474/I474),"",G474/I474)</f>
        <v>11.166666666666666</v>
      </c>
      <c r="K474" s="463">
        <f t="array" ref="K474">IF(ISERROR(G474/L474),"",G474/L474)</f>
        <v>3.0454545454545454</v>
      </c>
      <c r="L474" s="462">
        <v>22</v>
      </c>
      <c r="M474" s="464">
        <f t="shared" ref="M474:M478" si="216">IF(ISERROR(I474-K474),"",I474-K474)</f>
        <v>2.9545454545454546</v>
      </c>
      <c r="N474" s="462">
        <f t="shared" ref="N474:N478" si="217">SUM(O474:U474)</f>
        <v>0</v>
      </c>
      <c r="O474" s="471"/>
      <c r="P474" s="471"/>
      <c r="Q474" s="471"/>
      <c r="R474" s="471"/>
      <c r="S474" s="471"/>
      <c r="T474" s="471"/>
      <c r="U474" s="471"/>
      <c r="V474" s="466">
        <f t="shared" ref="V474:V478" si="218">SUM(X474:AA474)</f>
        <v>0</v>
      </c>
      <c r="W474" s="467">
        <f t="shared" si="209"/>
        <v>0</v>
      </c>
      <c r="X474" s="466"/>
      <c r="Y474" s="466"/>
      <c r="Z474" s="466"/>
      <c r="AA474" s="466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46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53"/>
      <c r="P475" s="453"/>
      <c r="Q475" s="453"/>
      <c r="R475" s="453"/>
      <c r="S475" s="453"/>
      <c r="T475" s="453"/>
      <c r="U475" s="453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s="468" customFormat="1" ht="20.100000000000001" customHeight="1">
      <c r="A476" s="457">
        <v>30400024</v>
      </c>
      <c r="B476" s="472" t="s">
        <v>919</v>
      </c>
      <c r="C476" s="459" t="s">
        <v>915</v>
      </c>
      <c r="D476" s="456">
        <v>5.04</v>
      </c>
      <c r="E476" s="456"/>
      <c r="F476" s="460">
        <v>42653</v>
      </c>
      <c r="G476" s="456">
        <f>30+30</f>
        <v>60</v>
      </c>
      <c r="H476" s="461">
        <f t="shared" si="215"/>
        <v>302.39999999999998</v>
      </c>
      <c r="I476" s="462">
        <f>2+2</f>
        <v>4</v>
      </c>
      <c r="J476" s="462">
        <f t="array" ref="J476">IF(ISERROR(G476/I476),"",G476/I476)</f>
        <v>15</v>
      </c>
      <c r="K476" s="463">
        <f t="array" ref="K476">IF(ISERROR(G476/L476),"",G476/L476)</f>
        <v>2.7272727272727271</v>
      </c>
      <c r="L476" s="462">
        <v>22</v>
      </c>
      <c r="M476" s="464">
        <f t="shared" si="216"/>
        <v>1.2727272727272729</v>
      </c>
      <c r="N476" s="462">
        <f t="shared" si="217"/>
        <v>0</v>
      </c>
      <c r="O476" s="471"/>
      <c r="P476" s="471"/>
      <c r="Q476" s="471"/>
      <c r="R476" s="471"/>
      <c r="S476" s="471"/>
      <c r="T476" s="471"/>
      <c r="U476" s="471"/>
      <c r="V476" s="466">
        <f t="shared" si="218"/>
        <v>0</v>
      </c>
      <c r="W476" s="467">
        <f t="shared" si="209"/>
        <v>0</v>
      </c>
      <c r="X476" s="466"/>
      <c r="Y476" s="466"/>
      <c r="Z476" s="466"/>
      <c r="AA476" s="466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46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53"/>
      <c r="P477" s="453"/>
      <c r="Q477" s="453"/>
      <c r="R477" s="453"/>
      <c r="S477" s="453"/>
      <c r="T477" s="453"/>
      <c r="U477" s="453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46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53"/>
      <c r="P478" s="453"/>
      <c r="Q478" s="453"/>
      <c r="R478" s="453"/>
      <c r="S478" s="453"/>
      <c r="T478" s="453"/>
      <c r="U478" s="453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46">
        <f t="shared" si="215"/>
        <v>0</v>
      </c>
      <c r="I479" s="151"/>
      <c r="J479" s="152"/>
      <c r="K479" s="153"/>
      <c r="L479" s="151"/>
      <c r="M479" s="131"/>
      <c r="N479" s="152"/>
      <c r="O479" s="453"/>
      <c r="P479" s="453"/>
      <c r="Q479" s="453"/>
      <c r="R479" s="453"/>
      <c r="S479" s="453"/>
      <c r="T479" s="453"/>
      <c r="U479" s="453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46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53"/>
      <c r="P480" s="453"/>
      <c r="Q480" s="453"/>
      <c r="R480" s="453"/>
      <c r="S480" s="453"/>
      <c r="T480" s="453"/>
      <c r="U480" s="453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customHeight="1">
      <c r="A481" s="559" t="s">
        <v>234</v>
      </c>
      <c r="B481" s="560"/>
      <c r="C481" s="454" t="s">
        <v>202</v>
      </c>
      <c r="D481" s="165"/>
      <c r="E481" s="165"/>
      <c r="F481" s="166"/>
      <c r="G481" s="167">
        <f>SUM(G474:G480)</f>
        <v>127</v>
      </c>
      <c r="H481" s="168">
        <f>SUM(H474:H480)</f>
        <v>640.07999999999993</v>
      </c>
      <c r="I481" s="168">
        <f>SUM(I474:I480)</f>
        <v>10</v>
      </c>
      <c r="J481" s="152">
        <f t="array" ref="J481">IF(ISERROR(G481/I481),"",G481/I481)</f>
        <v>12.7</v>
      </c>
      <c r="K481" s="168">
        <f>SUM(K474:K480)</f>
        <v>5.7727272727272725</v>
      </c>
      <c r="L481" s="169"/>
      <c r="M481" s="172">
        <f>SUM(M474:M480)</f>
        <v>4.2272727272727275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>
        <f t="shared" si="222"/>
        <v>0</v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451"/>
      <c r="D482" s="130">
        <v>3.65</v>
      </c>
      <c r="E482" s="130"/>
      <c r="F482" s="175"/>
      <c r="G482" s="150"/>
      <c r="H482" s="446">
        <f t="shared" ref="H482:H496" si="223">D482*G482</f>
        <v>0</v>
      </c>
      <c r="I482" s="151"/>
      <c r="J482" s="152" t="str">
        <f t="array" ref="J482">IF(ISERROR(G482/I482),"",G482/I482)</f>
        <v/>
      </c>
      <c r="K482" s="446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53"/>
      <c r="P482" s="453"/>
      <c r="Q482" s="453"/>
      <c r="R482" s="453"/>
      <c r="S482" s="453"/>
      <c r="T482" s="453"/>
      <c r="U482" s="453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51"/>
      <c r="D483" s="130">
        <v>6.58</v>
      </c>
      <c r="E483" s="130"/>
      <c r="F483" s="149"/>
      <c r="G483" s="150"/>
      <c r="H483" s="446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53"/>
      <c r="P483" s="453"/>
      <c r="Q483" s="453"/>
      <c r="R483" s="453"/>
      <c r="S483" s="453"/>
      <c r="T483" s="453"/>
      <c r="U483" s="453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51"/>
      <c r="D484" s="130">
        <v>7.8</v>
      </c>
      <c r="E484" s="130"/>
      <c r="F484" s="149"/>
      <c r="G484" s="150"/>
      <c r="H484" s="446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53"/>
      <c r="P484" s="453"/>
      <c r="Q484" s="453"/>
      <c r="R484" s="453"/>
      <c r="S484" s="453"/>
      <c r="T484" s="453"/>
      <c r="U484" s="453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51"/>
      <c r="D485" s="130">
        <v>4.4000000000000004</v>
      </c>
      <c r="E485" s="130"/>
      <c r="F485" s="149"/>
      <c r="G485" s="150"/>
      <c r="H485" s="446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53"/>
      <c r="P485" s="453"/>
      <c r="Q485" s="453"/>
      <c r="R485" s="453"/>
      <c r="S485" s="453"/>
      <c r="T485" s="453"/>
      <c r="U485" s="453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46">
        <f t="shared" si="223"/>
        <v>0</v>
      </c>
      <c r="I486" s="151"/>
      <c r="J486" s="152"/>
      <c r="K486" s="153"/>
      <c r="L486" s="151"/>
      <c r="M486" s="131"/>
      <c r="N486" s="152"/>
      <c r="O486" s="453"/>
      <c r="P486" s="453"/>
      <c r="Q486" s="453"/>
      <c r="R486" s="453"/>
      <c r="S486" s="453"/>
      <c r="T486" s="453"/>
      <c r="U486" s="453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451"/>
      <c r="D487" s="130"/>
      <c r="E487" s="130"/>
      <c r="F487" s="149"/>
      <c r="G487" s="150"/>
      <c r="H487" s="446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53"/>
      <c r="P487" s="453"/>
      <c r="Q487" s="453"/>
      <c r="R487" s="453"/>
      <c r="S487" s="453"/>
      <c r="T487" s="453"/>
      <c r="U487" s="453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51" t="s">
        <v>239</v>
      </c>
      <c r="C488" s="451" t="s">
        <v>179</v>
      </c>
      <c r="D488" s="130">
        <v>6.04</v>
      </c>
      <c r="E488" s="130"/>
      <c r="F488" s="149"/>
      <c r="G488" s="150"/>
      <c r="H488" s="446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53"/>
      <c r="P488" s="453"/>
      <c r="Q488" s="453"/>
      <c r="R488" s="453"/>
      <c r="S488" s="453"/>
      <c r="T488" s="453"/>
      <c r="U488" s="453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51" t="s">
        <v>239</v>
      </c>
      <c r="C489" s="451" t="s">
        <v>186</v>
      </c>
      <c r="D489" s="130">
        <v>6.04</v>
      </c>
      <c r="E489" s="130"/>
      <c r="F489" s="149"/>
      <c r="G489" s="150"/>
      <c r="H489" s="446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53"/>
      <c r="P489" s="453"/>
      <c r="Q489" s="453"/>
      <c r="R489" s="453"/>
      <c r="S489" s="453"/>
      <c r="T489" s="453"/>
      <c r="U489" s="453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51" t="s">
        <v>446</v>
      </c>
      <c r="C490" s="451" t="s">
        <v>179</v>
      </c>
      <c r="D490" s="130"/>
      <c r="E490" s="130"/>
      <c r="F490" s="149"/>
      <c r="G490" s="150"/>
      <c r="H490" s="446">
        <f t="shared" si="223"/>
        <v>0</v>
      </c>
      <c r="I490" s="151"/>
      <c r="J490" s="152"/>
      <c r="K490" s="153"/>
      <c r="L490" s="151"/>
      <c r="M490" s="131"/>
      <c r="N490" s="152"/>
      <c r="O490" s="453"/>
      <c r="P490" s="453"/>
      <c r="Q490" s="453"/>
      <c r="R490" s="453"/>
      <c r="S490" s="453"/>
      <c r="T490" s="453"/>
      <c r="U490" s="453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51" t="s">
        <v>446</v>
      </c>
      <c r="C491" s="451" t="s">
        <v>186</v>
      </c>
      <c r="D491" s="130"/>
      <c r="E491" s="130"/>
      <c r="F491" s="149"/>
      <c r="G491" s="150"/>
      <c r="H491" s="446">
        <f t="shared" si="223"/>
        <v>0</v>
      </c>
      <c r="I491" s="151"/>
      <c r="J491" s="152"/>
      <c r="K491" s="153"/>
      <c r="L491" s="151"/>
      <c r="M491" s="131"/>
      <c r="N491" s="152"/>
      <c r="O491" s="453"/>
      <c r="P491" s="453"/>
      <c r="Q491" s="453"/>
      <c r="R491" s="453"/>
      <c r="S491" s="453"/>
      <c r="T491" s="453"/>
      <c r="U491" s="453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45" t="s">
        <v>240</v>
      </c>
      <c r="C492" s="148"/>
      <c r="D492" s="130">
        <v>7.3</v>
      </c>
      <c r="E492" s="130"/>
      <c r="F492" s="149"/>
      <c r="G492" s="150"/>
      <c r="H492" s="446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53"/>
      <c r="P492" s="453"/>
      <c r="Q492" s="453"/>
      <c r="R492" s="453"/>
      <c r="S492" s="453"/>
      <c r="T492" s="453"/>
      <c r="U492" s="453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45" t="s">
        <v>241</v>
      </c>
      <c r="C493" s="148"/>
      <c r="D493" s="130">
        <f>78*120/1000</f>
        <v>9.36</v>
      </c>
      <c r="E493" s="130"/>
      <c r="F493" s="149"/>
      <c r="G493" s="150"/>
      <c r="H493" s="446">
        <f t="shared" si="223"/>
        <v>0</v>
      </c>
      <c r="I493" s="151"/>
      <c r="J493" s="152"/>
      <c r="K493" s="153"/>
      <c r="L493" s="151"/>
      <c r="M493" s="131"/>
      <c r="N493" s="152"/>
      <c r="O493" s="453"/>
      <c r="P493" s="453"/>
      <c r="Q493" s="453"/>
      <c r="R493" s="453"/>
      <c r="S493" s="453"/>
      <c r="T493" s="453"/>
      <c r="U493" s="453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45" t="s">
        <v>242</v>
      </c>
      <c r="C494" s="148"/>
      <c r="D494" s="130">
        <v>4.5</v>
      </c>
      <c r="E494" s="130"/>
      <c r="F494" s="149"/>
      <c r="G494" s="150"/>
      <c r="H494" s="446">
        <f t="shared" si="223"/>
        <v>0</v>
      </c>
      <c r="I494" s="151"/>
      <c r="J494" s="152"/>
      <c r="K494" s="153"/>
      <c r="L494" s="151"/>
      <c r="M494" s="131"/>
      <c r="N494" s="152"/>
      <c r="O494" s="453"/>
      <c r="P494" s="453"/>
      <c r="Q494" s="453"/>
      <c r="R494" s="453"/>
      <c r="S494" s="453"/>
      <c r="T494" s="453"/>
      <c r="U494" s="453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45" t="s">
        <v>243</v>
      </c>
      <c r="C495" s="148"/>
      <c r="D495" s="130">
        <v>4.5</v>
      </c>
      <c r="E495" s="130"/>
      <c r="F495" s="149"/>
      <c r="G495" s="150"/>
      <c r="H495" s="446">
        <f t="shared" si="223"/>
        <v>0</v>
      </c>
      <c r="I495" s="151"/>
      <c r="J495" s="152"/>
      <c r="K495" s="153"/>
      <c r="L495" s="151"/>
      <c r="M495" s="131"/>
      <c r="N495" s="152"/>
      <c r="O495" s="453"/>
      <c r="P495" s="453"/>
      <c r="Q495" s="453"/>
      <c r="R495" s="453"/>
      <c r="S495" s="453"/>
      <c r="T495" s="453"/>
      <c r="U495" s="453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45"/>
      <c r="C496" s="148"/>
      <c r="D496" s="130"/>
      <c r="E496" s="130"/>
      <c r="F496" s="149"/>
      <c r="G496" s="150"/>
      <c r="H496" s="446">
        <f t="shared" si="223"/>
        <v>0</v>
      </c>
      <c r="I496" s="151"/>
      <c r="J496" s="152"/>
      <c r="K496" s="153"/>
      <c r="L496" s="151"/>
      <c r="M496" s="131"/>
      <c r="N496" s="152"/>
      <c r="O496" s="453"/>
      <c r="P496" s="453"/>
      <c r="Q496" s="453"/>
      <c r="R496" s="453"/>
      <c r="S496" s="453"/>
      <c r="T496" s="453"/>
      <c r="U496" s="453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59" t="s">
        <v>244</v>
      </c>
      <c r="B497" s="560"/>
      <c r="C497" s="454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19.5" customHeight="1">
      <c r="A498" s="561" t="s">
        <v>246</v>
      </c>
      <c r="B498" s="562"/>
      <c r="C498" s="562"/>
      <c r="D498" s="562"/>
      <c r="E498" s="562"/>
      <c r="F498" s="563"/>
      <c r="G498" s="176">
        <f>SUM(G364,G422,G457,G473,G481,G497)</f>
        <v>764</v>
      </c>
      <c r="H498" s="176">
        <f>SUM(H364,H422,H457,H473,H481,H497)</f>
        <v>3857.5699999999997</v>
      </c>
      <c r="I498" s="176">
        <f>SUM(I364,I422,I457,I473,I481,I497)</f>
        <v>54</v>
      </c>
      <c r="J498" s="177">
        <f t="array" ref="J498">IF(ISERROR(G498/I498),"",G498/I498)</f>
        <v>14.148148148148149</v>
      </c>
      <c r="K498" s="176">
        <f>SUM(K364,K422,K457,K473,K481,K497)</f>
        <v>55.084555229716521</v>
      </c>
      <c r="L498" s="177">
        <f>IF(ISERROR(G498/K498),"",G498/K498)</f>
        <v>13.869586435143695</v>
      </c>
      <c r="M498" s="176">
        <f t="shared" ref="M498:V498" si="236">SUM(M364,M422,M457,M473,M481,M497)</f>
        <v>-1.0845552297165169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19.5" customHeight="1">
      <c r="A499" s="564" t="s">
        <v>495</v>
      </c>
      <c r="B499" s="447" t="s">
        <v>247</v>
      </c>
      <c r="C499" s="547" t="s">
        <v>248</v>
      </c>
      <c r="D499" s="548"/>
      <c r="E499" s="555" t="s">
        <v>249</v>
      </c>
      <c r="F499" s="555"/>
      <c r="G499" s="525" t="s">
        <v>250</v>
      </c>
      <c r="H499" s="525"/>
      <c r="I499" s="555" t="s">
        <v>251</v>
      </c>
      <c r="J499" s="555"/>
      <c r="K499" s="555" t="s">
        <v>252</v>
      </c>
      <c r="L499" s="555"/>
      <c r="M499" s="555" t="s">
        <v>253</v>
      </c>
      <c r="N499" s="555"/>
      <c r="O499" s="555" t="s">
        <v>254</v>
      </c>
      <c r="P499" s="525" t="s">
        <v>255</v>
      </c>
      <c r="Q499" s="525"/>
      <c r="R499" s="525" t="s">
        <v>252</v>
      </c>
      <c r="S499" s="525"/>
      <c r="T499" s="525" t="s">
        <v>256</v>
      </c>
      <c r="U499" s="525"/>
      <c r="V499" s="525" t="s">
        <v>257</v>
      </c>
      <c r="W499" s="525"/>
      <c r="X499" s="525" t="s">
        <v>252</v>
      </c>
      <c r="Y499" s="525"/>
      <c r="Z499" s="525" t="s">
        <v>256</v>
      </c>
      <c r="AA499" s="525"/>
    </row>
    <row r="500" spans="1:27" ht="19.5" customHeight="1">
      <c r="A500" s="565"/>
      <c r="B500" s="447" t="s">
        <v>258</v>
      </c>
      <c r="C500" s="547">
        <v>0</v>
      </c>
      <c r="D500" s="548"/>
      <c r="E500" s="558">
        <f>C500*11</f>
        <v>0</v>
      </c>
      <c r="F500" s="558"/>
      <c r="G500" s="525">
        <v>0</v>
      </c>
      <c r="H500" s="525"/>
      <c r="I500" s="558">
        <f>G500*11</f>
        <v>0</v>
      </c>
      <c r="J500" s="558"/>
      <c r="K500" s="558">
        <f>E500-I500</f>
        <v>0</v>
      </c>
      <c r="L500" s="558"/>
      <c r="M500" s="556" t="str">
        <f>IF(ISERROR(K500/E500),"",K500/E500)</f>
        <v/>
      </c>
      <c r="N500" s="556"/>
      <c r="O500" s="555"/>
      <c r="P500" s="525" t="s">
        <v>201</v>
      </c>
      <c r="Q500" s="525"/>
      <c r="R500" s="554">
        <f>SUM(O364:U364)</f>
        <v>0</v>
      </c>
      <c r="S500" s="554"/>
      <c r="T500" s="549" t="str">
        <f t="array" ref="T500">IF(ISERROR(R500/R507),"",R500/R507)</f>
        <v/>
      </c>
      <c r="U500" s="549"/>
      <c r="V500" s="525" t="s">
        <v>259</v>
      </c>
      <c r="W500" s="525"/>
      <c r="X500" s="552">
        <f>SUM(O364,O422,O457,O473,O481,O497)</f>
        <v>0</v>
      </c>
      <c r="Y500" s="552"/>
      <c r="Z500" s="549" t="str">
        <f t="array" ref="Z500">IF(ISERROR(X500/X507),"",X500/X507)</f>
        <v/>
      </c>
      <c r="AA500" s="549"/>
    </row>
    <row r="501" spans="1:27" ht="19.5" customHeight="1">
      <c r="A501" s="565"/>
      <c r="B501" s="447" t="s">
        <v>260</v>
      </c>
      <c r="C501" s="547">
        <v>0</v>
      </c>
      <c r="D501" s="548"/>
      <c r="E501" s="558">
        <f>C501*11</f>
        <v>0</v>
      </c>
      <c r="F501" s="558"/>
      <c r="G501" s="525">
        <v>0</v>
      </c>
      <c r="H501" s="525"/>
      <c r="I501" s="558">
        <f>G501*11</f>
        <v>0</v>
      </c>
      <c r="J501" s="558"/>
      <c r="K501" s="558">
        <f>E501-I501</f>
        <v>0</v>
      </c>
      <c r="L501" s="558"/>
      <c r="M501" s="556" t="str">
        <f>IF(ISERROR(K501/E501),"",K501/E501)</f>
        <v/>
      </c>
      <c r="N501" s="556"/>
      <c r="O501" s="555"/>
      <c r="P501" s="525" t="s">
        <v>216</v>
      </c>
      <c r="Q501" s="525"/>
      <c r="R501" s="554">
        <f>SUM(O422:U422)</f>
        <v>0</v>
      </c>
      <c r="S501" s="554"/>
      <c r="T501" s="549" t="str">
        <f>IF(ISERROR(R501/R507),"",R501/R507)</f>
        <v/>
      </c>
      <c r="U501" s="549"/>
      <c r="V501" s="525" t="s">
        <v>261</v>
      </c>
      <c r="W501" s="525"/>
      <c r="X501" s="552">
        <f>SUM(O365,O423,O458,O474,O482,O498)</f>
        <v>0</v>
      </c>
      <c r="Y501" s="552"/>
      <c r="Z501" s="549" t="str">
        <f>IF(ISERROR(X501/X507),"",X501/X507)</f>
        <v/>
      </c>
      <c r="AA501" s="549"/>
    </row>
    <row r="502" spans="1:27" ht="19.5" customHeight="1">
      <c r="A502" s="565"/>
      <c r="B502" s="447" t="s">
        <v>262</v>
      </c>
      <c r="C502" s="547">
        <v>0</v>
      </c>
      <c r="D502" s="548"/>
      <c r="E502" s="558">
        <f>C502*11</f>
        <v>0</v>
      </c>
      <c r="F502" s="558"/>
      <c r="G502" s="525">
        <v>0</v>
      </c>
      <c r="H502" s="525"/>
      <c r="I502" s="558">
        <f>G502*11</f>
        <v>0</v>
      </c>
      <c r="J502" s="558"/>
      <c r="K502" s="558">
        <f>E502-I502</f>
        <v>0</v>
      </c>
      <c r="L502" s="558"/>
      <c r="M502" s="556" t="str">
        <f>IF(ISERROR(K502/E502),"",K502/E502)</f>
        <v/>
      </c>
      <c r="N502" s="556"/>
      <c r="O502" s="555"/>
      <c r="P502" s="525" t="s">
        <v>224</v>
      </c>
      <c r="Q502" s="525"/>
      <c r="R502" s="554">
        <f>SUM(O457:U457)</f>
        <v>0</v>
      </c>
      <c r="S502" s="554"/>
      <c r="T502" s="549" t="str">
        <f>IF(ISERROR(R502/R507),"",R502/R507)</f>
        <v/>
      </c>
      <c r="U502" s="549"/>
      <c r="V502" s="525" t="s">
        <v>263</v>
      </c>
      <c r="W502" s="525"/>
      <c r="X502" s="552">
        <f>SUM(O367,O424,O459,O475,O483,O499)</f>
        <v>0</v>
      </c>
      <c r="Y502" s="552"/>
      <c r="Z502" s="549" t="str">
        <f>IF(ISERROR(X502/X507),"",X502/X507)</f>
        <v/>
      </c>
      <c r="AA502" s="549"/>
    </row>
    <row r="503" spans="1:27" ht="19.5" customHeight="1">
      <c r="A503" s="565"/>
      <c r="B503" s="447" t="s">
        <v>264</v>
      </c>
      <c r="C503" s="547">
        <v>1</v>
      </c>
      <c r="D503" s="548"/>
      <c r="E503" s="558">
        <f>C503*11</f>
        <v>11</v>
      </c>
      <c r="F503" s="558"/>
      <c r="G503" s="525">
        <v>1</v>
      </c>
      <c r="H503" s="525"/>
      <c r="I503" s="558">
        <f>G503*11</f>
        <v>11</v>
      </c>
      <c r="J503" s="558"/>
      <c r="K503" s="558">
        <f>E503-I503</f>
        <v>0</v>
      </c>
      <c r="L503" s="558"/>
      <c r="M503" s="556">
        <f>IF(ISERROR(K503/E503),"",K503/E503)</f>
        <v>0</v>
      </c>
      <c r="N503" s="556"/>
      <c r="O503" s="555"/>
      <c r="P503" s="525" t="s">
        <v>231</v>
      </c>
      <c r="Q503" s="525"/>
      <c r="R503" s="554">
        <f>SUM(O473:U473)</f>
        <v>0</v>
      </c>
      <c r="S503" s="554"/>
      <c r="T503" s="549" t="str">
        <f>IF(ISERROR(R503/R507),"",R503/R507)</f>
        <v/>
      </c>
      <c r="U503" s="549"/>
      <c r="V503" s="525" t="s">
        <v>265</v>
      </c>
      <c r="W503" s="525"/>
      <c r="X503" s="552">
        <f>SUM(O368,O425,O460,O476,O484,O500)</f>
        <v>0</v>
      </c>
      <c r="Y503" s="552"/>
      <c r="Z503" s="549" t="str">
        <f>IF(ISERROR(X503/X507),"",X503/X507)</f>
        <v/>
      </c>
      <c r="AA503" s="549"/>
    </row>
    <row r="504" spans="1:27" ht="19.5" customHeight="1">
      <c r="A504" s="566"/>
      <c r="B504" s="447" t="s">
        <v>266</v>
      </c>
      <c r="C504" s="557">
        <f>SUM(C500:D503)</f>
        <v>1</v>
      </c>
      <c r="D504" s="531"/>
      <c r="E504" s="558">
        <f>SUM(E500:F503)</f>
        <v>11</v>
      </c>
      <c r="F504" s="558"/>
      <c r="G504" s="525">
        <f>SUM(G500:H503)</f>
        <v>1</v>
      </c>
      <c r="H504" s="525"/>
      <c r="I504" s="558">
        <f>SUM(I500:J503)</f>
        <v>11</v>
      </c>
      <c r="J504" s="558"/>
      <c r="K504" s="558">
        <f>SUM(K500:L503)</f>
        <v>0</v>
      </c>
      <c r="L504" s="558"/>
      <c r="M504" s="556">
        <f>IF(ISERROR(K504/E504),"",K504/E504)</f>
        <v>0</v>
      </c>
      <c r="N504" s="556"/>
      <c r="O504" s="555"/>
      <c r="P504" s="525" t="s">
        <v>234</v>
      </c>
      <c r="Q504" s="525"/>
      <c r="R504" s="554">
        <f>SUM(O481:U481)</f>
        <v>0</v>
      </c>
      <c r="S504" s="554"/>
      <c r="T504" s="549" t="str">
        <f>IF(ISERROR(R504/R507),"",R504/R507)</f>
        <v/>
      </c>
      <c r="U504" s="549"/>
      <c r="V504" s="525" t="s">
        <v>267</v>
      </c>
      <c r="W504" s="525"/>
      <c r="X504" s="552">
        <f>SUM(O369,O426,O461,O477,O485,O501)</f>
        <v>0</v>
      </c>
      <c r="Y504" s="552"/>
      <c r="Z504" s="549" t="str">
        <f>IF(ISERROR(X504/X507),"",X504/X507)</f>
        <v/>
      </c>
      <c r="AA504" s="549"/>
    </row>
    <row r="505" spans="1:27" ht="20.100000000000001" customHeight="1">
      <c r="A505" s="365" t="s">
        <v>496</v>
      </c>
      <c r="B505" s="447">
        <f>G498</f>
        <v>764</v>
      </c>
      <c r="C505" s="535" t="s">
        <v>269</v>
      </c>
      <c r="D505" s="534"/>
      <c r="E505" s="525">
        <f>H498</f>
        <v>3857.5699999999997</v>
      </c>
      <c r="F505" s="525"/>
      <c r="G505" s="525" t="s">
        <v>270</v>
      </c>
      <c r="H505" s="525"/>
      <c r="I505" s="553">
        <f>L498</f>
        <v>13.869586435143695</v>
      </c>
      <c r="J505" s="553"/>
      <c r="K505" s="555" t="s">
        <v>271</v>
      </c>
      <c r="L505" s="555"/>
      <c r="M505" s="553">
        <f>J498</f>
        <v>14.148148148148149</v>
      </c>
      <c r="N505" s="553"/>
      <c r="O505" s="555"/>
      <c r="P505" s="525" t="s">
        <v>244</v>
      </c>
      <c r="Q505" s="525"/>
      <c r="R505" s="554">
        <f>SUM(O497:U497)</f>
        <v>0</v>
      </c>
      <c r="S505" s="554"/>
      <c r="T505" s="549" t="str">
        <f>IF(ISERROR(R505/R507),"",R505/R507)</f>
        <v/>
      </c>
      <c r="U505" s="549"/>
      <c r="V505" s="525" t="s">
        <v>272</v>
      </c>
      <c r="W505" s="525"/>
      <c r="X505" s="552">
        <f>SUM(O370,O427,O462,O478,O486,O502)</f>
        <v>0</v>
      </c>
      <c r="Y505" s="552"/>
      <c r="Z505" s="549" t="str">
        <f>IF(ISERROR(X505/X507),"",X505/X507)</f>
        <v/>
      </c>
      <c r="AA505" s="549"/>
    </row>
    <row r="506" spans="1:27" ht="20.100000000000001" customHeight="1">
      <c r="A506" s="366" t="s">
        <v>497</v>
      </c>
      <c r="B506" s="447">
        <f>I498+C504</f>
        <v>55</v>
      </c>
      <c r="C506" s="532" t="s">
        <v>251</v>
      </c>
      <c r="D506" s="533"/>
      <c r="E506" s="550">
        <f>K498+I504</f>
        <v>66.084555229716528</v>
      </c>
      <c r="F506" s="550"/>
      <c r="G506" s="525" t="s">
        <v>274</v>
      </c>
      <c r="H506" s="525"/>
      <c r="I506" s="553">
        <f>B506-E506</f>
        <v>-11.084555229716528</v>
      </c>
      <c r="J506" s="553"/>
      <c r="K506" s="555" t="s">
        <v>275</v>
      </c>
      <c r="L506" s="555"/>
      <c r="M506" s="556">
        <f>IF(ISERROR(I506/E506),"",I506/E506)</f>
        <v>-0.16773291718746544</v>
      </c>
      <c r="N506" s="556"/>
      <c r="O506" s="555"/>
      <c r="P506" s="525" t="s">
        <v>245</v>
      </c>
      <c r="Q506" s="525"/>
      <c r="R506" s="554"/>
      <c r="S506" s="554"/>
      <c r="T506" s="549" t="str">
        <f>IF(ISERROR(R506/R507),"",R506/R507)</f>
        <v/>
      </c>
      <c r="U506" s="549"/>
      <c r="V506" s="525" t="s">
        <v>264</v>
      </c>
      <c r="W506" s="525"/>
      <c r="X506" s="552">
        <f>SUM(O371,O428,O463,O480,O487,O503)</f>
        <v>0</v>
      </c>
      <c r="Y506" s="552"/>
      <c r="Z506" s="549" t="str">
        <f>IF(ISERROR(X506/X507),"",X506/X507)</f>
        <v/>
      </c>
      <c r="AA506" s="549"/>
    </row>
    <row r="507" spans="1:27" ht="20.100000000000001" customHeight="1">
      <c r="A507" s="366" t="s">
        <v>498</v>
      </c>
      <c r="B507" s="447">
        <f>N498</f>
        <v>0</v>
      </c>
      <c r="C507" s="532" t="s">
        <v>277</v>
      </c>
      <c r="D507" s="533"/>
      <c r="E507" s="549">
        <f>IF(ISERROR(B507/B506),"",B507/B506)</f>
        <v>0</v>
      </c>
      <c r="F507" s="549"/>
      <c r="G507" s="525" t="s">
        <v>278</v>
      </c>
      <c r="H507" s="525"/>
      <c r="I507" s="555">
        <f>V498</f>
        <v>0</v>
      </c>
      <c r="J507" s="555"/>
      <c r="K507" s="555" t="s">
        <v>279</v>
      </c>
      <c r="L507" s="555"/>
      <c r="M507" s="556">
        <f t="array" ref="M507">IF(ISERROR(I507/B505),"",I507/B505)</f>
        <v>0</v>
      </c>
      <c r="N507" s="556"/>
      <c r="O507" s="555"/>
      <c r="P507" s="525" t="s">
        <v>266</v>
      </c>
      <c r="Q507" s="525"/>
      <c r="R507" s="554">
        <f>SUM(R500:S506)</f>
        <v>0</v>
      </c>
      <c r="S507" s="554"/>
      <c r="T507" s="549"/>
      <c r="U507" s="549"/>
      <c r="V507" s="525" t="s">
        <v>266</v>
      </c>
      <c r="W507" s="525"/>
      <c r="X507" s="552">
        <f>SUM(X500:Y506)</f>
        <v>0</v>
      </c>
      <c r="Y507" s="552"/>
      <c r="Z507" s="549"/>
      <c r="AA507" s="549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551" t="str">
        <f>IF(ISERROR(#REF!/#REF!),"",#REF!/#REF!)</f>
        <v/>
      </c>
      <c r="H508" s="551"/>
      <c r="I508" s="551"/>
      <c r="J508" s="147"/>
      <c r="K508" s="182"/>
      <c r="L508" s="144"/>
      <c r="M508" s="144"/>
      <c r="N508" s="551" t="str">
        <f>IF(ISERROR(G508/#REF!),"",G508/#REF!)</f>
        <v/>
      </c>
      <c r="O508" s="551"/>
      <c r="P508" s="551"/>
      <c r="Q508" s="551"/>
      <c r="R508" s="551"/>
      <c r="S508" s="448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38" t="s">
        <v>268</v>
      </c>
      <c r="B510" s="538"/>
      <c r="C510" s="547">
        <f>SUM(B168,B336,B505)</f>
        <v>4065</v>
      </c>
      <c r="D510" s="548"/>
      <c r="E510" s="538" t="s">
        <v>269</v>
      </c>
      <c r="F510" s="538"/>
      <c r="G510" s="550">
        <f>SUM(E168,E336,E505)</f>
        <v>20528.550000000003</v>
      </c>
      <c r="H510" s="550"/>
      <c r="I510" s="525" t="s">
        <v>270</v>
      </c>
      <c r="J510" s="538"/>
      <c r="K510" s="547">
        <f>IF(ISERROR(C510/G511),"",C510/G511)</f>
        <v>16.8508767076532</v>
      </c>
      <c r="L510" s="548"/>
      <c r="M510" s="525" t="s">
        <v>271</v>
      </c>
      <c r="N510" s="525"/>
      <c r="O510" s="526">
        <f t="array" ref="O510">IF(ISERROR(C510/C511),"",C510/C511)</f>
        <v>29.244604316546763</v>
      </c>
      <c r="P510" s="527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25" t="s">
        <v>273</v>
      </c>
      <c r="B511" s="525"/>
      <c r="C511" s="547">
        <f>SUM(B169,B337,B506)</f>
        <v>139</v>
      </c>
      <c r="D511" s="548"/>
      <c r="E511" s="525" t="s">
        <v>251</v>
      </c>
      <c r="F511" s="525"/>
      <c r="G511" s="550">
        <f>SUM(E169,E337,E506)</f>
        <v>241.23373937890068</v>
      </c>
      <c r="H511" s="550"/>
      <c r="I511" s="532" t="s">
        <v>274</v>
      </c>
      <c r="J511" s="533"/>
      <c r="K511" s="535">
        <f>C511-G511</f>
        <v>-102.23373937890068</v>
      </c>
      <c r="L511" s="534"/>
      <c r="M511" s="535" t="s">
        <v>275</v>
      </c>
      <c r="N511" s="534"/>
      <c r="O511" s="539">
        <f>IF(ISERROR(K511/C511),"",K511/C511)</f>
        <v>-0.73549452790576031</v>
      </c>
      <c r="P511" s="540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32" t="s">
        <v>276</v>
      </c>
      <c r="B512" s="533"/>
      <c r="C512" s="547">
        <f>SUM(B170,B338,B507)</f>
        <v>0</v>
      </c>
      <c r="D512" s="548"/>
      <c r="E512" s="532" t="s">
        <v>277</v>
      </c>
      <c r="F512" s="533"/>
      <c r="G512" s="549">
        <f>IF(ISERROR(C512/C511),"",C512/C511)</f>
        <v>0</v>
      </c>
      <c r="H512" s="549"/>
      <c r="I512" s="525" t="s">
        <v>278</v>
      </c>
      <c r="J512" s="538"/>
      <c r="K512" s="550">
        <f>SUM(I170,I338,I507)</f>
        <v>0</v>
      </c>
      <c r="L512" s="550"/>
      <c r="M512" s="538" t="s">
        <v>279</v>
      </c>
      <c r="N512" s="538"/>
      <c r="O512" s="539">
        <f t="array" ref="O512">IF(ISERROR(K512/C510),"",K512/C510)</f>
        <v>0</v>
      </c>
      <c r="P512" s="540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448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32" t="s">
        <v>298</v>
      </c>
      <c r="B514" s="533"/>
      <c r="C514" s="532" t="s">
        <v>299</v>
      </c>
      <c r="D514" s="533"/>
      <c r="E514" s="532" t="s">
        <v>256</v>
      </c>
      <c r="F514" s="533"/>
      <c r="G514" s="541" t="s">
        <v>254</v>
      </c>
      <c r="H514" s="542"/>
      <c r="I514" s="532" t="s">
        <v>255</v>
      </c>
      <c r="J514" s="534"/>
      <c r="K514" s="532" t="s">
        <v>300</v>
      </c>
      <c r="L514" s="533"/>
      <c r="M514" s="532" t="s">
        <v>256</v>
      </c>
      <c r="N514" s="533"/>
      <c r="O514" s="525" t="s">
        <v>257</v>
      </c>
      <c r="P514" s="525"/>
      <c r="Q514" s="532" t="s">
        <v>300</v>
      </c>
      <c r="R514" s="533"/>
      <c r="S514" s="532" t="s">
        <v>256</v>
      </c>
      <c r="T514" s="533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37" t="s">
        <v>201</v>
      </c>
      <c r="B515" s="533"/>
      <c r="C515" s="532">
        <f>SUM(G28,G196,G364)</f>
        <v>0</v>
      </c>
      <c r="D515" s="533"/>
      <c r="E515" s="528">
        <f>IF(ISERROR(C515/C521),"",C515/C521)</f>
        <v>0</v>
      </c>
      <c r="F515" s="529"/>
      <c r="G515" s="543"/>
      <c r="H515" s="544"/>
      <c r="I515" s="530" t="s">
        <v>301</v>
      </c>
      <c r="J515" s="536"/>
      <c r="K515" s="535">
        <f t="shared" ref="K515:K520" si="238">SUM(R163,U331,U500)</f>
        <v>0</v>
      </c>
      <c r="L515" s="534"/>
      <c r="M515" s="528" t="str">
        <f t="array" ref="M515">IF(ISERROR(K515/K521),"",K515/K521)</f>
        <v/>
      </c>
      <c r="N515" s="529"/>
      <c r="O515" s="525" t="s">
        <v>259</v>
      </c>
      <c r="P515" s="525"/>
      <c r="Q515" s="526">
        <f t="shared" ref="Q515:Q520" si="239">SUM(X163,AA331,AA500)</f>
        <v>0</v>
      </c>
      <c r="R515" s="527"/>
      <c r="S515" s="528" t="str">
        <f t="array" ref="S515">IF(ISERROR(Q515/Q521),"",Q515/Q521)</f>
        <v/>
      </c>
      <c r="T515" s="529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37" t="s">
        <v>216</v>
      </c>
      <c r="B516" s="533"/>
      <c r="C516" s="532">
        <f>SUM(G86,G254,G422)</f>
        <v>3111</v>
      </c>
      <c r="D516" s="533"/>
      <c r="E516" s="528">
        <f>IF(ISERROR(C516/C521),"",C516/C521)</f>
        <v>0.76531365313653132</v>
      </c>
      <c r="F516" s="529"/>
      <c r="G516" s="543"/>
      <c r="H516" s="544"/>
      <c r="I516" s="530" t="s">
        <v>302</v>
      </c>
      <c r="J516" s="536"/>
      <c r="K516" s="535">
        <f t="shared" si="238"/>
        <v>0</v>
      </c>
      <c r="L516" s="534"/>
      <c r="M516" s="528" t="str">
        <f>IF(ISERROR(K516/K521),"",K516/K521)</f>
        <v/>
      </c>
      <c r="N516" s="529"/>
      <c r="O516" s="525" t="s">
        <v>261</v>
      </c>
      <c r="P516" s="525"/>
      <c r="Q516" s="526">
        <f t="shared" si="239"/>
        <v>0</v>
      </c>
      <c r="R516" s="527"/>
      <c r="S516" s="528" t="str">
        <f>IF(ISERROR(Q516/Q521),"",Q516/Q521)</f>
        <v/>
      </c>
      <c r="T516" s="529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37" t="s">
        <v>224</v>
      </c>
      <c r="B517" s="533"/>
      <c r="C517" s="532">
        <f>SUM(G121,G289,G457)</f>
        <v>637</v>
      </c>
      <c r="D517" s="533"/>
      <c r="E517" s="528">
        <f>IF(ISERROR(C517/C521),"",C517/C521)</f>
        <v>0.15670356703567034</v>
      </c>
      <c r="F517" s="529"/>
      <c r="G517" s="543"/>
      <c r="H517" s="544"/>
      <c r="I517" s="530" t="s">
        <v>303</v>
      </c>
      <c r="J517" s="536"/>
      <c r="K517" s="535">
        <f t="shared" si="238"/>
        <v>0</v>
      </c>
      <c r="L517" s="534"/>
      <c r="M517" s="528" t="str">
        <f>IF(ISERROR(K517/K521),"",K517/K521)</f>
        <v/>
      </c>
      <c r="N517" s="529"/>
      <c r="O517" s="525" t="s">
        <v>263</v>
      </c>
      <c r="P517" s="525"/>
      <c r="Q517" s="526">
        <f t="shared" si="239"/>
        <v>0</v>
      </c>
      <c r="R517" s="527"/>
      <c r="S517" s="528" t="str">
        <f>IF(ISERROR(Q517/Q521),"",Q517/Q521)</f>
        <v/>
      </c>
      <c r="T517" s="529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37" t="s">
        <v>231</v>
      </c>
      <c r="B518" s="533"/>
      <c r="C518" s="532">
        <f>SUM(G137,G305,G473)</f>
        <v>0</v>
      </c>
      <c r="D518" s="533"/>
      <c r="E518" s="528">
        <f>IF(ISERROR(C518/C521),"",C518/C521)</f>
        <v>0</v>
      </c>
      <c r="F518" s="529"/>
      <c r="G518" s="543"/>
      <c r="H518" s="544"/>
      <c r="I518" s="530" t="s">
        <v>304</v>
      </c>
      <c r="J518" s="536"/>
      <c r="K518" s="535">
        <f t="shared" si="238"/>
        <v>0</v>
      </c>
      <c r="L518" s="534"/>
      <c r="M518" s="528" t="str">
        <f>IF(ISERROR(K518/K521),"",K518/K521)</f>
        <v/>
      </c>
      <c r="N518" s="529"/>
      <c r="O518" s="525" t="s">
        <v>305</v>
      </c>
      <c r="P518" s="525"/>
      <c r="Q518" s="526">
        <f t="shared" si="239"/>
        <v>0</v>
      </c>
      <c r="R518" s="527"/>
      <c r="S518" s="528" t="str">
        <f>IF(ISERROR(Q518/Q521),"",Q518/Q521)</f>
        <v/>
      </c>
      <c r="T518" s="529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37" t="s">
        <v>234</v>
      </c>
      <c r="B519" s="533"/>
      <c r="C519" s="532">
        <f>SUM(G145,G313,G481)</f>
        <v>317</v>
      </c>
      <c r="D519" s="533"/>
      <c r="E519" s="528">
        <f>IF(ISERROR(C519/C521),"",C519/C521)</f>
        <v>7.7982779827798276E-2</v>
      </c>
      <c r="F519" s="529"/>
      <c r="G519" s="543"/>
      <c r="H519" s="544"/>
      <c r="I519" s="530" t="s">
        <v>306</v>
      </c>
      <c r="J519" s="536"/>
      <c r="K519" s="535">
        <f t="shared" si="238"/>
        <v>0</v>
      </c>
      <c r="L519" s="534"/>
      <c r="M519" s="528" t="str">
        <f>IF(ISERROR(K519/K521),"",K519/K521)</f>
        <v/>
      </c>
      <c r="N519" s="529"/>
      <c r="O519" s="525" t="s">
        <v>267</v>
      </c>
      <c r="P519" s="525"/>
      <c r="Q519" s="526">
        <f t="shared" si="239"/>
        <v>0</v>
      </c>
      <c r="R519" s="527"/>
      <c r="S519" s="528" t="str">
        <f>IF(ISERROR(Q519/Q521),"",Q519/Q521)</f>
        <v/>
      </c>
      <c r="T519" s="529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37" t="s">
        <v>244</v>
      </c>
      <c r="B520" s="533"/>
      <c r="C520" s="532">
        <f>SUM(G160,G328,G497)</f>
        <v>0</v>
      </c>
      <c r="D520" s="533"/>
      <c r="E520" s="528">
        <f>IF(ISERROR(C520/C521),"",C520/C521)</f>
        <v>0</v>
      </c>
      <c r="F520" s="529"/>
      <c r="G520" s="543"/>
      <c r="H520" s="544"/>
      <c r="I520" s="530" t="s">
        <v>307</v>
      </c>
      <c r="J520" s="536"/>
      <c r="K520" s="535">
        <f t="shared" si="238"/>
        <v>0</v>
      </c>
      <c r="L520" s="534"/>
      <c r="M520" s="528" t="str">
        <f>IF(ISERROR(K520/K521),"",K520/K521)</f>
        <v/>
      </c>
      <c r="N520" s="529"/>
      <c r="O520" s="525" t="s">
        <v>272</v>
      </c>
      <c r="P520" s="525"/>
      <c r="Q520" s="526">
        <f t="shared" si="239"/>
        <v>0</v>
      </c>
      <c r="R520" s="527"/>
      <c r="S520" s="528" t="str">
        <f>IF(ISERROR(Q520/Q521),"",Q520/Q521)</f>
        <v/>
      </c>
      <c r="T520" s="529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32" t="s">
        <v>266</v>
      </c>
      <c r="B521" s="533"/>
      <c r="C521" s="532">
        <f>SUM(C515:C520)</f>
        <v>4065</v>
      </c>
      <c r="D521" s="533"/>
      <c r="E521" s="528">
        <f>SUM(E515:F520)</f>
        <v>1</v>
      </c>
      <c r="F521" s="529"/>
      <c r="G521" s="545"/>
      <c r="H521" s="546"/>
      <c r="I521" s="532" t="s">
        <v>266</v>
      </c>
      <c r="J521" s="534"/>
      <c r="K521" s="535">
        <f>SUM(R170,U338,U507)</f>
        <v>0</v>
      </c>
      <c r="L521" s="534"/>
      <c r="M521" s="528"/>
      <c r="N521" s="529"/>
      <c r="O521" s="525" t="s">
        <v>266</v>
      </c>
      <c r="P521" s="525"/>
      <c r="Q521" s="526">
        <f>SUM(Q515:R520)</f>
        <v>0</v>
      </c>
      <c r="R521" s="527"/>
      <c r="S521" s="528">
        <f>SUM(S515:T520)</f>
        <v>0</v>
      </c>
      <c r="T521" s="529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30" t="s">
        <v>308</v>
      </c>
      <c r="B523" s="531"/>
      <c r="C523" s="451" t="s">
        <v>309</v>
      </c>
      <c r="D523" s="451" t="s">
        <v>310</v>
      </c>
      <c r="E523" s="451" t="s">
        <v>311</v>
      </c>
      <c r="F523" s="451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453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46" t="s">
        <v>322</v>
      </c>
      <c r="Q523" s="151" t="s">
        <v>323</v>
      </c>
      <c r="R523" s="131" t="s">
        <v>324</v>
      </c>
      <c r="S523" s="451" t="s">
        <v>325</v>
      </c>
      <c r="T523" s="451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21" t="s">
        <v>327</v>
      </c>
      <c r="B524" s="522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52">
        <f t="array" ref="S524">IF(ISERROR(Q524/J524),"",Q524/J524)</f>
        <v>0.88888888888888884</v>
      </c>
      <c r="T524" s="452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21" t="s">
        <v>328</v>
      </c>
      <c r="B525" s="522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52">
        <f t="array" ref="S525">IF(ISERROR(Q525/J525),"",Q525/J525)</f>
        <v>1</v>
      </c>
      <c r="T525" s="452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21" t="s">
        <v>329</v>
      </c>
      <c r="B526" s="522"/>
      <c r="C526" s="128">
        <f>D526+E526+F526-G526-O526-P526</f>
        <v>10</v>
      </c>
      <c r="D526" s="132">
        <v>10</v>
      </c>
      <c r="E526" s="132"/>
      <c r="F526" s="132"/>
      <c r="G526" s="129"/>
      <c r="H526" s="128"/>
      <c r="I526" s="128">
        <v>1</v>
      </c>
      <c r="J526" s="128">
        <f>C526-H526-I526</f>
        <v>9</v>
      </c>
      <c r="K526" s="128">
        <v>1</v>
      </c>
      <c r="L526" s="128"/>
      <c r="M526" s="128"/>
      <c r="N526" s="128"/>
      <c r="O526" s="132"/>
      <c r="P526" s="133"/>
      <c r="Q526" s="128">
        <f>J526-K526-L526</f>
        <v>8</v>
      </c>
      <c r="R526" s="131">
        <f>Q526*11-M526-N526</f>
        <v>88</v>
      </c>
      <c r="S526" s="452">
        <f t="array" ref="S526">IF(ISERROR(Q526/J526),"",Q526/J526)</f>
        <v>0.88888888888888884</v>
      </c>
      <c r="T526" s="452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23" t="s">
        <v>330</v>
      </c>
      <c r="B527" s="524"/>
      <c r="C527" s="134">
        <f>SUM(C524:C526)</f>
        <v>31</v>
      </c>
      <c r="D527" s="134">
        <f t="shared" ref="D527:N527" si="240">SUM(D524:D526)</f>
        <v>31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25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23</v>
      </c>
      <c r="R527" s="136">
        <f>SUM(R524:R526)</f>
        <v>253</v>
      </c>
      <c r="S527" s="137">
        <f t="array" ref="S527">IF(ISERROR(Q527/J527),"",Q527/J527)</f>
        <v>0.92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  <row r="548" spans="5:5">
      <c r="E548" s="143">
        <f>190+60+191+67+446+308+216+86+158+134+324+36+265+324+352+421+487</f>
        <v>4065</v>
      </c>
    </row>
    <row r="549" spans="5:5">
      <c r="E549" s="143">
        <f>313+379+446+191+250+216+252+265+244+200+266+194+108*5+67+108+108+26</f>
        <v>4065</v>
      </c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F522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94" t="s">
        <v>416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</row>
    <row r="2" spans="1:27" ht="18.75">
      <c r="A2" s="595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96" t="s">
        <v>12</v>
      </c>
      <c r="B4" s="596" t="s">
        <v>25</v>
      </c>
      <c r="C4" s="596" t="s">
        <v>26</v>
      </c>
      <c r="D4" s="596" t="s">
        <v>27</v>
      </c>
      <c r="E4" s="599" t="s">
        <v>28</v>
      </c>
      <c r="F4" s="602" t="s">
        <v>29</v>
      </c>
      <c r="G4" s="592" t="s">
        <v>30</v>
      </c>
      <c r="H4" s="592"/>
      <c r="I4" s="596" t="s">
        <v>31</v>
      </c>
      <c r="J4" s="607" t="s">
        <v>32</v>
      </c>
      <c r="K4" s="610" t="s">
        <v>33</v>
      </c>
      <c r="L4" s="596" t="s">
        <v>34</v>
      </c>
      <c r="M4" s="613" t="s">
        <v>35</v>
      </c>
      <c r="N4" s="593" t="s">
        <v>36</v>
      </c>
      <c r="O4" s="592" t="s">
        <v>37</v>
      </c>
      <c r="P4" s="592"/>
      <c r="Q4" s="592"/>
      <c r="R4" s="592"/>
      <c r="S4" s="592"/>
      <c r="T4" s="592"/>
      <c r="U4" s="592"/>
      <c r="V4" s="592" t="s">
        <v>38</v>
      </c>
      <c r="W4" s="593" t="s">
        <v>39</v>
      </c>
      <c r="X4" s="592" t="s">
        <v>40</v>
      </c>
      <c r="Y4" s="592"/>
      <c r="Z4" s="592"/>
      <c r="AA4" s="592"/>
    </row>
    <row r="5" spans="1:27" s="126" customFormat="1" ht="15" customHeight="1">
      <c r="A5" s="597"/>
      <c r="B5" s="597"/>
      <c r="C5" s="597"/>
      <c r="D5" s="597"/>
      <c r="E5" s="600"/>
      <c r="F5" s="603"/>
      <c r="G5" s="592"/>
      <c r="H5" s="592"/>
      <c r="I5" s="597"/>
      <c r="J5" s="608"/>
      <c r="K5" s="611"/>
      <c r="L5" s="597"/>
      <c r="M5" s="614"/>
      <c r="N5" s="593"/>
      <c r="O5" s="592" t="s">
        <v>41</v>
      </c>
      <c r="P5" s="592" t="s">
        <v>42</v>
      </c>
      <c r="Q5" s="592" t="s">
        <v>43</v>
      </c>
      <c r="R5" s="605" t="s">
        <v>44</v>
      </c>
      <c r="S5" s="606" t="s">
        <v>45</v>
      </c>
      <c r="T5" s="592" t="s">
        <v>46</v>
      </c>
      <c r="U5" s="592" t="s">
        <v>47</v>
      </c>
      <c r="V5" s="592"/>
      <c r="W5" s="593"/>
      <c r="X5" s="592" t="s">
        <v>13</v>
      </c>
      <c r="Y5" s="592" t="s">
        <v>48</v>
      </c>
      <c r="Z5" s="592" t="s">
        <v>49</v>
      </c>
      <c r="AA5" s="592" t="s">
        <v>47</v>
      </c>
    </row>
    <row r="6" spans="1:27" s="126" customFormat="1" ht="27.75" customHeight="1">
      <c r="A6" s="598"/>
      <c r="B6" s="598"/>
      <c r="C6" s="598"/>
      <c r="D6" s="598"/>
      <c r="E6" s="601"/>
      <c r="F6" s="604"/>
      <c r="G6" s="438" t="s">
        <v>50</v>
      </c>
      <c r="H6" s="484" t="s">
        <v>51</v>
      </c>
      <c r="I6" s="598"/>
      <c r="J6" s="609"/>
      <c r="K6" s="612"/>
      <c r="L6" s="598"/>
      <c r="M6" s="614"/>
      <c r="N6" s="593"/>
      <c r="O6" s="592"/>
      <c r="P6" s="592"/>
      <c r="Q6" s="592"/>
      <c r="R6" s="605"/>
      <c r="S6" s="606"/>
      <c r="T6" s="592"/>
      <c r="U6" s="592"/>
      <c r="V6" s="592"/>
      <c r="W6" s="593"/>
      <c r="X6" s="592"/>
      <c r="Y6" s="592"/>
      <c r="Z6" s="592"/>
      <c r="AA6" s="592"/>
    </row>
    <row r="7" spans="1:27" ht="20.100000000000001" hidden="1" customHeight="1">
      <c r="A7" s="357">
        <v>30100030</v>
      </c>
      <c r="B7" s="474" t="s">
        <v>178</v>
      </c>
      <c r="C7" s="148" t="s">
        <v>179</v>
      </c>
      <c r="D7" s="130">
        <v>5.03</v>
      </c>
      <c r="E7" s="130"/>
      <c r="F7" s="149"/>
      <c r="G7" s="150"/>
      <c r="H7" s="475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82"/>
      <c r="P7" s="482"/>
      <c r="Q7" s="482"/>
      <c r="R7" s="482"/>
      <c r="S7" s="482"/>
      <c r="T7" s="482"/>
      <c r="U7" s="482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475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82"/>
      <c r="Q8" s="482"/>
      <c r="R8" s="482"/>
      <c r="S8" s="482"/>
      <c r="T8" s="482"/>
      <c r="U8" s="482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475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82"/>
      <c r="P9" s="482"/>
      <c r="Q9" s="482"/>
      <c r="R9" s="482"/>
      <c r="S9" s="482"/>
      <c r="T9" s="482"/>
      <c r="U9" s="482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475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82"/>
      <c r="P10" s="482"/>
      <c r="Q10" s="482"/>
      <c r="R10" s="482"/>
      <c r="S10" s="482"/>
      <c r="T10" s="482"/>
      <c r="U10" s="482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475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82"/>
      <c r="P11" s="482"/>
      <c r="Q11" s="482"/>
      <c r="R11" s="482"/>
      <c r="S11" s="482"/>
      <c r="T11" s="482"/>
      <c r="U11" s="482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475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82"/>
      <c r="P12" s="482"/>
      <c r="Q12" s="482"/>
      <c r="R12" s="482"/>
      <c r="S12" s="482"/>
      <c r="T12" s="482"/>
      <c r="U12" s="482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475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82"/>
      <c r="P13" s="482"/>
      <c r="Q13" s="482"/>
      <c r="R13" s="482"/>
      <c r="S13" s="482"/>
      <c r="T13" s="482"/>
      <c r="U13" s="482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475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82"/>
      <c r="P14" s="482"/>
      <c r="Q14" s="482"/>
      <c r="R14" s="482"/>
      <c r="S14" s="482"/>
      <c r="T14" s="482"/>
      <c r="U14" s="482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475">
        <f t="shared" si="0"/>
        <v>0</v>
      </c>
      <c r="I15" s="475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82"/>
      <c r="P15" s="482"/>
      <c r="Q15" s="482"/>
      <c r="R15" s="482"/>
      <c r="S15" s="482"/>
      <c r="T15" s="482"/>
      <c r="U15" s="482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475">
        <f t="shared" si="0"/>
        <v>0</v>
      </c>
      <c r="I16" s="475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82"/>
      <c r="P16" s="482"/>
      <c r="Q16" s="482"/>
      <c r="R16" s="482"/>
      <c r="S16" s="482"/>
      <c r="T16" s="482"/>
      <c r="U16" s="482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475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82"/>
      <c r="P17" s="482"/>
      <c r="Q17" s="482"/>
      <c r="R17" s="482"/>
      <c r="S17" s="482"/>
      <c r="T17" s="482"/>
      <c r="U17" s="482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475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82"/>
      <c r="P18" s="482"/>
      <c r="Q18" s="482"/>
      <c r="R18" s="482"/>
      <c r="S18" s="482"/>
      <c r="T18" s="482"/>
      <c r="U18" s="482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475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82"/>
      <c r="P19" s="482"/>
      <c r="Q19" s="482"/>
      <c r="R19" s="482"/>
      <c r="S19" s="482"/>
      <c r="T19" s="482"/>
      <c r="U19" s="482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475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82"/>
      <c r="P20" s="482"/>
      <c r="Q20" s="482"/>
      <c r="R20" s="482"/>
      <c r="S20" s="482"/>
      <c r="T20" s="482"/>
      <c r="U20" s="482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475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82"/>
      <c r="P21" s="482"/>
      <c r="Q21" s="482"/>
      <c r="R21" s="482"/>
      <c r="S21" s="482"/>
      <c r="T21" s="482"/>
      <c r="U21" s="482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480" t="s">
        <v>190</v>
      </c>
      <c r="D22" s="130">
        <v>4.8</v>
      </c>
      <c r="E22" s="130"/>
      <c r="F22" s="149"/>
      <c r="G22" s="150"/>
      <c r="H22" s="475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82"/>
      <c r="P22" s="482"/>
      <c r="Q22" s="482"/>
      <c r="R22" s="482"/>
      <c r="S22" s="482"/>
      <c r="T22" s="482"/>
      <c r="U22" s="482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480" t="s">
        <v>187</v>
      </c>
      <c r="D23" s="130">
        <v>4.8</v>
      </c>
      <c r="E23" s="130"/>
      <c r="F23" s="149"/>
      <c r="G23" s="150"/>
      <c r="H23" s="475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82"/>
      <c r="P23" s="482"/>
      <c r="Q23" s="482"/>
      <c r="R23" s="482"/>
      <c r="S23" s="482"/>
      <c r="T23" s="482"/>
      <c r="U23" s="482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480" t="s">
        <v>179</v>
      </c>
      <c r="D24" s="130">
        <v>4.8</v>
      </c>
      <c r="E24" s="130"/>
      <c r="F24" s="149"/>
      <c r="G24" s="150"/>
      <c r="H24" s="475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82"/>
      <c r="P24" s="482"/>
      <c r="Q24" s="482"/>
      <c r="R24" s="482"/>
      <c r="S24" s="482"/>
      <c r="T24" s="482"/>
      <c r="U24" s="482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480" t="s">
        <v>199</v>
      </c>
      <c r="D25" s="130">
        <v>4.8</v>
      </c>
      <c r="E25" s="130"/>
      <c r="F25" s="149"/>
      <c r="G25" s="150"/>
      <c r="H25" s="475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82"/>
      <c r="P25" s="482"/>
      <c r="Q25" s="482"/>
      <c r="R25" s="482"/>
      <c r="S25" s="482"/>
      <c r="T25" s="482"/>
      <c r="U25" s="482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75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82"/>
      <c r="P26" s="482"/>
      <c r="Q26" s="482"/>
      <c r="R26" s="482"/>
      <c r="S26" s="482"/>
      <c r="T26" s="482"/>
      <c r="U26" s="482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75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82"/>
      <c r="P27" s="482"/>
      <c r="Q27" s="482"/>
      <c r="R27" s="482"/>
      <c r="S27" s="482"/>
      <c r="T27" s="482"/>
      <c r="U27" s="482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59" t="s">
        <v>201</v>
      </c>
      <c r="B28" s="560"/>
      <c r="C28" s="483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74" t="s">
        <v>206</v>
      </c>
      <c r="C29" s="148" t="s">
        <v>199</v>
      </c>
      <c r="D29" s="130">
        <v>5.03</v>
      </c>
      <c r="E29" s="130"/>
      <c r="F29" s="149"/>
      <c r="G29" s="150"/>
      <c r="H29" s="475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78"/>
      <c r="P29" s="478"/>
      <c r="Q29" s="478"/>
      <c r="R29" s="478"/>
      <c r="S29" s="478"/>
      <c r="T29" s="478"/>
      <c r="U29" s="478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74" t="s">
        <v>428</v>
      </c>
      <c r="C30" s="209" t="s">
        <v>430</v>
      </c>
      <c r="D30" s="130">
        <v>5.03</v>
      </c>
      <c r="E30" s="130"/>
      <c r="F30" s="149"/>
      <c r="G30" s="150"/>
      <c r="H30" s="475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78"/>
      <c r="P30" s="478"/>
      <c r="Q30" s="478"/>
      <c r="R30" s="478"/>
      <c r="S30" s="478"/>
      <c r="T30" s="478"/>
      <c r="U30" s="478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74" t="s">
        <v>206</v>
      </c>
      <c r="C31" s="148" t="s">
        <v>186</v>
      </c>
      <c r="D31" s="130">
        <v>5.03</v>
      </c>
      <c r="E31" s="130"/>
      <c r="F31" s="149"/>
      <c r="G31" s="150"/>
      <c r="H31" s="475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78"/>
      <c r="P31" s="478"/>
      <c r="Q31" s="478"/>
      <c r="R31" s="478"/>
      <c r="S31" s="478"/>
      <c r="T31" s="478"/>
      <c r="U31" s="478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74" t="s">
        <v>206</v>
      </c>
      <c r="C32" s="148" t="s">
        <v>203</v>
      </c>
      <c r="D32" s="130">
        <v>5.03</v>
      </c>
      <c r="E32" s="130"/>
      <c r="F32" s="149"/>
      <c r="G32" s="150"/>
      <c r="H32" s="475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78"/>
      <c r="P32" s="478"/>
      <c r="Q32" s="478"/>
      <c r="R32" s="478"/>
      <c r="S32" s="478"/>
      <c r="T32" s="478"/>
      <c r="U32" s="478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74" t="s">
        <v>206</v>
      </c>
      <c r="C33" s="148" t="s">
        <v>207</v>
      </c>
      <c r="D33" s="130">
        <v>5.03</v>
      </c>
      <c r="E33" s="130"/>
      <c r="F33" s="149"/>
      <c r="G33" s="150"/>
      <c r="H33" s="475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78"/>
      <c r="P33" s="478"/>
      <c r="Q33" s="478"/>
      <c r="R33" s="478"/>
      <c r="S33" s="478"/>
      <c r="T33" s="478"/>
      <c r="U33" s="478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74" t="s">
        <v>417</v>
      </c>
      <c r="C34" s="209" t="s">
        <v>418</v>
      </c>
      <c r="D34" s="130">
        <v>5.03</v>
      </c>
      <c r="E34" s="130"/>
      <c r="F34" s="149"/>
      <c r="G34" s="150"/>
      <c r="H34" s="475">
        <f t="shared" si="11"/>
        <v>0</v>
      </c>
      <c r="I34" s="151"/>
      <c r="J34" s="152"/>
      <c r="K34" s="153"/>
      <c r="L34" s="151">
        <v>52</v>
      </c>
      <c r="M34" s="131"/>
      <c r="N34" s="152"/>
      <c r="O34" s="478"/>
      <c r="P34" s="478"/>
      <c r="Q34" s="478"/>
      <c r="R34" s="478"/>
      <c r="S34" s="478"/>
      <c r="T34" s="478"/>
      <c r="U34" s="478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74" t="s">
        <v>417</v>
      </c>
      <c r="C35" s="209" t="s">
        <v>419</v>
      </c>
      <c r="D35" s="130">
        <v>5.03</v>
      </c>
      <c r="E35" s="130"/>
      <c r="F35" s="149"/>
      <c r="G35" s="150"/>
      <c r="H35" s="475">
        <f t="shared" si="11"/>
        <v>0</v>
      </c>
      <c r="I35" s="151"/>
      <c r="J35" s="152"/>
      <c r="K35" s="153"/>
      <c r="L35" s="151">
        <v>52</v>
      </c>
      <c r="M35" s="131"/>
      <c r="N35" s="152"/>
      <c r="O35" s="478"/>
      <c r="P35" s="478"/>
      <c r="Q35" s="478"/>
      <c r="R35" s="478"/>
      <c r="S35" s="478"/>
      <c r="T35" s="478"/>
      <c r="U35" s="478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74" t="s">
        <v>417</v>
      </c>
      <c r="C36" s="209" t="s">
        <v>61</v>
      </c>
      <c r="D36" s="130">
        <v>5.03</v>
      </c>
      <c r="E36" s="130"/>
      <c r="F36" s="149"/>
      <c r="G36" s="150"/>
      <c r="H36" s="475">
        <f t="shared" si="11"/>
        <v>0</v>
      </c>
      <c r="I36" s="151"/>
      <c r="J36" s="152"/>
      <c r="K36" s="153"/>
      <c r="L36" s="151">
        <v>52</v>
      </c>
      <c r="M36" s="131"/>
      <c r="N36" s="152"/>
      <c r="O36" s="478"/>
      <c r="P36" s="478"/>
      <c r="Q36" s="478"/>
      <c r="R36" s="478"/>
      <c r="S36" s="478"/>
      <c r="T36" s="478"/>
      <c r="U36" s="478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74" t="s">
        <v>208</v>
      </c>
      <c r="C37" s="148" t="s">
        <v>179</v>
      </c>
      <c r="D37" s="130">
        <v>5.08</v>
      </c>
      <c r="E37" s="130"/>
      <c r="F37" s="149"/>
      <c r="G37" s="150"/>
      <c r="H37" s="475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78"/>
      <c r="P37" s="478"/>
      <c r="Q37" s="478"/>
      <c r="R37" s="478"/>
      <c r="S37" s="478"/>
      <c r="T37" s="478"/>
      <c r="U37" s="478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74" t="s">
        <v>208</v>
      </c>
      <c r="C38" s="148" t="s">
        <v>204</v>
      </c>
      <c r="D38" s="130">
        <v>5.08</v>
      </c>
      <c r="E38" s="130"/>
      <c r="F38" s="149"/>
      <c r="G38" s="150"/>
      <c r="H38" s="475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78"/>
      <c r="P38" s="478"/>
      <c r="Q38" s="478"/>
      <c r="R38" s="478"/>
      <c r="S38" s="478"/>
      <c r="T38" s="478"/>
      <c r="U38" s="478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74" t="s">
        <v>208</v>
      </c>
      <c r="C39" s="148" t="s">
        <v>205</v>
      </c>
      <c r="D39" s="130">
        <v>5.08</v>
      </c>
      <c r="E39" s="130"/>
      <c r="F39" s="149"/>
      <c r="G39" s="150"/>
      <c r="H39" s="475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78"/>
      <c r="P39" s="478"/>
      <c r="Q39" s="478"/>
      <c r="R39" s="478"/>
      <c r="S39" s="478"/>
      <c r="T39" s="478"/>
      <c r="U39" s="478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74" t="s">
        <v>208</v>
      </c>
      <c r="C40" s="148" t="s">
        <v>186</v>
      </c>
      <c r="D40" s="130">
        <v>5.08</v>
      </c>
      <c r="E40" s="130"/>
      <c r="F40" s="149"/>
      <c r="G40" s="150"/>
      <c r="H40" s="475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78"/>
      <c r="P40" s="478"/>
      <c r="Q40" s="478"/>
      <c r="R40" s="478"/>
      <c r="S40" s="478"/>
      <c r="T40" s="478"/>
      <c r="U40" s="478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s="468" customFormat="1" ht="20.100000000000001" customHeight="1">
      <c r="A41" s="457">
        <v>30100029</v>
      </c>
      <c r="B41" s="458" t="s">
        <v>906</v>
      </c>
      <c r="C41" s="459" t="s">
        <v>623</v>
      </c>
      <c r="D41" s="456">
        <v>5.08</v>
      </c>
      <c r="E41" s="456"/>
      <c r="F41" s="460">
        <v>42654</v>
      </c>
      <c r="G41" s="456">
        <v>29</v>
      </c>
      <c r="H41" s="461">
        <f t="shared" si="11"/>
        <v>147.32</v>
      </c>
      <c r="I41" s="462">
        <v>0.5</v>
      </c>
      <c r="J41" s="462">
        <f t="array" ref="J41">IF(ISERROR(G41/I41),"",G41/I41)</f>
        <v>58</v>
      </c>
      <c r="K41" s="463">
        <f t="array" ref="K41">IF(ISERROR(G41/L41),"",G41/L41)</f>
        <v>1.3809523809523809</v>
      </c>
      <c r="L41" s="462">
        <v>21</v>
      </c>
      <c r="M41" s="464">
        <f t="shared" si="19"/>
        <v>-0.88095238095238093</v>
      </c>
      <c r="N41" s="462">
        <f t="shared" si="20"/>
        <v>0</v>
      </c>
      <c r="O41" s="465"/>
      <c r="P41" s="465"/>
      <c r="Q41" s="465"/>
      <c r="R41" s="465"/>
      <c r="S41" s="465"/>
      <c r="T41" s="465"/>
      <c r="U41" s="465"/>
      <c r="V41" s="466">
        <f t="shared" si="21"/>
        <v>0</v>
      </c>
      <c r="W41" s="467">
        <f t="shared" si="22"/>
        <v>0</v>
      </c>
      <c r="X41" s="466"/>
      <c r="Y41" s="466"/>
      <c r="Z41" s="466"/>
      <c r="AA41" s="466"/>
    </row>
    <row r="42" spans="1:27" ht="20.100000000000001" hidden="1" customHeight="1">
      <c r="A42" s="358">
        <v>30100026</v>
      </c>
      <c r="B42" s="474" t="s">
        <v>208</v>
      </c>
      <c r="C42" s="148" t="s">
        <v>199</v>
      </c>
      <c r="D42" s="130">
        <v>5.08</v>
      </c>
      <c r="E42" s="130"/>
      <c r="F42" s="149"/>
      <c r="G42" s="150"/>
      <c r="H42" s="475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82"/>
      <c r="P42" s="482"/>
      <c r="Q42" s="482"/>
      <c r="R42" s="482"/>
      <c r="S42" s="482"/>
      <c r="T42" s="482"/>
      <c r="U42" s="482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74" t="s">
        <v>208</v>
      </c>
      <c r="C43" s="148" t="s">
        <v>187</v>
      </c>
      <c r="D43" s="130">
        <v>5.08</v>
      </c>
      <c r="E43" s="130"/>
      <c r="F43" s="149"/>
      <c r="G43" s="150"/>
      <c r="H43" s="475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78"/>
      <c r="P43" s="478"/>
      <c r="Q43" s="478"/>
      <c r="R43" s="478"/>
      <c r="S43" s="478"/>
      <c r="T43" s="478"/>
      <c r="U43" s="478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74" t="s">
        <v>208</v>
      </c>
      <c r="C44" s="148" t="s">
        <v>207</v>
      </c>
      <c r="D44" s="130">
        <v>5.08</v>
      </c>
      <c r="E44" s="130"/>
      <c r="F44" s="149"/>
      <c r="G44" s="150"/>
      <c r="H44" s="475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82"/>
      <c r="P44" s="482"/>
      <c r="Q44" s="482"/>
      <c r="R44" s="482"/>
      <c r="S44" s="482"/>
      <c r="T44" s="482"/>
      <c r="U44" s="482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74" t="s">
        <v>209</v>
      </c>
      <c r="C45" s="148" t="s">
        <v>194</v>
      </c>
      <c r="D45" s="130">
        <v>5.03</v>
      </c>
      <c r="E45" s="130"/>
      <c r="F45" s="149"/>
      <c r="G45" s="150"/>
      <c r="H45" s="475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78"/>
      <c r="P45" s="478"/>
      <c r="Q45" s="478"/>
      <c r="R45" s="478"/>
      <c r="S45" s="478"/>
      <c r="T45" s="478"/>
      <c r="U45" s="478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s="468" customFormat="1" ht="20.100000000000001" customHeight="1">
      <c r="A46" s="457">
        <v>30100033</v>
      </c>
      <c r="B46" s="458" t="s">
        <v>924</v>
      </c>
      <c r="C46" s="459" t="s">
        <v>925</v>
      </c>
      <c r="D46" s="456">
        <v>5.03</v>
      </c>
      <c r="E46" s="456"/>
      <c r="F46" s="460">
        <v>42655</v>
      </c>
      <c r="G46" s="456">
        <v>519</v>
      </c>
      <c r="H46" s="461">
        <f t="shared" si="11"/>
        <v>2610.5700000000002</v>
      </c>
      <c r="I46" s="462">
        <v>5</v>
      </c>
      <c r="J46" s="462">
        <f t="array" ref="J46">IF(ISERROR(G46/I46),"",G46/I46)</f>
        <v>103.8</v>
      </c>
      <c r="K46" s="463">
        <f t="array" ref="K46">IF(ISERROR(G46/L46),"",G46/L46)</f>
        <v>9.2678571428571423</v>
      </c>
      <c r="L46" s="462">
        <v>56</v>
      </c>
      <c r="M46" s="464">
        <f t="shared" si="19"/>
        <v>-4.2678571428571423</v>
      </c>
      <c r="N46" s="462">
        <f t="shared" si="20"/>
        <v>0</v>
      </c>
      <c r="O46" s="465"/>
      <c r="P46" s="465"/>
      <c r="Q46" s="465"/>
      <c r="R46" s="465"/>
      <c r="S46" s="465"/>
      <c r="T46" s="465"/>
      <c r="U46" s="465"/>
      <c r="V46" s="466">
        <f t="shared" si="21"/>
        <v>0</v>
      </c>
      <c r="W46" s="467">
        <f t="shared" si="22"/>
        <v>0</v>
      </c>
      <c r="X46" s="466"/>
      <c r="Y46" s="466"/>
      <c r="Z46" s="466"/>
      <c r="AA46" s="466"/>
    </row>
    <row r="47" spans="1:27" ht="20.100000000000001" hidden="1" customHeight="1">
      <c r="A47" s="358">
        <v>30100062</v>
      </c>
      <c r="B47" s="474" t="s">
        <v>209</v>
      </c>
      <c r="C47" s="148" t="s">
        <v>195</v>
      </c>
      <c r="D47" s="130">
        <v>5.03</v>
      </c>
      <c r="E47" s="130"/>
      <c r="F47" s="149"/>
      <c r="G47" s="150"/>
      <c r="H47" s="475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78"/>
      <c r="P47" s="478"/>
      <c r="Q47" s="478"/>
      <c r="R47" s="478"/>
      <c r="S47" s="478"/>
      <c r="T47" s="478"/>
      <c r="U47" s="478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s="468" customFormat="1" ht="20.100000000000001" customHeight="1">
      <c r="A48" s="457">
        <v>30100031</v>
      </c>
      <c r="B48" s="458" t="s">
        <v>926</v>
      </c>
      <c r="C48" s="459" t="s">
        <v>927</v>
      </c>
      <c r="D48" s="456">
        <v>5.03</v>
      </c>
      <c r="E48" s="456"/>
      <c r="F48" s="460">
        <v>42655</v>
      </c>
      <c r="G48" s="456">
        <v>149</v>
      </c>
      <c r="H48" s="461">
        <f t="shared" si="11"/>
        <v>749.47</v>
      </c>
      <c r="I48" s="462">
        <v>2</v>
      </c>
      <c r="J48" s="462">
        <f t="array" ref="J48">IF(ISERROR(G48/I48),"",G48/I48)</f>
        <v>74.5</v>
      </c>
      <c r="K48" s="463">
        <f t="array" ref="K48">IF(ISERROR(G48/L48),"",G48/L48)</f>
        <v>2.6607142857142856</v>
      </c>
      <c r="L48" s="462">
        <v>56</v>
      </c>
      <c r="M48" s="464">
        <f t="shared" si="19"/>
        <v>-0.66071428571428559</v>
      </c>
      <c r="N48" s="462">
        <f t="shared" si="20"/>
        <v>0</v>
      </c>
      <c r="O48" s="465"/>
      <c r="P48" s="465"/>
      <c r="Q48" s="465"/>
      <c r="R48" s="465"/>
      <c r="S48" s="465"/>
      <c r="T48" s="465"/>
      <c r="U48" s="465"/>
      <c r="V48" s="466">
        <f t="shared" si="21"/>
        <v>0</v>
      </c>
      <c r="W48" s="467">
        <f t="shared" si="22"/>
        <v>0</v>
      </c>
      <c r="X48" s="466"/>
      <c r="Y48" s="466"/>
      <c r="Z48" s="466"/>
      <c r="AA48" s="466"/>
    </row>
    <row r="49" spans="1:27" s="468" customFormat="1" ht="20.100000000000001" customHeight="1">
      <c r="A49" s="457">
        <v>30100019</v>
      </c>
      <c r="B49" s="458" t="s">
        <v>929</v>
      </c>
      <c r="C49" s="473" t="s">
        <v>383</v>
      </c>
      <c r="D49" s="456">
        <v>5.03</v>
      </c>
      <c r="E49" s="456"/>
      <c r="F49" s="460">
        <v>42656</v>
      </c>
      <c r="G49" s="456">
        <v>342</v>
      </c>
      <c r="H49" s="461">
        <f t="shared" si="11"/>
        <v>1720.26</v>
      </c>
      <c r="I49" s="462">
        <v>6</v>
      </c>
      <c r="J49" s="462"/>
      <c r="K49" s="463">
        <f t="array" ref="K49">IF(ISERROR(G49/L49),"",G49/L49)</f>
        <v>6.333333333333333</v>
      </c>
      <c r="L49" s="462">
        <v>54</v>
      </c>
      <c r="M49" s="464">
        <f t="shared" si="19"/>
        <v>-0.33333333333333304</v>
      </c>
      <c r="N49" s="462">
        <f t="shared" si="20"/>
        <v>0</v>
      </c>
      <c r="O49" s="465"/>
      <c r="P49" s="465"/>
      <c r="Q49" s="465"/>
      <c r="R49" s="465"/>
      <c r="S49" s="465"/>
      <c r="T49" s="465"/>
      <c r="U49" s="465"/>
      <c r="V49" s="466"/>
      <c r="W49" s="467"/>
      <c r="X49" s="466"/>
      <c r="Y49" s="466"/>
      <c r="Z49" s="466"/>
      <c r="AA49" s="466"/>
    </row>
    <row r="50" spans="1:27" ht="20.100000000000001" hidden="1" customHeight="1">
      <c r="A50" s="358">
        <v>30100020</v>
      </c>
      <c r="B50" s="474" t="s">
        <v>382</v>
      </c>
      <c r="C50" s="209" t="s">
        <v>384</v>
      </c>
      <c r="D50" s="130">
        <v>5.03</v>
      </c>
      <c r="E50" s="130"/>
      <c r="F50" s="149"/>
      <c r="G50" s="150"/>
      <c r="H50" s="475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78"/>
      <c r="P50" s="478"/>
      <c r="Q50" s="478"/>
      <c r="R50" s="478"/>
      <c r="S50" s="478"/>
      <c r="T50" s="478"/>
      <c r="U50" s="478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74" t="s">
        <v>382</v>
      </c>
      <c r="C51" s="209" t="s">
        <v>389</v>
      </c>
      <c r="D51" s="130">
        <v>5.03</v>
      </c>
      <c r="E51" s="130"/>
      <c r="F51" s="149"/>
      <c r="G51" s="150"/>
      <c r="H51" s="475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78"/>
      <c r="P51" s="478"/>
      <c r="Q51" s="478"/>
      <c r="R51" s="478"/>
      <c r="S51" s="478"/>
      <c r="T51" s="478"/>
      <c r="U51" s="478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74" t="s">
        <v>382</v>
      </c>
      <c r="C52" s="209" t="s">
        <v>391</v>
      </c>
      <c r="D52" s="130">
        <v>5.03</v>
      </c>
      <c r="E52" s="130"/>
      <c r="F52" s="149"/>
      <c r="G52" s="150"/>
      <c r="H52" s="475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78"/>
      <c r="P52" s="478"/>
      <c r="Q52" s="478"/>
      <c r="R52" s="478"/>
      <c r="S52" s="478"/>
      <c r="T52" s="478"/>
      <c r="U52" s="478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74" t="s">
        <v>421</v>
      </c>
      <c r="C53" s="209" t="s">
        <v>364</v>
      </c>
      <c r="D53" s="130">
        <v>5.03</v>
      </c>
      <c r="E53" s="130"/>
      <c r="F53" s="149"/>
      <c r="G53" s="150"/>
      <c r="H53" s="475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78"/>
      <c r="P53" s="478"/>
      <c r="Q53" s="478"/>
      <c r="R53" s="478"/>
      <c r="S53" s="478"/>
      <c r="T53" s="478"/>
      <c r="U53" s="478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74" t="s">
        <v>421</v>
      </c>
      <c r="C54" s="209" t="s">
        <v>365</v>
      </c>
      <c r="D54" s="130">
        <v>5.03</v>
      </c>
      <c r="E54" s="130"/>
      <c r="F54" s="149"/>
      <c r="G54" s="150"/>
      <c r="H54" s="475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78"/>
      <c r="P54" s="478"/>
      <c r="Q54" s="478"/>
      <c r="R54" s="478"/>
      <c r="S54" s="478"/>
      <c r="T54" s="478"/>
      <c r="U54" s="478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74" t="s">
        <v>421</v>
      </c>
      <c r="C55" s="209" t="s">
        <v>366</v>
      </c>
      <c r="D55" s="130">
        <v>5.03</v>
      </c>
      <c r="E55" s="130"/>
      <c r="F55" s="149"/>
      <c r="G55" s="150"/>
      <c r="H55" s="475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78"/>
      <c r="P55" s="478"/>
      <c r="Q55" s="478"/>
      <c r="R55" s="478"/>
      <c r="S55" s="478"/>
      <c r="T55" s="478"/>
      <c r="U55" s="478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74" t="s">
        <v>421</v>
      </c>
      <c r="C56" s="209" t="s">
        <v>367</v>
      </c>
      <c r="D56" s="130">
        <v>5.03</v>
      </c>
      <c r="E56" s="130"/>
      <c r="F56" s="149"/>
      <c r="G56" s="150"/>
      <c r="H56" s="475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78"/>
      <c r="P56" s="478"/>
      <c r="Q56" s="478"/>
      <c r="R56" s="478"/>
      <c r="S56" s="478"/>
      <c r="T56" s="478"/>
      <c r="U56" s="478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75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82"/>
      <c r="P57" s="482"/>
      <c r="Q57" s="482"/>
      <c r="R57" s="482"/>
      <c r="S57" s="482"/>
      <c r="T57" s="482"/>
      <c r="U57" s="482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75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82"/>
      <c r="P58" s="482"/>
      <c r="Q58" s="482"/>
      <c r="R58" s="482"/>
      <c r="S58" s="482"/>
      <c r="T58" s="482"/>
      <c r="U58" s="482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75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82"/>
      <c r="P59" s="482"/>
      <c r="Q59" s="482"/>
      <c r="R59" s="482"/>
      <c r="S59" s="482"/>
      <c r="T59" s="482"/>
      <c r="U59" s="482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75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82"/>
      <c r="P60" s="482"/>
      <c r="Q60" s="482"/>
      <c r="R60" s="482"/>
      <c r="S60" s="482"/>
      <c r="T60" s="482"/>
      <c r="U60" s="482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75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82"/>
      <c r="P61" s="482"/>
      <c r="Q61" s="482"/>
      <c r="R61" s="482"/>
      <c r="S61" s="482"/>
      <c r="T61" s="482"/>
      <c r="U61" s="482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75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82"/>
      <c r="P62" s="482"/>
      <c r="Q62" s="482"/>
      <c r="R62" s="482"/>
      <c r="S62" s="482"/>
      <c r="T62" s="482"/>
      <c r="U62" s="482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75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82"/>
      <c r="P63" s="482"/>
      <c r="Q63" s="482"/>
      <c r="R63" s="482"/>
      <c r="S63" s="482"/>
      <c r="T63" s="482"/>
      <c r="U63" s="482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75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82"/>
      <c r="P64" s="482"/>
      <c r="Q64" s="482"/>
      <c r="R64" s="482"/>
      <c r="S64" s="482"/>
      <c r="T64" s="482"/>
      <c r="U64" s="482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75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82"/>
      <c r="P65" s="482"/>
      <c r="Q65" s="482"/>
      <c r="R65" s="482"/>
      <c r="S65" s="482"/>
      <c r="T65" s="482"/>
      <c r="U65" s="482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75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82"/>
      <c r="P66" s="482"/>
      <c r="Q66" s="482"/>
      <c r="R66" s="482"/>
      <c r="S66" s="482"/>
      <c r="T66" s="482"/>
      <c r="U66" s="482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475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82"/>
      <c r="P67" s="482"/>
      <c r="Q67" s="482"/>
      <c r="R67" s="482"/>
      <c r="S67" s="482"/>
      <c r="T67" s="482"/>
      <c r="U67" s="482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475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82"/>
      <c r="P68" s="482"/>
      <c r="Q68" s="482"/>
      <c r="R68" s="482"/>
      <c r="S68" s="482"/>
      <c r="T68" s="482"/>
      <c r="U68" s="482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75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82"/>
      <c r="P69" s="482"/>
      <c r="Q69" s="482"/>
      <c r="R69" s="482"/>
      <c r="S69" s="482"/>
      <c r="T69" s="482"/>
      <c r="U69" s="482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75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82"/>
      <c r="P70" s="482"/>
      <c r="Q70" s="482"/>
      <c r="R70" s="482"/>
      <c r="S70" s="482"/>
      <c r="T70" s="482"/>
      <c r="U70" s="482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475">
        <f t="shared" si="11"/>
        <v>0</v>
      </c>
      <c r="I71" s="151"/>
      <c r="J71" s="152"/>
      <c r="K71" s="153"/>
      <c r="L71" s="151"/>
      <c r="M71" s="131"/>
      <c r="N71" s="152"/>
      <c r="O71" s="482"/>
      <c r="P71" s="482"/>
      <c r="Q71" s="482"/>
      <c r="R71" s="482"/>
      <c r="S71" s="482"/>
      <c r="T71" s="482"/>
      <c r="U71" s="482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75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82"/>
      <c r="P72" s="482"/>
      <c r="Q72" s="482"/>
      <c r="R72" s="482"/>
      <c r="S72" s="482"/>
      <c r="T72" s="482"/>
      <c r="U72" s="482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75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82"/>
      <c r="P73" s="482"/>
      <c r="Q73" s="482"/>
      <c r="R73" s="482"/>
      <c r="S73" s="482"/>
      <c r="T73" s="482"/>
      <c r="U73" s="482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75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82"/>
      <c r="P74" s="482"/>
      <c r="Q74" s="482"/>
      <c r="R74" s="482"/>
      <c r="S74" s="482"/>
      <c r="T74" s="482"/>
      <c r="U74" s="482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475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82"/>
      <c r="P75" s="482"/>
      <c r="Q75" s="482"/>
      <c r="R75" s="482"/>
      <c r="S75" s="482"/>
      <c r="T75" s="482"/>
      <c r="U75" s="482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75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82"/>
      <c r="P76" s="482"/>
      <c r="Q76" s="482"/>
      <c r="R76" s="482"/>
      <c r="S76" s="482"/>
      <c r="T76" s="482"/>
      <c r="U76" s="482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75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82"/>
      <c r="P77" s="482"/>
      <c r="Q77" s="482"/>
      <c r="R77" s="482"/>
      <c r="S77" s="482"/>
      <c r="T77" s="482"/>
      <c r="U77" s="482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75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82"/>
      <c r="P78" s="482"/>
      <c r="Q78" s="482"/>
      <c r="R78" s="482"/>
      <c r="S78" s="482"/>
      <c r="T78" s="482"/>
      <c r="U78" s="482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75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82"/>
      <c r="P79" s="482"/>
      <c r="Q79" s="482"/>
      <c r="R79" s="482"/>
      <c r="S79" s="482"/>
      <c r="T79" s="482"/>
      <c r="U79" s="482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75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82"/>
      <c r="P80" s="482"/>
      <c r="Q80" s="482"/>
      <c r="R80" s="482"/>
      <c r="S80" s="482"/>
      <c r="T80" s="482"/>
      <c r="U80" s="482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75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82"/>
      <c r="P81" s="482"/>
      <c r="Q81" s="482"/>
      <c r="R81" s="482"/>
      <c r="S81" s="482"/>
      <c r="T81" s="482"/>
      <c r="U81" s="482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75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82"/>
      <c r="P82" s="482"/>
      <c r="Q82" s="482"/>
      <c r="R82" s="482"/>
      <c r="S82" s="482"/>
      <c r="T82" s="482"/>
      <c r="U82" s="482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75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82"/>
      <c r="P83" s="482"/>
      <c r="Q83" s="482"/>
      <c r="R83" s="482"/>
      <c r="S83" s="482"/>
      <c r="T83" s="482"/>
      <c r="U83" s="482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75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82"/>
      <c r="P84" s="482"/>
      <c r="Q84" s="482"/>
      <c r="R84" s="482"/>
      <c r="S84" s="482"/>
      <c r="T84" s="482"/>
      <c r="U84" s="482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75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82"/>
      <c r="P85" s="482"/>
      <c r="Q85" s="482"/>
      <c r="R85" s="482"/>
      <c r="S85" s="482"/>
      <c r="T85" s="482"/>
      <c r="U85" s="482"/>
      <c r="V85" s="154"/>
      <c r="W85" s="155"/>
      <c r="X85" s="154"/>
      <c r="Y85" s="154"/>
      <c r="Z85" s="154"/>
      <c r="AA85" s="154"/>
    </row>
    <row r="86" spans="1:27" ht="20.100000000000001" customHeight="1">
      <c r="A86" s="567" t="s">
        <v>216</v>
      </c>
      <c r="B86" s="567"/>
      <c r="C86" s="483" t="s">
        <v>202</v>
      </c>
      <c r="D86" s="165"/>
      <c r="E86" s="165"/>
      <c r="F86" s="166"/>
      <c r="G86" s="167">
        <f>SUM(G29:G85)</f>
        <v>1039</v>
      </c>
      <c r="H86" s="168">
        <f>SUM(H29:H85)</f>
        <v>5227.6200000000008</v>
      </c>
      <c r="I86" s="168">
        <f>SUM(I29:I85)</f>
        <v>13.5</v>
      </c>
      <c r="J86" s="152">
        <f t="array" ref="J86">IF(ISERROR(G86/I86),"",G86/I86)</f>
        <v>76.962962962962962</v>
      </c>
      <c r="K86" s="168">
        <f>SUM(K29:K85)</f>
        <v>19.642857142857142</v>
      </c>
      <c r="L86" s="169"/>
      <c r="M86" s="172">
        <f t="shared" ref="M86:V86" si="34">SUM(M29:M85)</f>
        <v>-6.1428571428571423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74" t="s">
        <v>217</v>
      </c>
      <c r="C87" s="148" t="s">
        <v>179</v>
      </c>
      <c r="D87" s="130">
        <v>5.03</v>
      </c>
      <c r="E87" s="130"/>
      <c r="F87" s="149"/>
      <c r="G87" s="150"/>
      <c r="H87" s="475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82"/>
      <c r="P87" s="482"/>
      <c r="Q87" s="482"/>
      <c r="R87" s="482"/>
      <c r="S87" s="482"/>
      <c r="T87" s="482"/>
      <c r="U87" s="482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74" t="s">
        <v>217</v>
      </c>
      <c r="C88" s="148" t="s">
        <v>186</v>
      </c>
      <c r="D88" s="130">
        <v>5.03</v>
      </c>
      <c r="E88" s="130"/>
      <c r="F88" s="149"/>
      <c r="G88" s="150"/>
      <c r="H88" s="475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82"/>
      <c r="P88" s="482"/>
      <c r="Q88" s="482"/>
      <c r="R88" s="482"/>
      <c r="S88" s="482"/>
      <c r="T88" s="482"/>
      <c r="U88" s="482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74" t="s">
        <v>217</v>
      </c>
      <c r="C89" s="148" t="s">
        <v>204</v>
      </c>
      <c r="D89" s="130">
        <v>5.03</v>
      </c>
      <c r="E89" s="130"/>
      <c r="F89" s="149"/>
      <c r="G89" s="150"/>
      <c r="H89" s="475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82"/>
      <c r="P89" s="482"/>
      <c r="Q89" s="482"/>
      <c r="R89" s="482"/>
      <c r="S89" s="482"/>
      <c r="T89" s="482"/>
      <c r="U89" s="482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75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82"/>
      <c r="P90" s="482"/>
      <c r="Q90" s="482"/>
      <c r="R90" s="482"/>
      <c r="S90" s="482"/>
      <c r="T90" s="482"/>
      <c r="U90" s="482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475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82"/>
      <c r="P91" s="482"/>
      <c r="Q91" s="482"/>
      <c r="R91" s="482"/>
      <c r="S91" s="482"/>
      <c r="T91" s="482"/>
      <c r="U91" s="482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75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82"/>
      <c r="P92" s="482"/>
      <c r="Q92" s="482"/>
      <c r="R92" s="482"/>
      <c r="S92" s="482"/>
      <c r="T92" s="482"/>
      <c r="U92" s="482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75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82"/>
      <c r="P93" s="482"/>
      <c r="Q93" s="482"/>
      <c r="R93" s="482"/>
      <c r="S93" s="482"/>
      <c r="T93" s="482"/>
      <c r="U93" s="482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75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82"/>
      <c r="P94" s="482"/>
      <c r="Q94" s="482"/>
      <c r="R94" s="482"/>
      <c r="S94" s="482"/>
      <c r="T94" s="482"/>
      <c r="U94" s="482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75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82"/>
      <c r="P95" s="482"/>
      <c r="Q95" s="482"/>
      <c r="R95" s="482"/>
      <c r="S95" s="482"/>
      <c r="T95" s="482"/>
      <c r="U95" s="482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75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82"/>
      <c r="P96" s="482"/>
      <c r="Q96" s="482"/>
      <c r="R96" s="482"/>
      <c r="S96" s="482"/>
      <c r="T96" s="482"/>
      <c r="U96" s="482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75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82"/>
      <c r="P97" s="482"/>
      <c r="Q97" s="482"/>
      <c r="R97" s="482"/>
      <c r="S97" s="482"/>
      <c r="T97" s="482"/>
      <c r="U97" s="482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75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82"/>
      <c r="P98" s="482"/>
      <c r="Q98" s="482"/>
      <c r="R98" s="482"/>
      <c r="S98" s="482"/>
      <c r="T98" s="482"/>
      <c r="U98" s="482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475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82"/>
      <c r="P99" s="482"/>
      <c r="Q99" s="482"/>
      <c r="R99" s="482"/>
      <c r="S99" s="482"/>
      <c r="T99" s="482"/>
      <c r="U99" s="482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75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82"/>
      <c r="P100" s="482"/>
      <c r="Q100" s="482"/>
      <c r="R100" s="482"/>
      <c r="S100" s="482"/>
      <c r="T100" s="482"/>
      <c r="U100" s="482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75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82"/>
      <c r="P101" s="482"/>
      <c r="Q101" s="482"/>
      <c r="R101" s="482"/>
      <c r="S101" s="482"/>
      <c r="T101" s="482"/>
      <c r="U101" s="482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75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82"/>
      <c r="P102" s="482"/>
      <c r="Q102" s="482"/>
      <c r="R102" s="482"/>
      <c r="S102" s="482"/>
      <c r="T102" s="482"/>
      <c r="U102" s="482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74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75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82"/>
      <c r="P103" s="482"/>
      <c r="Q103" s="482"/>
      <c r="R103" s="482"/>
      <c r="S103" s="482"/>
      <c r="T103" s="482"/>
      <c r="U103" s="482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74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75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82"/>
      <c r="P104" s="482"/>
      <c r="Q104" s="482"/>
      <c r="R104" s="482"/>
      <c r="S104" s="482"/>
      <c r="T104" s="482"/>
      <c r="U104" s="482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74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75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82"/>
      <c r="P105" s="482"/>
      <c r="Q105" s="482"/>
      <c r="R105" s="482"/>
      <c r="S105" s="482"/>
      <c r="T105" s="482"/>
      <c r="U105" s="482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74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75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82"/>
      <c r="P106" s="482"/>
      <c r="Q106" s="482"/>
      <c r="R106" s="482"/>
      <c r="S106" s="482"/>
      <c r="T106" s="482"/>
      <c r="U106" s="482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74" t="s">
        <v>393</v>
      </c>
      <c r="C107" s="209" t="s">
        <v>395</v>
      </c>
      <c r="D107" s="130">
        <v>5</v>
      </c>
      <c r="E107" s="130"/>
      <c r="F107" s="149"/>
      <c r="G107" s="150"/>
      <c r="H107" s="475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82"/>
      <c r="P107" s="482"/>
      <c r="Q107" s="482"/>
      <c r="R107" s="482"/>
      <c r="S107" s="482"/>
      <c r="T107" s="482"/>
      <c r="U107" s="482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74" t="s">
        <v>393</v>
      </c>
      <c r="C108" s="209" t="s">
        <v>402</v>
      </c>
      <c r="D108" s="130">
        <v>5</v>
      </c>
      <c r="E108" s="130"/>
      <c r="F108" s="149"/>
      <c r="G108" s="150"/>
      <c r="H108" s="475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82"/>
      <c r="P108" s="482"/>
      <c r="Q108" s="482"/>
      <c r="R108" s="482"/>
      <c r="S108" s="482"/>
      <c r="T108" s="482"/>
      <c r="U108" s="482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74" t="s">
        <v>404</v>
      </c>
      <c r="C109" s="209" t="s">
        <v>405</v>
      </c>
      <c r="D109" s="130">
        <v>5</v>
      </c>
      <c r="E109" s="130"/>
      <c r="F109" s="149"/>
      <c r="G109" s="150"/>
      <c r="H109" s="475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82"/>
      <c r="P109" s="482"/>
      <c r="Q109" s="482"/>
      <c r="R109" s="482"/>
      <c r="S109" s="482"/>
      <c r="T109" s="482"/>
      <c r="U109" s="482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74" t="s">
        <v>511</v>
      </c>
      <c r="C110" s="209" t="s">
        <v>372</v>
      </c>
      <c r="D110" s="130">
        <v>5</v>
      </c>
      <c r="E110" s="130"/>
      <c r="F110" s="149"/>
      <c r="G110" s="150"/>
      <c r="H110" s="475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82"/>
      <c r="P110" s="482"/>
      <c r="Q110" s="482"/>
      <c r="R110" s="482"/>
      <c r="S110" s="482"/>
      <c r="T110" s="482"/>
      <c r="U110" s="482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74" t="s">
        <v>343</v>
      </c>
      <c r="C111" s="148" t="s">
        <v>345</v>
      </c>
      <c r="D111" s="130">
        <v>5</v>
      </c>
      <c r="E111" s="130"/>
      <c r="F111" s="149"/>
      <c r="G111" s="150"/>
      <c r="H111" s="475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82"/>
      <c r="P111" s="482"/>
      <c r="Q111" s="482"/>
      <c r="R111" s="482"/>
      <c r="S111" s="482"/>
      <c r="T111" s="482"/>
      <c r="U111" s="482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74" t="s">
        <v>343</v>
      </c>
      <c r="C112" s="148" t="s">
        <v>347</v>
      </c>
      <c r="D112" s="130">
        <v>5</v>
      </c>
      <c r="E112" s="130"/>
      <c r="F112" s="149"/>
      <c r="G112" s="150"/>
      <c r="H112" s="475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82"/>
      <c r="P112" s="482"/>
      <c r="Q112" s="482"/>
      <c r="R112" s="482"/>
      <c r="S112" s="482"/>
      <c r="T112" s="482"/>
      <c r="U112" s="482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75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82"/>
      <c r="P113" s="482"/>
      <c r="Q113" s="482"/>
      <c r="R113" s="482"/>
      <c r="S113" s="482"/>
      <c r="T113" s="482"/>
      <c r="U113" s="482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75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82"/>
      <c r="P114" s="482"/>
      <c r="Q114" s="482"/>
      <c r="R114" s="482"/>
      <c r="S114" s="482"/>
      <c r="T114" s="482"/>
      <c r="U114" s="482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75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82"/>
      <c r="P115" s="482"/>
      <c r="Q115" s="482"/>
      <c r="R115" s="482"/>
      <c r="S115" s="482"/>
      <c r="T115" s="482"/>
      <c r="U115" s="482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75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82"/>
      <c r="P116" s="482"/>
      <c r="Q116" s="482"/>
      <c r="R116" s="482"/>
      <c r="S116" s="482"/>
      <c r="T116" s="482"/>
      <c r="U116" s="482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75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82"/>
      <c r="P117" s="482"/>
      <c r="Q117" s="482"/>
      <c r="R117" s="482"/>
      <c r="S117" s="482"/>
      <c r="T117" s="482"/>
      <c r="U117" s="482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75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82"/>
      <c r="P118" s="482"/>
      <c r="Q118" s="482"/>
      <c r="R118" s="482"/>
      <c r="S118" s="482"/>
      <c r="T118" s="482"/>
      <c r="U118" s="482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75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82"/>
      <c r="P119" s="482"/>
      <c r="Q119" s="482"/>
      <c r="R119" s="482"/>
      <c r="S119" s="482"/>
      <c r="T119" s="482"/>
      <c r="U119" s="482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75">
        <f t="shared" si="36"/>
        <v>0</v>
      </c>
      <c r="I120" s="151"/>
      <c r="J120" s="152" t="str">
        <f t="array" ref="J120">IF(ISERROR(G120/I120),"",G120/I120)</f>
        <v/>
      </c>
      <c r="K120" s="475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82"/>
      <c r="P120" s="482"/>
      <c r="Q120" s="482"/>
      <c r="R120" s="482"/>
      <c r="S120" s="482"/>
      <c r="T120" s="482"/>
      <c r="U120" s="482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59" t="s">
        <v>224</v>
      </c>
      <c r="B121" s="560"/>
      <c r="C121" s="483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475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82"/>
      <c r="P122" s="482"/>
      <c r="Q122" s="482"/>
      <c r="R122" s="482"/>
      <c r="S122" s="482"/>
      <c r="T122" s="482"/>
      <c r="U122" s="482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75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82"/>
      <c r="P123" s="482"/>
      <c r="Q123" s="482"/>
      <c r="R123" s="482"/>
      <c r="S123" s="482"/>
      <c r="T123" s="482"/>
      <c r="U123" s="482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75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82"/>
      <c r="P124" s="482"/>
      <c r="Q124" s="482"/>
      <c r="R124" s="482"/>
      <c r="S124" s="482"/>
      <c r="T124" s="482"/>
      <c r="U124" s="482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475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82"/>
      <c r="P125" s="482"/>
      <c r="Q125" s="482"/>
      <c r="R125" s="482"/>
      <c r="S125" s="482"/>
      <c r="T125" s="482"/>
      <c r="U125" s="482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479" t="s">
        <v>203</v>
      </c>
      <c r="D126" s="130">
        <v>5.03</v>
      </c>
      <c r="E126" s="130"/>
      <c r="F126" s="149"/>
      <c r="G126" s="150"/>
      <c r="H126" s="475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82"/>
      <c r="P126" s="482"/>
      <c r="Q126" s="482"/>
      <c r="R126" s="482"/>
      <c r="S126" s="482"/>
      <c r="T126" s="482"/>
      <c r="U126" s="482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75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82"/>
      <c r="P127" s="482"/>
      <c r="Q127" s="482"/>
      <c r="R127" s="482"/>
      <c r="S127" s="482"/>
      <c r="T127" s="482"/>
      <c r="U127" s="482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75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82"/>
      <c r="P128" s="482"/>
      <c r="Q128" s="482"/>
      <c r="R128" s="482"/>
      <c r="S128" s="482"/>
      <c r="T128" s="482"/>
      <c r="U128" s="482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479" t="s">
        <v>228</v>
      </c>
      <c r="D129" s="130">
        <v>5.03</v>
      </c>
      <c r="E129" s="130"/>
      <c r="F129" s="149"/>
      <c r="G129" s="150"/>
      <c r="H129" s="475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82"/>
      <c r="P129" s="482"/>
      <c r="Q129" s="482"/>
      <c r="R129" s="482"/>
      <c r="S129" s="482"/>
      <c r="T129" s="482"/>
      <c r="U129" s="482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479" t="s">
        <v>212</v>
      </c>
      <c r="D130" s="130">
        <v>5.03</v>
      </c>
      <c r="E130" s="130"/>
      <c r="F130" s="149"/>
      <c r="G130" s="150"/>
      <c r="H130" s="475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82"/>
      <c r="P130" s="482"/>
      <c r="Q130" s="482"/>
      <c r="R130" s="482"/>
      <c r="S130" s="482"/>
      <c r="T130" s="482"/>
      <c r="U130" s="482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479" t="s">
        <v>203</v>
      </c>
      <c r="D131" s="130">
        <v>5.03</v>
      </c>
      <c r="E131" s="130"/>
      <c r="F131" s="149"/>
      <c r="G131" s="150"/>
      <c r="H131" s="475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82"/>
      <c r="P131" s="482"/>
      <c r="Q131" s="482"/>
      <c r="R131" s="482"/>
      <c r="S131" s="482"/>
      <c r="T131" s="482"/>
      <c r="U131" s="482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479" t="s">
        <v>186</v>
      </c>
      <c r="D132" s="130">
        <v>5.03</v>
      </c>
      <c r="E132" s="130"/>
      <c r="F132" s="149"/>
      <c r="G132" s="150"/>
      <c r="H132" s="475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82"/>
      <c r="P132" s="482"/>
      <c r="Q132" s="482"/>
      <c r="R132" s="482"/>
      <c r="S132" s="482"/>
      <c r="T132" s="482"/>
      <c r="U132" s="482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479" t="s">
        <v>228</v>
      </c>
      <c r="D133" s="130">
        <v>5.03</v>
      </c>
      <c r="E133" s="130"/>
      <c r="F133" s="149"/>
      <c r="G133" s="150"/>
      <c r="H133" s="475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82"/>
      <c r="P133" s="482"/>
      <c r="Q133" s="482"/>
      <c r="R133" s="482"/>
      <c r="S133" s="482"/>
      <c r="T133" s="482"/>
      <c r="U133" s="482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479" t="s">
        <v>199</v>
      </c>
      <c r="D134" s="130">
        <v>5.03</v>
      </c>
      <c r="E134" s="130"/>
      <c r="F134" s="149"/>
      <c r="G134" s="150"/>
      <c r="H134" s="475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82"/>
      <c r="P134" s="482"/>
      <c r="Q134" s="482"/>
      <c r="R134" s="482"/>
      <c r="S134" s="482"/>
      <c r="T134" s="482"/>
      <c r="U134" s="482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475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82"/>
      <c r="P135" s="482"/>
      <c r="Q135" s="482"/>
      <c r="R135" s="482"/>
      <c r="S135" s="482"/>
      <c r="T135" s="482"/>
      <c r="U135" s="482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75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82"/>
      <c r="P136" s="482"/>
      <c r="Q136" s="482"/>
      <c r="R136" s="482"/>
      <c r="S136" s="482"/>
      <c r="T136" s="482"/>
      <c r="U136" s="482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59" t="s">
        <v>231</v>
      </c>
      <c r="B137" s="560"/>
      <c r="C137" s="483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475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482"/>
      <c r="P138" s="482"/>
      <c r="Q138" s="482"/>
      <c r="R138" s="482"/>
      <c r="S138" s="482"/>
      <c r="T138" s="482"/>
      <c r="U138" s="482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75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82"/>
      <c r="P139" s="482"/>
      <c r="Q139" s="482"/>
      <c r="R139" s="482"/>
      <c r="S139" s="482"/>
      <c r="T139" s="482"/>
      <c r="U139" s="482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75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82"/>
      <c r="P140" s="482"/>
      <c r="Q140" s="482"/>
      <c r="R140" s="482"/>
      <c r="S140" s="482"/>
      <c r="T140" s="482"/>
      <c r="U140" s="482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475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82"/>
      <c r="P141" s="482"/>
      <c r="Q141" s="482"/>
      <c r="R141" s="482"/>
      <c r="S141" s="482"/>
      <c r="T141" s="482"/>
      <c r="U141" s="482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75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82"/>
      <c r="P142" s="482"/>
      <c r="Q142" s="482"/>
      <c r="R142" s="482"/>
      <c r="S142" s="482"/>
      <c r="T142" s="482"/>
      <c r="U142" s="482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475">
        <f t="shared" si="55"/>
        <v>0</v>
      </c>
      <c r="I143" s="151"/>
      <c r="J143" s="152"/>
      <c r="K143" s="153"/>
      <c r="L143" s="151"/>
      <c r="M143" s="131"/>
      <c r="N143" s="152"/>
      <c r="O143" s="482"/>
      <c r="P143" s="482"/>
      <c r="Q143" s="482"/>
      <c r="R143" s="482"/>
      <c r="S143" s="482"/>
      <c r="T143" s="482"/>
      <c r="U143" s="482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75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82"/>
      <c r="P144" s="482"/>
      <c r="Q144" s="482"/>
      <c r="R144" s="482"/>
      <c r="S144" s="482"/>
      <c r="T144" s="482"/>
      <c r="U144" s="482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59" t="s">
        <v>234</v>
      </c>
      <c r="B145" s="560"/>
      <c r="C145" s="483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480"/>
      <c r="D146" s="130">
        <v>3.65</v>
      </c>
      <c r="E146" s="130"/>
      <c r="F146" s="175"/>
      <c r="G146" s="150"/>
      <c r="H146" s="475">
        <f t="shared" ref="H146:H159" si="63">D146*G146</f>
        <v>0</v>
      </c>
      <c r="I146" s="151"/>
      <c r="J146" s="152" t="str">
        <f t="array" ref="J146">IF(ISERROR(G146/I146),"",G146/I146)</f>
        <v/>
      </c>
      <c r="K146" s="475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82"/>
      <c r="P146" s="482"/>
      <c r="Q146" s="482"/>
      <c r="R146" s="482"/>
      <c r="S146" s="482"/>
      <c r="T146" s="482"/>
      <c r="U146" s="482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80"/>
      <c r="D147" s="130">
        <v>6.58</v>
      </c>
      <c r="E147" s="130"/>
      <c r="F147" s="149"/>
      <c r="G147" s="150"/>
      <c r="H147" s="475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82"/>
      <c r="P147" s="482"/>
      <c r="Q147" s="482"/>
      <c r="R147" s="482"/>
      <c r="S147" s="482"/>
      <c r="T147" s="482"/>
      <c r="U147" s="482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80"/>
      <c r="D148" s="130">
        <v>7.8</v>
      </c>
      <c r="E148" s="130"/>
      <c r="F148" s="149"/>
      <c r="G148" s="150"/>
      <c r="H148" s="475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82"/>
      <c r="P148" s="482"/>
      <c r="Q148" s="482"/>
      <c r="R148" s="482"/>
      <c r="S148" s="482"/>
      <c r="T148" s="482"/>
      <c r="U148" s="482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80"/>
      <c r="D149" s="130">
        <v>4.4000000000000004</v>
      </c>
      <c r="E149" s="130"/>
      <c r="F149" s="149"/>
      <c r="G149" s="150"/>
      <c r="H149" s="475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82"/>
      <c r="P149" s="482"/>
      <c r="Q149" s="482"/>
      <c r="R149" s="482"/>
      <c r="S149" s="482"/>
      <c r="T149" s="482"/>
      <c r="U149" s="482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75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82"/>
      <c r="P150" s="482"/>
      <c r="Q150" s="482"/>
      <c r="R150" s="482"/>
      <c r="S150" s="482"/>
      <c r="T150" s="482"/>
      <c r="U150" s="482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80" t="s">
        <v>239</v>
      </c>
      <c r="C151" s="480" t="s">
        <v>179</v>
      </c>
      <c r="D151" s="130">
        <v>6.04</v>
      </c>
      <c r="E151" s="130"/>
      <c r="F151" s="149"/>
      <c r="G151" s="150"/>
      <c r="H151" s="475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82"/>
      <c r="P151" s="482"/>
      <c r="Q151" s="482"/>
      <c r="R151" s="482"/>
      <c r="S151" s="482"/>
      <c r="T151" s="482"/>
      <c r="U151" s="482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80" t="s">
        <v>239</v>
      </c>
      <c r="C152" s="480" t="s">
        <v>186</v>
      </c>
      <c r="D152" s="130">
        <v>6.04</v>
      </c>
      <c r="E152" s="130"/>
      <c r="F152" s="149"/>
      <c r="G152" s="150"/>
      <c r="H152" s="475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82"/>
      <c r="P152" s="482"/>
      <c r="Q152" s="482"/>
      <c r="R152" s="482"/>
      <c r="S152" s="482"/>
      <c r="T152" s="482"/>
      <c r="U152" s="482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80" t="s">
        <v>446</v>
      </c>
      <c r="C153" s="480" t="s">
        <v>179</v>
      </c>
      <c r="D153" s="130">
        <v>6</v>
      </c>
      <c r="E153" s="130"/>
      <c r="F153" s="149"/>
      <c r="G153" s="150"/>
      <c r="H153" s="475">
        <f t="shared" si="63"/>
        <v>0</v>
      </c>
      <c r="I153" s="151"/>
      <c r="J153" s="152"/>
      <c r="K153" s="153"/>
      <c r="L153" s="151"/>
      <c r="M153" s="131"/>
      <c r="N153" s="152"/>
      <c r="O153" s="482"/>
      <c r="P153" s="482"/>
      <c r="Q153" s="482"/>
      <c r="R153" s="482"/>
      <c r="S153" s="482"/>
      <c r="T153" s="482"/>
      <c r="U153" s="482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80" t="s">
        <v>446</v>
      </c>
      <c r="C154" s="480" t="s">
        <v>60</v>
      </c>
      <c r="D154" s="130">
        <v>6</v>
      </c>
      <c r="E154" s="130"/>
      <c r="F154" s="149"/>
      <c r="G154" s="150"/>
      <c r="H154" s="475">
        <f t="shared" si="63"/>
        <v>0</v>
      </c>
      <c r="I154" s="151"/>
      <c r="J154" s="152"/>
      <c r="K154" s="153"/>
      <c r="L154" s="151"/>
      <c r="M154" s="131"/>
      <c r="N154" s="152"/>
      <c r="O154" s="482"/>
      <c r="P154" s="482"/>
      <c r="Q154" s="482"/>
      <c r="R154" s="482"/>
      <c r="S154" s="482"/>
      <c r="T154" s="482"/>
      <c r="U154" s="482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74" t="s">
        <v>240</v>
      </c>
      <c r="C155" s="148"/>
      <c r="D155" s="130">
        <v>7.3</v>
      </c>
      <c r="E155" s="130"/>
      <c r="F155" s="149"/>
      <c r="G155" s="150"/>
      <c r="H155" s="475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82"/>
      <c r="P155" s="482"/>
      <c r="Q155" s="482"/>
      <c r="R155" s="482"/>
      <c r="S155" s="482"/>
      <c r="T155" s="482"/>
      <c r="U155" s="482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74" t="s">
        <v>241</v>
      </c>
      <c r="C156" s="148"/>
      <c r="D156" s="130">
        <f>78*120/1000</f>
        <v>9.36</v>
      </c>
      <c r="E156" s="130"/>
      <c r="F156" s="149"/>
      <c r="G156" s="150"/>
      <c r="H156" s="475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82"/>
      <c r="P156" s="482"/>
      <c r="Q156" s="482"/>
      <c r="R156" s="482"/>
      <c r="S156" s="482"/>
      <c r="T156" s="482"/>
      <c r="U156" s="482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74" t="s">
        <v>242</v>
      </c>
      <c r="C157" s="148"/>
      <c r="D157" s="130">
        <v>4.5</v>
      </c>
      <c r="E157" s="130"/>
      <c r="F157" s="149"/>
      <c r="G157" s="150"/>
      <c r="H157" s="475">
        <f t="shared" si="63"/>
        <v>0</v>
      </c>
      <c r="I157" s="151"/>
      <c r="J157" s="152"/>
      <c r="K157" s="153"/>
      <c r="L157" s="151"/>
      <c r="M157" s="131"/>
      <c r="N157" s="152"/>
      <c r="O157" s="482"/>
      <c r="P157" s="482"/>
      <c r="Q157" s="482"/>
      <c r="R157" s="482"/>
      <c r="S157" s="482"/>
      <c r="T157" s="482"/>
      <c r="U157" s="482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74" t="s">
        <v>243</v>
      </c>
      <c r="C158" s="148"/>
      <c r="D158" s="130">
        <v>4.5</v>
      </c>
      <c r="E158" s="130"/>
      <c r="F158" s="149"/>
      <c r="G158" s="150"/>
      <c r="H158" s="475">
        <f t="shared" si="63"/>
        <v>0</v>
      </c>
      <c r="I158" s="151"/>
      <c r="J158" s="152"/>
      <c r="K158" s="153"/>
      <c r="L158" s="151"/>
      <c r="M158" s="131"/>
      <c r="N158" s="152"/>
      <c r="O158" s="482"/>
      <c r="P158" s="482"/>
      <c r="Q158" s="482"/>
      <c r="R158" s="482"/>
      <c r="S158" s="482"/>
      <c r="T158" s="482"/>
      <c r="U158" s="482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75">
        <f t="shared" si="63"/>
        <v>0</v>
      </c>
      <c r="I159" s="151"/>
      <c r="J159" s="152"/>
      <c r="K159" s="153"/>
      <c r="L159" s="151"/>
      <c r="M159" s="131"/>
      <c r="N159" s="152"/>
      <c r="O159" s="482"/>
      <c r="P159" s="482"/>
      <c r="Q159" s="482"/>
      <c r="R159" s="482"/>
      <c r="S159" s="482"/>
      <c r="T159" s="482"/>
      <c r="U159" s="482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59" t="s">
        <v>244</v>
      </c>
      <c r="B160" s="560"/>
      <c r="C160" s="483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61" t="s">
        <v>246</v>
      </c>
      <c r="B161" s="562"/>
      <c r="C161" s="562"/>
      <c r="D161" s="562"/>
      <c r="E161" s="562"/>
      <c r="F161" s="563"/>
      <c r="G161" s="176">
        <f>SUM(G28,G86,G121,G137,G145,G160)</f>
        <v>1039</v>
      </c>
      <c r="H161" s="176">
        <f>SUM(H28,H86,H121,H137,H145,H160)</f>
        <v>5227.6200000000008</v>
      </c>
      <c r="I161" s="176">
        <f>SUM(I28,I86,I121,I137,I145,I160)</f>
        <v>13.5</v>
      </c>
      <c r="J161" s="177">
        <f t="array" ref="J161">IF(ISERROR(G161/I161),"",G161/I161)</f>
        <v>76.962962962962962</v>
      </c>
      <c r="K161" s="176">
        <f>SUM(K28,K86,K121,K137,K145,K160)</f>
        <v>19.642857142857142</v>
      </c>
      <c r="L161" s="177">
        <f>IF(ISERROR(G161/K161),"",G161/K161)</f>
        <v>52.894545454545458</v>
      </c>
      <c r="M161" s="176">
        <f t="shared" ref="M161:AA161" si="76">SUM(M28,M86,M121,M137,M145,M160)</f>
        <v>-6.1428571428571423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64" t="s">
        <v>495</v>
      </c>
      <c r="B162" s="476" t="s">
        <v>247</v>
      </c>
      <c r="C162" s="547" t="s">
        <v>248</v>
      </c>
      <c r="D162" s="548"/>
      <c r="E162" s="555" t="s">
        <v>249</v>
      </c>
      <c r="F162" s="555"/>
      <c r="G162" s="525" t="s">
        <v>250</v>
      </c>
      <c r="H162" s="525"/>
      <c r="I162" s="555" t="s">
        <v>251</v>
      </c>
      <c r="J162" s="555"/>
      <c r="K162" s="555" t="s">
        <v>252</v>
      </c>
      <c r="L162" s="555"/>
      <c r="M162" s="555" t="s">
        <v>253</v>
      </c>
      <c r="N162" s="555"/>
      <c r="O162" s="555" t="s">
        <v>254</v>
      </c>
      <c r="P162" s="525" t="s">
        <v>255</v>
      </c>
      <c r="Q162" s="525"/>
      <c r="R162" s="525" t="s">
        <v>252</v>
      </c>
      <c r="S162" s="525"/>
      <c r="T162" s="525" t="s">
        <v>256</v>
      </c>
      <c r="U162" s="525"/>
      <c r="V162" s="525" t="s">
        <v>257</v>
      </c>
      <c r="W162" s="525"/>
      <c r="X162" s="525" t="s">
        <v>252</v>
      </c>
      <c r="Y162" s="525"/>
      <c r="Z162" s="525" t="s">
        <v>256</v>
      </c>
      <c r="AA162" s="525"/>
    </row>
    <row r="163" spans="1:27" ht="20.100000000000001" customHeight="1">
      <c r="A163" s="565"/>
      <c r="B163" s="476" t="s">
        <v>258</v>
      </c>
      <c r="C163" s="547">
        <v>1</v>
      </c>
      <c r="D163" s="548"/>
      <c r="E163" s="558">
        <f>C163*11</f>
        <v>11</v>
      </c>
      <c r="F163" s="558"/>
      <c r="G163" s="525">
        <v>1</v>
      </c>
      <c r="H163" s="525"/>
      <c r="I163" s="558">
        <f>G163*11</f>
        <v>11</v>
      </c>
      <c r="J163" s="558"/>
      <c r="K163" s="558">
        <f>E163-I163</f>
        <v>0</v>
      </c>
      <c r="L163" s="558"/>
      <c r="M163" s="556">
        <f>IF(ISERROR(K163/E163),"",K163/E163)</f>
        <v>0</v>
      </c>
      <c r="N163" s="556"/>
      <c r="O163" s="555"/>
      <c r="P163" s="525" t="s">
        <v>201</v>
      </c>
      <c r="Q163" s="525"/>
      <c r="R163" s="554">
        <f>SUM(O28:U28)</f>
        <v>0</v>
      </c>
      <c r="S163" s="554"/>
      <c r="T163" s="549" t="str">
        <f t="array" ref="T163">IF(ISERROR(R163/R170),"",R163/R170)</f>
        <v/>
      </c>
      <c r="U163" s="549"/>
      <c r="V163" s="525" t="s">
        <v>259</v>
      </c>
      <c r="W163" s="525"/>
      <c r="X163" s="552">
        <f>SUM(P27,P85,P120,P136,P144,P158)</f>
        <v>0</v>
      </c>
      <c r="Y163" s="552"/>
      <c r="Z163" s="549" t="str">
        <f t="array" ref="Z163">IF(ISERROR(X163/X170),"",X163/X170)</f>
        <v/>
      </c>
      <c r="AA163" s="549"/>
    </row>
    <row r="164" spans="1:27" ht="20.100000000000001" customHeight="1">
      <c r="A164" s="565"/>
      <c r="B164" s="476" t="s">
        <v>260</v>
      </c>
      <c r="C164" s="547">
        <v>1</v>
      </c>
      <c r="D164" s="548"/>
      <c r="E164" s="558">
        <f>C164*11</f>
        <v>11</v>
      </c>
      <c r="F164" s="558"/>
      <c r="G164" s="525">
        <v>1</v>
      </c>
      <c r="H164" s="525"/>
      <c r="I164" s="558">
        <f>G164*11</f>
        <v>11</v>
      </c>
      <c r="J164" s="558"/>
      <c r="K164" s="558">
        <f>E164-I164</f>
        <v>0</v>
      </c>
      <c r="L164" s="558"/>
      <c r="M164" s="556">
        <f>IF(ISERROR(K164/E164),"",K164/E164)</f>
        <v>0</v>
      </c>
      <c r="N164" s="556"/>
      <c r="O164" s="555"/>
      <c r="P164" s="525" t="s">
        <v>216</v>
      </c>
      <c r="Q164" s="525"/>
      <c r="R164" s="554">
        <f>SUM(O86:U86)</f>
        <v>0</v>
      </c>
      <c r="S164" s="554"/>
      <c r="T164" s="549" t="str">
        <f>IF(ISERROR(R164/R170),"",R164/R170)</f>
        <v/>
      </c>
      <c r="U164" s="549"/>
      <c r="V164" s="525" t="s">
        <v>261</v>
      </c>
      <c r="W164" s="525"/>
      <c r="X164" s="552">
        <f>SUM(P28,P86,P121,P137,P145,P160)</f>
        <v>0</v>
      </c>
      <c r="Y164" s="552"/>
      <c r="Z164" s="549" t="str">
        <f>IF(ISERROR(X164/X170),"",X164/X170)</f>
        <v/>
      </c>
      <c r="AA164" s="549"/>
    </row>
    <row r="165" spans="1:27" ht="20.100000000000001" customHeight="1">
      <c r="A165" s="565"/>
      <c r="B165" s="476" t="s">
        <v>262</v>
      </c>
      <c r="C165" s="547">
        <v>1</v>
      </c>
      <c r="D165" s="548"/>
      <c r="E165" s="558">
        <f>C165*8</f>
        <v>8</v>
      </c>
      <c r="F165" s="558"/>
      <c r="G165" s="525">
        <v>1</v>
      </c>
      <c r="H165" s="525"/>
      <c r="I165" s="558">
        <f>G165*8</f>
        <v>8</v>
      </c>
      <c r="J165" s="558"/>
      <c r="K165" s="558">
        <f>E165-I165</f>
        <v>0</v>
      </c>
      <c r="L165" s="558"/>
      <c r="M165" s="556">
        <f>IF(ISERROR(K165/E165),"",K165/E165)</f>
        <v>0</v>
      </c>
      <c r="N165" s="556"/>
      <c r="O165" s="555"/>
      <c r="P165" s="525" t="s">
        <v>224</v>
      </c>
      <c r="Q165" s="525"/>
      <c r="R165" s="554">
        <f>SUM(O121:U121)</f>
        <v>0</v>
      </c>
      <c r="S165" s="554"/>
      <c r="T165" s="549" t="str">
        <f>IF(ISERROR(R165/R170),"",R165/R170)</f>
        <v/>
      </c>
      <c r="U165" s="549"/>
      <c r="V165" s="525" t="s">
        <v>263</v>
      </c>
      <c r="W165" s="525"/>
      <c r="X165" s="552">
        <f>SUM(P29,P87,P122,P138,P146,P161)</f>
        <v>0</v>
      </c>
      <c r="Y165" s="552"/>
      <c r="Z165" s="549" t="str">
        <f>IF(ISERROR(X165/X170),"",X165/X170)</f>
        <v/>
      </c>
      <c r="AA165" s="549"/>
    </row>
    <row r="166" spans="1:27" ht="20.100000000000001" customHeight="1">
      <c r="A166" s="565"/>
      <c r="B166" s="476" t="s">
        <v>264</v>
      </c>
      <c r="C166" s="547">
        <v>1</v>
      </c>
      <c r="D166" s="548"/>
      <c r="E166" s="558">
        <f>C166*11</f>
        <v>11</v>
      </c>
      <c r="F166" s="558"/>
      <c r="G166" s="525">
        <v>1</v>
      </c>
      <c r="H166" s="525"/>
      <c r="I166" s="558">
        <f>G166*11</f>
        <v>11</v>
      </c>
      <c r="J166" s="558"/>
      <c r="K166" s="558">
        <f>E166-I166</f>
        <v>0</v>
      </c>
      <c r="L166" s="558"/>
      <c r="M166" s="556">
        <f>IF(ISERROR(K166/E166),"",K166/E166)</f>
        <v>0</v>
      </c>
      <c r="N166" s="556"/>
      <c r="O166" s="555"/>
      <c r="P166" s="525" t="s">
        <v>231</v>
      </c>
      <c r="Q166" s="525"/>
      <c r="R166" s="554">
        <f>SUM(O137:U137)</f>
        <v>0</v>
      </c>
      <c r="S166" s="554"/>
      <c r="T166" s="549" t="str">
        <f>IF(ISERROR(R166/R170),"",R166/R170)</f>
        <v/>
      </c>
      <c r="U166" s="549"/>
      <c r="V166" s="525" t="s">
        <v>265</v>
      </c>
      <c r="W166" s="525"/>
      <c r="X166" s="552">
        <f>SUM(P31,P88,P123,P139,P147,P162)</f>
        <v>0</v>
      </c>
      <c r="Y166" s="552"/>
      <c r="Z166" s="549" t="str">
        <f>IF(ISERROR(X166/X170),"",X166/X170)</f>
        <v/>
      </c>
      <c r="AA166" s="549"/>
    </row>
    <row r="167" spans="1:27" ht="20.100000000000001" customHeight="1">
      <c r="A167" s="566"/>
      <c r="B167" s="476" t="s">
        <v>266</v>
      </c>
      <c r="C167" s="557">
        <f>SUM(C163:D166)</f>
        <v>4</v>
      </c>
      <c r="D167" s="531"/>
      <c r="E167" s="558">
        <f>SUM(E163:F166)</f>
        <v>41</v>
      </c>
      <c r="F167" s="558"/>
      <c r="G167" s="525">
        <f>SUM(G163:H166)</f>
        <v>4</v>
      </c>
      <c r="H167" s="525"/>
      <c r="I167" s="558">
        <f>SUM(I163:J166)</f>
        <v>41</v>
      </c>
      <c r="J167" s="558"/>
      <c r="K167" s="558">
        <f>SUM(K163:L166)</f>
        <v>0</v>
      </c>
      <c r="L167" s="558"/>
      <c r="M167" s="556">
        <f>IF(ISERROR(K167/E167),"",K167/E167)</f>
        <v>0</v>
      </c>
      <c r="N167" s="556"/>
      <c r="O167" s="555"/>
      <c r="P167" s="525" t="s">
        <v>234</v>
      </c>
      <c r="Q167" s="525"/>
      <c r="R167" s="554">
        <f>SUM(O145:U145)</f>
        <v>0</v>
      </c>
      <c r="S167" s="554"/>
      <c r="T167" s="549" t="str">
        <f>IF(ISERROR(R167/R170),"",R167/R170)</f>
        <v/>
      </c>
      <c r="U167" s="549"/>
      <c r="V167" s="525" t="s">
        <v>267</v>
      </c>
      <c r="W167" s="525"/>
      <c r="X167" s="552">
        <f>SUM(P32,P89,P124,P140,P148,P163)</f>
        <v>0</v>
      </c>
      <c r="Y167" s="552"/>
      <c r="Z167" s="549" t="str">
        <f>IF(ISERROR(X167/X170),"",X167/X170)</f>
        <v/>
      </c>
      <c r="AA167" s="549"/>
    </row>
    <row r="168" spans="1:27" ht="20.100000000000001" customHeight="1">
      <c r="A168" s="365" t="s">
        <v>496</v>
      </c>
      <c r="B168" s="476">
        <f>G161</f>
        <v>1039</v>
      </c>
      <c r="C168" s="535" t="s">
        <v>269</v>
      </c>
      <c r="D168" s="534"/>
      <c r="E168" s="525">
        <f>H161</f>
        <v>5227.6200000000008</v>
      </c>
      <c r="F168" s="525"/>
      <c r="G168" s="525" t="s">
        <v>270</v>
      </c>
      <c r="H168" s="525"/>
      <c r="I168" s="553">
        <f>L161</f>
        <v>52.894545454545458</v>
      </c>
      <c r="J168" s="553"/>
      <c r="K168" s="555" t="s">
        <v>271</v>
      </c>
      <c r="L168" s="555"/>
      <c r="M168" s="553">
        <f>J161</f>
        <v>76.962962962962962</v>
      </c>
      <c r="N168" s="553"/>
      <c r="O168" s="555"/>
      <c r="P168" s="525" t="s">
        <v>244</v>
      </c>
      <c r="Q168" s="525"/>
      <c r="R168" s="554">
        <f>SUM(O160:U160)</f>
        <v>0</v>
      </c>
      <c r="S168" s="554"/>
      <c r="T168" s="549" t="str">
        <f>IF(ISERROR(R168/R170),"",R168/R170)</f>
        <v/>
      </c>
      <c r="U168" s="549"/>
      <c r="V168" s="525" t="s">
        <v>272</v>
      </c>
      <c r="W168" s="525"/>
      <c r="X168" s="552">
        <f>SUM(P33,P90,P125,P141,P149,P164)</f>
        <v>0</v>
      </c>
      <c r="Y168" s="552"/>
      <c r="Z168" s="549" t="str">
        <f>IF(ISERROR(X168/X170),"",X168/X170)</f>
        <v/>
      </c>
      <c r="AA168" s="549"/>
    </row>
    <row r="169" spans="1:27" ht="20.100000000000001" customHeight="1">
      <c r="A169" s="366" t="s">
        <v>497</v>
      </c>
      <c r="B169" s="476">
        <f>I161+C167</f>
        <v>17.5</v>
      </c>
      <c r="C169" s="532" t="s">
        <v>251</v>
      </c>
      <c r="D169" s="533"/>
      <c r="E169" s="550">
        <f>K161+I167</f>
        <v>60.642857142857139</v>
      </c>
      <c r="F169" s="550"/>
      <c r="G169" s="525" t="s">
        <v>274</v>
      </c>
      <c r="H169" s="525"/>
      <c r="I169" s="553">
        <f>B169-E169</f>
        <v>-43.142857142857139</v>
      </c>
      <c r="J169" s="553"/>
      <c r="K169" s="555" t="s">
        <v>275</v>
      </c>
      <c r="L169" s="555"/>
      <c r="M169" s="556">
        <f>IF(ISERROR(I169/E169),"",I169/E169)</f>
        <v>-0.71142520612485272</v>
      </c>
      <c r="N169" s="556"/>
      <c r="O169" s="555"/>
      <c r="P169" s="525" t="s">
        <v>245</v>
      </c>
      <c r="Q169" s="525"/>
      <c r="R169" s="554"/>
      <c r="S169" s="554"/>
      <c r="T169" s="549" t="str">
        <f>IF(ISERROR(R169/R170),"",R169/R170)</f>
        <v/>
      </c>
      <c r="U169" s="549"/>
      <c r="V169" s="525" t="s">
        <v>264</v>
      </c>
      <c r="W169" s="525"/>
      <c r="X169" s="552"/>
      <c r="Y169" s="552"/>
      <c r="Z169" s="549" t="str">
        <f>IF(ISERROR(X169/X170),"",X169/X170)</f>
        <v/>
      </c>
      <c r="AA169" s="549"/>
    </row>
    <row r="170" spans="1:27" ht="20.100000000000001" customHeight="1">
      <c r="A170" s="366" t="s">
        <v>498</v>
      </c>
      <c r="B170" s="476">
        <f>N161</f>
        <v>0</v>
      </c>
      <c r="C170" s="532" t="s">
        <v>277</v>
      </c>
      <c r="D170" s="533"/>
      <c r="E170" s="549">
        <f>IF(ISERROR(B170/B169),"",B170/B169)</f>
        <v>0</v>
      </c>
      <c r="F170" s="549"/>
      <c r="G170" s="525" t="s">
        <v>278</v>
      </c>
      <c r="H170" s="525"/>
      <c r="I170" s="555">
        <f>V161</f>
        <v>0</v>
      </c>
      <c r="J170" s="555"/>
      <c r="K170" s="555" t="s">
        <v>279</v>
      </c>
      <c r="L170" s="555"/>
      <c r="M170" s="556">
        <f t="array" ref="M170">IF(ISERROR(I170/B168),"",I170/B168)</f>
        <v>0</v>
      </c>
      <c r="N170" s="556"/>
      <c r="O170" s="555"/>
      <c r="P170" s="525" t="s">
        <v>266</v>
      </c>
      <c r="Q170" s="525"/>
      <c r="R170" s="554">
        <f>SUM(R163:S169)</f>
        <v>0</v>
      </c>
      <c r="S170" s="554"/>
      <c r="T170" s="549"/>
      <c r="U170" s="549"/>
      <c r="V170" s="525" t="s">
        <v>266</v>
      </c>
      <c r="W170" s="525"/>
      <c r="X170" s="552">
        <f>SUM(X163:Y169)</f>
        <v>0</v>
      </c>
      <c r="Y170" s="552"/>
      <c r="Z170" s="549"/>
      <c r="AA170" s="549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75" t="s">
        <v>499</v>
      </c>
      <c r="B172" s="578" t="s">
        <v>280</v>
      </c>
      <c r="C172" s="578" t="s">
        <v>281</v>
      </c>
      <c r="D172" s="578" t="s">
        <v>282</v>
      </c>
      <c r="E172" s="581" t="s">
        <v>283</v>
      </c>
      <c r="F172" s="572" t="s">
        <v>284</v>
      </c>
      <c r="G172" s="555" t="s">
        <v>285</v>
      </c>
      <c r="H172" s="555"/>
      <c r="I172" s="578" t="s">
        <v>286</v>
      </c>
      <c r="J172" s="584" t="s">
        <v>271</v>
      </c>
      <c r="K172" s="587" t="s">
        <v>287</v>
      </c>
      <c r="L172" s="578" t="s">
        <v>270</v>
      </c>
      <c r="M172" s="568" t="s">
        <v>288</v>
      </c>
      <c r="N172" s="570" t="s">
        <v>252</v>
      </c>
      <c r="O172" s="555" t="s">
        <v>289</v>
      </c>
      <c r="P172" s="555"/>
      <c r="Q172" s="555"/>
      <c r="R172" s="555"/>
      <c r="S172" s="555"/>
      <c r="T172" s="555"/>
      <c r="U172" s="555"/>
      <c r="V172" s="555" t="s">
        <v>290</v>
      </c>
      <c r="W172" s="570" t="s">
        <v>291</v>
      </c>
      <c r="X172" s="555" t="s">
        <v>292</v>
      </c>
      <c r="Y172" s="555"/>
      <c r="Z172" s="555"/>
      <c r="AA172" s="555"/>
    </row>
    <row r="173" spans="1:27" ht="21.95" customHeight="1">
      <c r="A173" s="576"/>
      <c r="B173" s="579"/>
      <c r="C173" s="579"/>
      <c r="D173" s="579"/>
      <c r="E173" s="582"/>
      <c r="F173" s="573"/>
      <c r="G173" s="555"/>
      <c r="H173" s="555"/>
      <c r="I173" s="579"/>
      <c r="J173" s="585"/>
      <c r="K173" s="588"/>
      <c r="L173" s="579"/>
      <c r="M173" s="569"/>
      <c r="N173" s="570"/>
      <c r="O173" s="555" t="s">
        <v>259</v>
      </c>
      <c r="P173" s="555" t="s">
        <v>261</v>
      </c>
      <c r="Q173" s="555" t="s">
        <v>263</v>
      </c>
      <c r="R173" s="571" t="s">
        <v>265</v>
      </c>
      <c r="S173" s="525" t="s">
        <v>267</v>
      </c>
      <c r="T173" s="555" t="s">
        <v>272</v>
      </c>
      <c r="U173" s="555" t="s">
        <v>264</v>
      </c>
      <c r="V173" s="555"/>
      <c r="W173" s="570"/>
      <c r="X173" s="555" t="s">
        <v>293</v>
      </c>
      <c r="Y173" s="555" t="s">
        <v>294</v>
      </c>
      <c r="Z173" s="555" t="s">
        <v>295</v>
      </c>
      <c r="AA173" s="555" t="s">
        <v>264</v>
      </c>
    </row>
    <row r="174" spans="1:27" ht="21.95" customHeight="1">
      <c r="A174" s="577"/>
      <c r="B174" s="580"/>
      <c r="C174" s="580"/>
      <c r="D174" s="580"/>
      <c r="E174" s="583"/>
      <c r="F174" s="574"/>
      <c r="G174" s="436" t="s">
        <v>296</v>
      </c>
      <c r="H174" s="480" t="s">
        <v>297</v>
      </c>
      <c r="I174" s="580"/>
      <c r="J174" s="586"/>
      <c r="K174" s="589"/>
      <c r="L174" s="580"/>
      <c r="M174" s="569"/>
      <c r="N174" s="570"/>
      <c r="O174" s="555"/>
      <c r="P174" s="555"/>
      <c r="Q174" s="555"/>
      <c r="R174" s="571"/>
      <c r="S174" s="525"/>
      <c r="T174" s="555"/>
      <c r="U174" s="555"/>
      <c r="V174" s="555"/>
      <c r="W174" s="570"/>
      <c r="X174" s="555"/>
      <c r="Y174" s="555"/>
      <c r="Z174" s="555"/>
      <c r="AA174" s="555"/>
    </row>
    <row r="175" spans="1:27" s="468" customFormat="1" ht="20.100000000000001" customHeight="1">
      <c r="A175" s="469">
        <v>30100030</v>
      </c>
      <c r="B175" s="458" t="s">
        <v>931</v>
      </c>
      <c r="C175" s="459" t="s">
        <v>932</v>
      </c>
      <c r="D175" s="456">
        <v>5.03</v>
      </c>
      <c r="E175" s="456"/>
      <c r="F175" s="460">
        <v>42656</v>
      </c>
      <c r="G175" s="456">
        <v>45</v>
      </c>
      <c r="H175" s="461">
        <f t="shared" ref="H175:H184" si="77">D175*G175</f>
        <v>226.35000000000002</v>
      </c>
      <c r="I175" s="462">
        <v>1</v>
      </c>
      <c r="J175" s="462">
        <f t="array" ref="J175">IF(ISERROR(G175/I175),"",G175/I175)</f>
        <v>45</v>
      </c>
      <c r="K175" s="463">
        <f t="array" ref="K175">IF(ISERROR(G175/L175),"",G175/L175)</f>
        <v>2.8125</v>
      </c>
      <c r="L175" s="462">
        <v>16</v>
      </c>
      <c r="M175" s="464">
        <f t="shared" ref="M175:M184" si="78">IF(ISERROR(I175-K175),"",I175-K175)</f>
        <v>-1.8125</v>
      </c>
      <c r="N175" s="462">
        <f>SUM(O175:U175)</f>
        <v>0</v>
      </c>
      <c r="O175" s="471"/>
      <c r="P175" s="471"/>
      <c r="Q175" s="471"/>
      <c r="R175" s="471"/>
      <c r="S175" s="471"/>
      <c r="T175" s="471"/>
      <c r="U175" s="471"/>
      <c r="V175" s="466">
        <f t="shared" ref="V175:V180" si="79">SUM(X175:AA175)</f>
        <v>0</v>
      </c>
      <c r="W175" s="467">
        <f t="shared" ref="W175:W180" si="80">IF(ISERROR(V175/G175),"",V175/G175)</f>
        <v>0</v>
      </c>
      <c r="X175" s="466"/>
      <c r="Y175" s="466"/>
      <c r="Z175" s="466"/>
      <c r="AA175" s="466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75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82"/>
      <c r="P176" s="482"/>
      <c r="Q176" s="482"/>
      <c r="R176" s="482"/>
      <c r="S176" s="482"/>
      <c r="T176" s="482"/>
      <c r="U176" s="482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75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82"/>
      <c r="P177" s="482"/>
      <c r="Q177" s="482"/>
      <c r="R177" s="482"/>
      <c r="S177" s="482"/>
      <c r="T177" s="482"/>
      <c r="U177" s="482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75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82"/>
      <c r="P178" s="482"/>
      <c r="Q178" s="482"/>
      <c r="R178" s="482"/>
      <c r="S178" s="482"/>
      <c r="T178" s="482"/>
      <c r="U178" s="482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75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82"/>
      <c r="P179" s="482"/>
      <c r="Q179" s="482"/>
      <c r="R179" s="482"/>
      <c r="S179" s="482"/>
      <c r="T179" s="482"/>
      <c r="U179" s="482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475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82"/>
      <c r="P180" s="482"/>
      <c r="Q180" s="482"/>
      <c r="R180" s="482"/>
      <c r="S180" s="482"/>
      <c r="T180" s="482"/>
      <c r="U180" s="482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75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82"/>
      <c r="P181" s="482"/>
      <c r="Q181" s="482"/>
      <c r="R181" s="482"/>
      <c r="S181" s="482"/>
      <c r="T181" s="482"/>
      <c r="U181" s="482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75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82"/>
      <c r="P182" s="482"/>
      <c r="Q182" s="482"/>
      <c r="R182" s="482"/>
      <c r="S182" s="482"/>
      <c r="T182" s="482"/>
      <c r="U182" s="482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75">
        <f t="shared" si="77"/>
        <v>0</v>
      </c>
      <c r="I183" s="475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82"/>
      <c r="P183" s="482"/>
      <c r="Q183" s="482"/>
      <c r="R183" s="482"/>
      <c r="S183" s="482"/>
      <c r="T183" s="482"/>
      <c r="U183" s="482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75">
        <f t="shared" si="77"/>
        <v>0</v>
      </c>
      <c r="I184" s="475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82"/>
      <c r="P184" s="482"/>
      <c r="Q184" s="482"/>
      <c r="R184" s="482"/>
      <c r="S184" s="482"/>
      <c r="T184" s="482"/>
      <c r="U184" s="482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75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82"/>
      <c r="P185" s="482"/>
      <c r="Q185" s="482"/>
      <c r="R185" s="482"/>
      <c r="S185" s="482"/>
      <c r="T185" s="482"/>
      <c r="U185" s="482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75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82"/>
      <c r="P186" s="482"/>
      <c r="Q186" s="482"/>
      <c r="R186" s="482"/>
      <c r="S186" s="482"/>
      <c r="T186" s="482"/>
      <c r="U186" s="482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75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82"/>
      <c r="P187" s="482"/>
      <c r="Q187" s="482"/>
      <c r="R187" s="482"/>
      <c r="S187" s="482"/>
      <c r="T187" s="482"/>
      <c r="U187" s="482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75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82"/>
      <c r="P188" s="482"/>
      <c r="Q188" s="482"/>
      <c r="R188" s="482"/>
      <c r="S188" s="482"/>
      <c r="T188" s="482"/>
      <c r="U188" s="482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75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82"/>
      <c r="P189" s="482"/>
      <c r="Q189" s="482"/>
      <c r="R189" s="482"/>
      <c r="S189" s="482"/>
      <c r="T189" s="482"/>
      <c r="U189" s="482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480" t="s">
        <v>190</v>
      </c>
      <c r="D190" s="130">
        <v>4.8</v>
      </c>
      <c r="E190" s="130"/>
      <c r="F190" s="149"/>
      <c r="G190" s="150"/>
      <c r="H190" s="475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82"/>
      <c r="P190" s="482"/>
      <c r="Q190" s="482"/>
      <c r="R190" s="482"/>
      <c r="S190" s="482"/>
      <c r="T190" s="482"/>
      <c r="U190" s="482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480" t="s">
        <v>187</v>
      </c>
      <c r="D191" s="130">
        <v>4.8</v>
      </c>
      <c r="E191" s="130"/>
      <c r="F191" s="149"/>
      <c r="G191" s="150"/>
      <c r="H191" s="475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82"/>
      <c r="P191" s="482"/>
      <c r="Q191" s="482"/>
      <c r="R191" s="482"/>
      <c r="S191" s="482"/>
      <c r="T191" s="482"/>
      <c r="U191" s="482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480" t="s">
        <v>179</v>
      </c>
      <c r="D192" s="130">
        <v>4.8</v>
      </c>
      <c r="E192" s="130"/>
      <c r="F192" s="149"/>
      <c r="G192" s="150"/>
      <c r="H192" s="475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82"/>
      <c r="P192" s="482"/>
      <c r="Q192" s="482"/>
      <c r="R192" s="482"/>
      <c r="S192" s="482"/>
      <c r="T192" s="482"/>
      <c r="U192" s="482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480" t="s">
        <v>199</v>
      </c>
      <c r="D193" s="130">
        <v>4.8</v>
      </c>
      <c r="E193" s="130"/>
      <c r="F193" s="149"/>
      <c r="G193" s="150"/>
      <c r="H193" s="475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82"/>
      <c r="P193" s="482"/>
      <c r="Q193" s="482"/>
      <c r="R193" s="482"/>
      <c r="S193" s="482"/>
      <c r="T193" s="482"/>
      <c r="U193" s="482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75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82"/>
      <c r="P194" s="482"/>
      <c r="Q194" s="482"/>
      <c r="R194" s="482"/>
      <c r="S194" s="482"/>
      <c r="T194" s="482"/>
      <c r="U194" s="482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75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82"/>
      <c r="P195" s="482"/>
      <c r="Q195" s="482"/>
      <c r="R195" s="482"/>
      <c r="S195" s="482"/>
      <c r="T195" s="482"/>
      <c r="U195" s="482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559" t="s">
        <v>201</v>
      </c>
      <c r="B196" s="560"/>
      <c r="C196" s="483" t="s">
        <v>202</v>
      </c>
      <c r="D196" s="165"/>
      <c r="E196" s="165"/>
      <c r="F196" s="166"/>
      <c r="G196" s="167">
        <f>SUM(G175:G195)</f>
        <v>45</v>
      </c>
      <c r="H196" s="168">
        <f>SUM(H175:H195)</f>
        <v>226.35000000000002</v>
      </c>
      <c r="I196" s="168">
        <f>SUM(I175:I195)</f>
        <v>1</v>
      </c>
      <c r="J196" s="152">
        <f t="array" ref="J196">IF(ISERROR(G196/I196),"",G196/I196)</f>
        <v>45</v>
      </c>
      <c r="K196" s="168">
        <f>SUM(K175:K195)</f>
        <v>2.8125</v>
      </c>
      <c r="L196" s="169"/>
      <c r="M196" s="172">
        <f t="shared" ref="M196:AA196" si="90">SUM(M175:M195)</f>
        <v>-1.8125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74" t="s">
        <v>206</v>
      </c>
      <c r="C197" s="148" t="s">
        <v>199</v>
      </c>
      <c r="D197" s="130">
        <v>5.03</v>
      </c>
      <c r="E197" s="130"/>
      <c r="F197" s="149"/>
      <c r="G197" s="150"/>
      <c r="H197" s="475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78"/>
      <c r="P197" s="478"/>
      <c r="Q197" s="478"/>
      <c r="R197" s="478"/>
      <c r="S197" s="478"/>
      <c r="T197" s="478"/>
      <c r="U197" s="478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74" t="s">
        <v>428</v>
      </c>
      <c r="C198" s="209" t="s">
        <v>430</v>
      </c>
      <c r="D198" s="130">
        <v>5.03</v>
      </c>
      <c r="E198" s="130"/>
      <c r="F198" s="149"/>
      <c r="G198" s="150"/>
      <c r="H198" s="475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78"/>
      <c r="P198" s="478"/>
      <c r="Q198" s="478"/>
      <c r="R198" s="478"/>
      <c r="S198" s="478"/>
      <c r="T198" s="478"/>
      <c r="U198" s="478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74" t="s">
        <v>206</v>
      </c>
      <c r="C199" s="148" t="s">
        <v>186</v>
      </c>
      <c r="D199" s="130">
        <v>5.03</v>
      </c>
      <c r="E199" s="130"/>
      <c r="F199" s="149"/>
      <c r="G199" s="150"/>
      <c r="H199" s="475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478"/>
      <c r="P199" s="478"/>
      <c r="Q199" s="478"/>
      <c r="R199" s="478"/>
      <c r="S199" s="478"/>
      <c r="T199" s="478"/>
      <c r="U199" s="478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74" t="s">
        <v>206</v>
      </c>
      <c r="C200" s="148" t="s">
        <v>203</v>
      </c>
      <c r="D200" s="130">
        <v>5.03</v>
      </c>
      <c r="E200" s="130"/>
      <c r="F200" s="149"/>
      <c r="G200" s="150"/>
      <c r="H200" s="475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78"/>
      <c r="P200" s="478"/>
      <c r="Q200" s="478"/>
      <c r="R200" s="478"/>
      <c r="S200" s="478"/>
      <c r="T200" s="478"/>
      <c r="U200" s="478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74" t="s">
        <v>206</v>
      </c>
      <c r="C201" s="148" t="s">
        <v>207</v>
      </c>
      <c r="D201" s="130">
        <v>5.03</v>
      </c>
      <c r="E201" s="130"/>
      <c r="F201" s="149"/>
      <c r="G201" s="150"/>
      <c r="H201" s="475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78"/>
      <c r="P201" s="478"/>
      <c r="Q201" s="478"/>
      <c r="R201" s="478"/>
      <c r="S201" s="478"/>
      <c r="T201" s="478"/>
      <c r="U201" s="478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74" t="s">
        <v>417</v>
      </c>
      <c r="C202" s="209" t="s">
        <v>418</v>
      </c>
      <c r="D202" s="130">
        <v>5.03</v>
      </c>
      <c r="E202" s="130"/>
      <c r="F202" s="149"/>
      <c r="G202" s="150"/>
      <c r="H202" s="475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78"/>
      <c r="P202" s="478"/>
      <c r="Q202" s="478"/>
      <c r="R202" s="478"/>
      <c r="S202" s="478"/>
      <c r="T202" s="478"/>
      <c r="U202" s="478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74" t="s">
        <v>417</v>
      </c>
      <c r="C203" s="209" t="s">
        <v>419</v>
      </c>
      <c r="D203" s="130">
        <v>5.03</v>
      </c>
      <c r="E203" s="130"/>
      <c r="F203" s="149"/>
      <c r="G203" s="150"/>
      <c r="H203" s="475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78"/>
      <c r="P203" s="478"/>
      <c r="Q203" s="478"/>
      <c r="R203" s="478"/>
      <c r="S203" s="478"/>
      <c r="T203" s="478"/>
      <c r="U203" s="478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74" t="s">
        <v>417</v>
      </c>
      <c r="C204" s="209" t="s">
        <v>61</v>
      </c>
      <c r="D204" s="130">
        <v>5.03</v>
      </c>
      <c r="E204" s="130"/>
      <c r="F204" s="149"/>
      <c r="G204" s="150"/>
      <c r="H204" s="475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478"/>
      <c r="P204" s="478"/>
      <c r="Q204" s="478"/>
      <c r="R204" s="478"/>
      <c r="S204" s="478"/>
      <c r="T204" s="478"/>
      <c r="U204" s="478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74" t="s">
        <v>208</v>
      </c>
      <c r="C205" s="148" t="s">
        <v>179</v>
      </c>
      <c r="D205" s="130">
        <v>5.08</v>
      </c>
      <c r="E205" s="130"/>
      <c r="F205" s="149"/>
      <c r="G205" s="150"/>
      <c r="H205" s="475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78"/>
      <c r="P205" s="478"/>
      <c r="Q205" s="478"/>
      <c r="R205" s="478"/>
      <c r="S205" s="478"/>
      <c r="T205" s="478"/>
      <c r="U205" s="478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74" t="s">
        <v>208</v>
      </c>
      <c r="C206" s="148" t="s">
        <v>204</v>
      </c>
      <c r="D206" s="130">
        <v>5.08</v>
      </c>
      <c r="E206" s="130"/>
      <c r="F206" s="149"/>
      <c r="G206" s="150"/>
      <c r="H206" s="475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78"/>
      <c r="P206" s="478"/>
      <c r="Q206" s="478"/>
      <c r="R206" s="478"/>
      <c r="S206" s="478"/>
      <c r="T206" s="478"/>
      <c r="U206" s="478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74" t="s">
        <v>208</v>
      </c>
      <c r="C207" s="148" t="s">
        <v>205</v>
      </c>
      <c r="D207" s="130">
        <v>5.08</v>
      </c>
      <c r="E207" s="130"/>
      <c r="F207" s="149"/>
      <c r="G207" s="150"/>
      <c r="H207" s="475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78"/>
      <c r="P207" s="478"/>
      <c r="Q207" s="478"/>
      <c r="R207" s="478"/>
      <c r="S207" s="478"/>
      <c r="T207" s="478"/>
      <c r="U207" s="478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74" t="s">
        <v>208</v>
      </c>
      <c r="C208" s="148" t="s">
        <v>186</v>
      </c>
      <c r="D208" s="130">
        <v>5.08</v>
      </c>
      <c r="E208" s="130"/>
      <c r="F208" s="149"/>
      <c r="G208" s="150"/>
      <c r="H208" s="475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78"/>
      <c r="P208" s="478"/>
      <c r="Q208" s="478"/>
      <c r="R208" s="478"/>
      <c r="S208" s="478"/>
      <c r="T208" s="478"/>
      <c r="U208" s="478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74" t="s">
        <v>208</v>
      </c>
      <c r="C209" s="148" t="s">
        <v>203</v>
      </c>
      <c r="D209" s="130">
        <v>5.08</v>
      </c>
      <c r="E209" s="130"/>
      <c r="F209" s="149"/>
      <c r="G209" s="150"/>
      <c r="H209" s="475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78"/>
      <c r="P209" s="478"/>
      <c r="Q209" s="478"/>
      <c r="R209" s="478"/>
      <c r="S209" s="478"/>
      <c r="T209" s="478"/>
      <c r="U209" s="478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74" t="s">
        <v>208</v>
      </c>
      <c r="C210" s="148" t="s">
        <v>199</v>
      </c>
      <c r="D210" s="130">
        <v>5.08</v>
      </c>
      <c r="E210" s="130"/>
      <c r="F210" s="149"/>
      <c r="G210" s="150"/>
      <c r="H210" s="475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82"/>
      <c r="P210" s="482"/>
      <c r="Q210" s="482"/>
      <c r="R210" s="482"/>
      <c r="S210" s="482"/>
      <c r="T210" s="482"/>
      <c r="U210" s="482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74" t="s">
        <v>208</v>
      </c>
      <c r="C211" s="148" t="s">
        <v>187</v>
      </c>
      <c r="D211" s="130">
        <v>5.08</v>
      </c>
      <c r="E211" s="130"/>
      <c r="F211" s="149"/>
      <c r="G211" s="150"/>
      <c r="H211" s="475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78"/>
      <c r="P211" s="478"/>
      <c r="Q211" s="478"/>
      <c r="R211" s="478"/>
      <c r="S211" s="478"/>
      <c r="T211" s="478"/>
      <c r="U211" s="478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74" t="s">
        <v>208</v>
      </c>
      <c r="C212" s="148" t="s">
        <v>207</v>
      </c>
      <c r="D212" s="130">
        <v>5.08</v>
      </c>
      <c r="E212" s="130"/>
      <c r="F212" s="149"/>
      <c r="G212" s="150"/>
      <c r="H212" s="475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82"/>
      <c r="P212" s="482"/>
      <c r="Q212" s="482"/>
      <c r="R212" s="482"/>
      <c r="S212" s="482"/>
      <c r="T212" s="482"/>
      <c r="U212" s="482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74" t="s">
        <v>209</v>
      </c>
      <c r="C213" s="148" t="s">
        <v>194</v>
      </c>
      <c r="D213" s="130">
        <v>5.03</v>
      </c>
      <c r="E213" s="130"/>
      <c r="F213" s="149"/>
      <c r="G213" s="150"/>
      <c r="H213" s="475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78"/>
      <c r="P213" s="478"/>
      <c r="Q213" s="478"/>
      <c r="R213" s="478"/>
      <c r="S213" s="478"/>
      <c r="T213" s="478"/>
      <c r="U213" s="478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74" t="s">
        <v>209</v>
      </c>
      <c r="C214" s="148" t="s">
        <v>179</v>
      </c>
      <c r="D214" s="130">
        <v>5.03</v>
      </c>
      <c r="E214" s="130"/>
      <c r="F214" s="149"/>
      <c r="G214" s="150"/>
      <c r="H214" s="475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78"/>
      <c r="P214" s="478"/>
      <c r="Q214" s="478"/>
      <c r="R214" s="478"/>
      <c r="S214" s="478"/>
      <c r="T214" s="478"/>
      <c r="U214" s="478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74" t="s">
        <v>209</v>
      </c>
      <c r="C215" s="148" t="s">
        <v>195</v>
      </c>
      <c r="D215" s="130">
        <v>5.03</v>
      </c>
      <c r="E215" s="130"/>
      <c r="F215" s="149"/>
      <c r="G215" s="150"/>
      <c r="H215" s="475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78"/>
      <c r="P215" s="478"/>
      <c r="Q215" s="478"/>
      <c r="R215" s="478"/>
      <c r="S215" s="478"/>
      <c r="T215" s="478"/>
      <c r="U215" s="478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74" t="s">
        <v>209</v>
      </c>
      <c r="C216" s="148" t="s">
        <v>204</v>
      </c>
      <c r="D216" s="130">
        <v>5.03</v>
      </c>
      <c r="E216" s="130"/>
      <c r="F216" s="149"/>
      <c r="G216" s="150"/>
      <c r="H216" s="475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78"/>
      <c r="P216" s="478"/>
      <c r="Q216" s="478"/>
      <c r="R216" s="478"/>
      <c r="S216" s="478"/>
      <c r="T216" s="478"/>
      <c r="U216" s="478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74" t="s">
        <v>382</v>
      </c>
      <c r="C217" s="209" t="s">
        <v>383</v>
      </c>
      <c r="D217" s="130">
        <v>5.03</v>
      </c>
      <c r="E217" s="130"/>
      <c r="F217" s="149"/>
      <c r="G217" s="150"/>
      <c r="H217" s="475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78"/>
      <c r="P217" s="478"/>
      <c r="Q217" s="478"/>
      <c r="R217" s="478"/>
      <c r="S217" s="478"/>
      <c r="T217" s="478"/>
      <c r="U217" s="478"/>
      <c r="V217" s="154"/>
      <c r="W217" s="155"/>
      <c r="X217" s="154"/>
      <c r="Y217" s="154"/>
      <c r="Z217" s="154"/>
      <c r="AA217" s="154"/>
    </row>
    <row r="218" spans="1:27" s="468" customFormat="1" ht="20.100000000000001" customHeight="1">
      <c r="A218" s="457">
        <v>30100020</v>
      </c>
      <c r="B218" s="458" t="s">
        <v>930</v>
      </c>
      <c r="C218" s="473" t="s">
        <v>384</v>
      </c>
      <c r="D218" s="456">
        <v>5.03</v>
      </c>
      <c r="E218" s="456"/>
      <c r="F218" s="460">
        <v>42656</v>
      </c>
      <c r="G218" s="456">
        <v>413</v>
      </c>
      <c r="H218" s="461">
        <f t="shared" si="91"/>
        <v>2077.3900000000003</v>
      </c>
      <c r="I218" s="462">
        <v>7</v>
      </c>
      <c r="J218" s="462"/>
      <c r="K218" s="463">
        <f t="array" ref="K218">IF(ISERROR(G218/L218),"",G218/L218)</f>
        <v>7.6481481481481479</v>
      </c>
      <c r="L218" s="462">
        <v>54</v>
      </c>
      <c r="M218" s="464">
        <f t="shared" si="101"/>
        <v>-0.64814814814814792</v>
      </c>
      <c r="N218" s="462">
        <f t="shared" si="102"/>
        <v>0</v>
      </c>
      <c r="O218" s="465"/>
      <c r="P218" s="465"/>
      <c r="Q218" s="465"/>
      <c r="R218" s="465"/>
      <c r="S218" s="465"/>
      <c r="T218" s="465"/>
      <c r="U218" s="465"/>
      <c r="V218" s="466"/>
      <c r="W218" s="467"/>
      <c r="X218" s="466"/>
      <c r="Y218" s="466"/>
      <c r="Z218" s="466"/>
      <c r="AA218" s="466"/>
    </row>
    <row r="219" spans="1:27" ht="20.100000000000001" hidden="1" customHeight="1">
      <c r="A219" s="358">
        <v>30100021</v>
      </c>
      <c r="B219" s="474" t="s">
        <v>382</v>
      </c>
      <c r="C219" s="209" t="s">
        <v>389</v>
      </c>
      <c r="D219" s="130">
        <v>5.03</v>
      </c>
      <c r="E219" s="130"/>
      <c r="F219" s="149"/>
      <c r="G219" s="150"/>
      <c r="H219" s="475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78"/>
      <c r="P219" s="478"/>
      <c r="Q219" s="478"/>
      <c r="R219" s="478"/>
      <c r="S219" s="478"/>
      <c r="T219" s="478"/>
      <c r="U219" s="478"/>
      <c r="V219" s="154"/>
      <c r="W219" s="155"/>
      <c r="X219" s="154"/>
      <c r="Y219" s="154"/>
      <c r="Z219" s="154"/>
      <c r="AA219" s="154"/>
    </row>
    <row r="220" spans="1:27" s="468" customFormat="1" ht="20.100000000000001" customHeight="1">
      <c r="A220" s="457">
        <v>30100018</v>
      </c>
      <c r="B220" s="458" t="s">
        <v>929</v>
      </c>
      <c r="C220" s="473" t="s">
        <v>391</v>
      </c>
      <c r="D220" s="456">
        <v>5.03</v>
      </c>
      <c r="E220" s="456"/>
      <c r="F220" s="460">
        <v>42656</v>
      </c>
      <c r="G220" s="456">
        <v>237</v>
      </c>
      <c r="H220" s="461">
        <f t="shared" si="91"/>
        <v>1192.1100000000001</v>
      </c>
      <c r="I220" s="462">
        <v>4.5</v>
      </c>
      <c r="J220" s="462"/>
      <c r="K220" s="463">
        <f t="array" ref="K220">IF(ISERROR(G220/L220),"",G220/L220)</f>
        <v>4.3888888888888893</v>
      </c>
      <c r="L220" s="462">
        <v>54</v>
      </c>
      <c r="M220" s="464">
        <f t="shared" si="101"/>
        <v>0.11111111111111072</v>
      </c>
      <c r="N220" s="462">
        <f t="shared" si="102"/>
        <v>0</v>
      </c>
      <c r="O220" s="465"/>
      <c r="P220" s="465"/>
      <c r="Q220" s="465"/>
      <c r="R220" s="465"/>
      <c r="S220" s="465"/>
      <c r="T220" s="465"/>
      <c r="U220" s="465"/>
      <c r="V220" s="466"/>
      <c r="W220" s="467"/>
      <c r="X220" s="466"/>
      <c r="Y220" s="466"/>
      <c r="Z220" s="466"/>
      <c r="AA220" s="466"/>
    </row>
    <row r="221" spans="1:27" ht="20.100000000000001" hidden="1" customHeight="1">
      <c r="A221" s="361">
        <v>30700007</v>
      </c>
      <c r="B221" s="474" t="s">
        <v>421</v>
      </c>
      <c r="C221" s="209" t="s">
        <v>364</v>
      </c>
      <c r="D221" s="130">
        <v>5.03</v>
      </c>
      <c r="E221" s="130"/>
      <c r="F221" s="149"/>
      <c r="G221" s="150"/>
      <c r="H221" s="475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78"/>
      <c r="P221" s="478"/>
      <c r="Q221" s="478"/>
      <c r="R221" s="478"/>
      <c r="S221" s="478"/>
      <c r="T221" s="478"/>
      <c r="U221" s="478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74" t="s">
        <v>421</v>
      </c>
      <c r="C222" s="209" t="s">
        <v>365</v>
      </c>
      <c r="D222" s="130">
        <v>5.03</v>
      </c>
      <c r="E222" s="130"/>
      <c r="F222" s="149"/>
      <c r="G222" s="150"/>
      <c r="H222" s="475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78"/>
      <c r="P222" s="478"/>
      <c r="Q222" s="478"/>
      <c r="R222" s="478"/>
      <c r="S222" s="478"/>
      <c r="T222" s="478"/>
      <c r="U222" s="478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74" t="s">
        <v>421</v>
      </c>
      <c r="C223" s="209" t="s">
        <v>366</v>
      </c>
      <c r="D223" s="130">
        <v>5.03</v>
      </c>
      <c r="E223" s="130"/>
      <c r="F223" s="149"/>
      <c r="G223" s="150"/>
      <c r="H223" s="475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78"/>
      <c r="P223" s="478"/>
      <c r="Q223" s="478"/>
      <c r="R223" s="478"/>
      <c r="S223" s="478"/>
      <c r="T223" s="478"/>
      <c r="U223" s="478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74" t="s">
        <v>421</v>
      </c>
      <c r="C224" s="209" t="s">
        <v>367</v>
      </c>
      <c r="D224" s="130">
        <v>5.03</v>
      </c>
      <c r="E224" s="130"/>
      <c r="F224" s="149"/>
      <c r="G224" s="150"/>
      <c r="H224" s="475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78"/>
      <c r="P224" s="478"/>
      <c r="Q224" s="478"/>
      <c r="R224" s="478"/>
      <c r="S224" s="478"/>
      <c r="T224" s="478"/>
      <c r="U224" s="478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75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82"/>
      <c r="P225" s="482"/>
      <c r="Q225" s="482"/>
      <c r="R225" s="482"/>
      <c r="S225" s="482"/>
      <c r="T225" s="482"/>
      <c r="U225" s="482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75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82"/>
      <c r="P226" s="482"/>
      <c r="Q226" s="482"/>
      <c r="R226" s="482"/>
      <c r="S226" s="482"/>
      <c r="T226" s="482"/>
      <c r="U226" s="482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75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82"/>
      <c r="P227" s="482"/>
      <c r="Q227" s="482"/>
      <c r="R227" s="482"/>
      <c r="S227" s="482"/>
      <c r="T227" s="482"/>
      <c r="U227" s="482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75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82"/>
      <c r="P228" s="482"/>
      <c r="Q228" s="482"/>
      <c r="R228" s="482"/>
      <c r="S228" s="482"/>
      <c r="T228" s="482"/>
      <c r="U228" s="482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75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82"/>
      <c r="P229" s="482"/>
      <c r="Q229" s="482"/>
      <c r="R229" s="482"/>
      <c r="S229" s="482"/>
      <c r="T229" s="482"/>
      <c r="U229" s="482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75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82"/>
      <c r="P230" s="482"/>
      <c r="Q230" s="482"/>
      <c r="R230" s="482"/>
      <c r="S230" s="482"/>
      <c r="T230" s="482"/>
      <c r="U230" s="482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75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82"/>
      <c r="P231" s="482"/>
      <c r="Q231" s="482"/>
      <c r="R231" s="482"/>
      <c r="S231" s="482"/>
      <c r="T231" s="482"/>
      <c r="U231" s="482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75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82"/>
      <c r="P232" s="482"/>
      <c r="Q232" s="482"/>
      <c r="R232" s="482"/>
      <c r="S232" s="482"/>
      <c r="T232" s="482"/>
      <c r="U232" s="482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75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82"/>
      <c r="P233" s="482"/>
      <c r="Q233" s="482"/>
      <c r="R233" s="482"/>
      <c r="S233" s="482"/>
      <c r="T233" s="482"/>
      <c r="U233" s="482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75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82"/>
      <c r="P234" s="482"/>
      <c r="Q234" s="482"/>
      <c r="R234" s="482"/>
      <c r="S234" s="482"/>
      <c r="T234" s="482"/>
      <c r="U234" s="482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75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82"/>
      <c r="P235" s="482"/>
      <c r="Q235" s="482"/>
      <c r="R235" s="482"/>
      <c r="S235" s="482"/>
      <c r="T235" s="482"/>
      <c r="U235" s="482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475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82"/>
      <c r="P236" s="482"/>
      <c r="Q236" s="482"/>
      <c r="R236" s="482"/>
      <c r="S236" s="482"/>
      <c r="T236" s="482"/>
      <c r="U236" s="482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475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82"/>
      <c r="P237" s="482"/>
      <c r="Q237" s="482"/>
      <c r="R237" s="482"/>
      <c r="S237" s="482"/>
      <c r="T237" s="482"/>
      <c r="U237" s="482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475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82"/>
      <c r="P238" s="482"/>
      <c r="Q238" s="482"/>
      <c r="R238" s="482"/>
      <c r="S238" s="482"/>
      <c r="T238" s="482"/>
      <c r="U238" s="482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75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82"/>
      <c r="P239" s="482"/>
      <c r="Q239" s="482"/>
      <c r="R239" s="482"/>
      <c r="S239" s="482"/>
      <c r="T239" s="482"/>
      <c r="U239" s="482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75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82"/>
      <c r="P240" s="482"/>
      <c r="Q240" s="482"/>
      <c r="R240" s="482"/>
      <c r="S240" s="482"/>
      <c r="T240" s="482"/>
      <c r="U240" s="482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75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82"/>
      <c r="P241" s="482"/>
      <c r="Q241" s="482"/>
      <c r="R241" s="482"/>
      <c r="S241" s="482"/>
      <c r="T241" s="482"/>
      <c r="U241" s="482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75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82"/>
      <c r="P242" s="482"/>
      <c r="Q242" s="482"/>
      <c r="R242" s="482"/>
      <c r="S242" s="482"/>
      <c r="T242" s="482"/>
      <c r="U242" s="482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75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82"/>
      <c r="P243" s="482"/>
      <c r="Q243" s="482"/>
      <c r="R243" s="482"/>
      <c r="S243" s="482"/>
      <c r="T243" s="482"/>
      <c r="U243" s="482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75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82"/>
      <c r="P244" s="482"/>
      <c r="Q244" s="482"/>
      <c r="R244" s="482"/>
      <c r="S244" s="482"/>
      <c r="T244" s="482"/>
      <c r="U244" s="482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75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82"/>
      <c r="P245" s="482"/>
      <c r="Q245" s="482"/>
      <c r="R245" s="482"/>
      <c r="S245" s="482"/>
      <c r="T245" s="482"/>
      <c r="U245" s="482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75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82"/>
      <c r="P246" s="482"/>
      <c r="Q246" s="482"/>
      <c r="R246" s="482"/>
      <c r="S246" s="482"/>
      <c r="T246" s="482"/>
      <c r="U246" s="482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75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82"/>
      <c r="P247" s="482"/>
      <c r="Q247" s="482"/>
      <c r="R247" s="482"/>
      <c r="S247" s="482"/>
      <c r="T247" s="482"/>
      <c r="U247" s="482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75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82"/>
      <c r="P248" s="482"/>
      <c r="Q248" s="482"/>
      <c r="R248" s="482"/>
      <c r="S248" s="482"/>
      <c r="T248" s="482"/>
      <c r="U248" s="482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75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82"/>
      <c r="P249" s="482"/>
      <c r="Q249" s="482"/>
      <c r="R249" s="482"/>
      <c r="S249" s="482"/>
      <c r="T249" s="482"/>
      <c r="U249" s="482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75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82"/>
      <c r="P250" s="482"/>
      <c r="Q250" s="482"/>
      <c r="R250" s="482"/>
      <c r="S250" s="482"/>
      <c r="T250" s="482"/>
      <c r="U250" s="482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75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82"/>
      <c r="P251" s="482"/>
      <c r="Q251" s="482"/>
      <c r="R251" s="482"/>
      <c r="S251" s="482"/>
      <c r="T251" s="482"/>
      <c r="U251" s="482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75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82"/>
      <c r="P252" s="482"/>
      <c r="Q252" s="482"/>
      <c r="R252" s="482"/>
      <c r="S252" s="482"/>
      <c r="T252" s="482"/>
      <c r="U252" s="482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75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82"/>
      <c r="P253" s="482"/>
      <c r="Q253" s="482"/>
      <c r="R253" s="482"/>
      <c r="S253" s="482"/>
      <c r="T253" s="482"/>
      <c r="U253" s="482"/>
      <c r="V253" s="154"/>
      <c r="W253" s="155"/>
      <c r="X253" s="154"/>
      <c r="Y253" s="154"/>
      <c r="Z253" s="154"/>
      <c r="AA253" s="154"/>
    </row>
    <row r="254" spans="1:27" ht="20.100000000000001" customHeight="1">
      <c r="A254" s="567" t="s">
        <v>216</v>
      </c>
      <c r="B254" s="567"/>
      <c r="C254" s="483" t="s">
        <v>202</v>
      </c>
      <c r="D254" s="165"/>
      <c r="E254" s="165"/>
      <c r="F254" s="166"/>
      <c r="G254" s="167">
        <f>SUM(G197:G253)</f>
        <v>650</v>
      </c>
      <c r="H254" s="168">
        <f>SUM(H197:H253)</f>
        <v>3269.5000000000005</v>
      </c>
      <c r="I254" s="168">
        <f>SUM(I197:I253)</f>
        <v>11.5</v>
      </c>
      <c r="J254" s="152">
        <f t="array" ref="J254">IF(ISERROR(G254/I254),"",G254/I254)</f>
        <v>56.521739130434781</v>
      </c>
      <c r="K254" s="168">
        <f>SUM(K197:K253)</f>
        <v>12.037037037037038</v>
      </c>
      <c r="L254" s="169"/>
      <c r="M254" s="172">
        <f t="shared" ref="M254:V254" si="114">SUM(M197:M253)</f>
        <v>-0.5370370370370372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74" t="s">
        <v>217</v>
      </c>
      <c r="C255" s="148" t="s">
        <v>179</v>
      </c>
      <c r="D255" s="130">
        <v>5.03</v>
      </c>
      <c r="E255" s="130"/>
      <c r="F255" s="149"/>
      <c r="G255" s="150"/>
      <c r="H255" s="475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82"/>
      <c r="P255" s="482"/>
      <c r="Q255" s="482"/>
      <c r="R255" s="482"/>
      <c r="S255" s="482"/>
      <c r="T255" s="482"/>
      <c r="U255" s="482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74" t="s">
        <v>217</v>
      </c>
      <c r="C256" s="148" t="s">
        <v>186</v>
      </c>
      <c r="D256" s="130">
        <v>5.03</v>
      </c>
      <c r="E256" s="130"/>
      <c r="F256" s="149"/>
      <c r="G256" s="150"/>
      <c r="H256" s="475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82"/>
      <c r="P256" s="482"/>
      <c r="Q256" s="482"/>
      <c r="R256" s="482"/>
      <c r="S256" s="482"/>
      <c r="T256" s="482"/>
      <c r="U256" s="482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74" t="s">
        <v>217</v>
      </c>
      <c r="C257" s="148" t="s">
        <v>204</v>
      </c>
      <c r="D257" s="130">
        <v>5.03</v>
      </c>
      <c r="E257" s="130"/>
      <c r="F257" s="149"/>
      <c r="G257" s="150"/>
      <c r="H257" s="475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82"/>
      <c r="P257" s="482"/>
      <c r="Q257" s="482"/>
      <c r="R257" s="482"/>
      <c r="S257" s="482"/>
      <c r="T257" s="482"/>
      <c r="U257" s="482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75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82"/>
      <c r="P258" s="482"/>
      <c r="Q258" s="482"/>
      <c r="R258" s="482"/>
      <c r="S258" s="482"/>
      <c r="T258" s="482"/>
      <c r="U258" s="482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75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82"/>
      <c r="P259" s="482"/>
      <c r="Q259" s="482"/>
      <c r="R259" s="482"/>
      <c r="S259" s="482"/>
      <c r="T259" s="482"/>
      <c r="U259" s="482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75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82"/>
      <c r="P260" s="482"/>
      <c r="Q260" s="482"/>
      <c r="R260" s="482"/>
      <c r="S260" s="482"/>
      <c r="T260" s="482"/>
      <c r="U260" s="482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75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82"/>
      <c r="P261" s="482"/>
      <c r="Q261" s="482"/>
      <c r="R261" s="482"/>
      <c r="S261" s="482"/>
      <c r="T261" s="482"/>
      <c r="U261" s="482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75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82"/>
      <c r="P262" s="482"/>
      <c r="Q262" s="482"/>
      <c r="R262" s="482"/>
      <c r="S262" s="482"/>
      <c r="T262" s="482"/>
      <c r="U262" s="482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75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82"/>
      <c r="P263" s="482"/>
      <c r="Q263" s="482"/>
      <c r="R263" s="482"/>
      <c r="S263" s="482"/>
      <c r="T263" s="482"/>
      <c r="U263" s="482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75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82"/>
      <c r="P264" s="482"/>
      <c r="Q264" s="482"/>
      <c r="R264" s="482"/>
      <c r="S264" s="482"/>
      <c r="T264" s="482"/>
      <c r="U264" s="482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75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82"/>
      <c r="P265" s="482"/>
      <c r="Q265" s="482"/>
      <c r="R265" s="482"/>
      <c r="S265" s="482"/>
      <c r="T265" s="482"/>
      <c r="U265" s="482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75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82"/>
      <c r="P266" s="482"/>
      <c r="Q266" s="482"/>
      <c r="R266" s="482"/>
      <c r="S266" s="482"/>
      <c r="T266" s="482"/>
      <c r="U266" s="482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75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82"/>
      <c r="P267" s="482"/>
      <c r="Q267" s="482"/>
      <c r="R267" s="482"/>
      <c r="S267" s="482"/>
      <c r="T267" s="482"/>
      <c r="U267" s="482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75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82"/>
      <c r="P268" s="482"/>
      <c r="Q268" s="482"/>
      <c r="R268" s="482"/>
      <c r="S268" s="482"/>
      <c r="T268" s="482"/>
      <c r="U268" s="482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75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82"/>
      <c r="P269" s="482"/>
      <c r="Q269" s="482"/>
      <c r="R269" s="482"/>
      <c r="S269" s="482"/>
      <c r="T269" s="482"/>
      <c r="U269" s="482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75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82"/>
      <c r="P270" s="482"/>
      <c r="Q270" s="482"/>
      <c r="R270" s="482"/>
      <c r="S270" s="482"/>
      <c r="T270" s="482"/>
      <c r="U270" s="482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74" t="s">
        <v>222</v>
      </c>
      <c r="C271" s="148" t="s">
        <v>181</v>
      </c>
      <c r="D271" s="130">
        <v>9.36</v>
      </c>
      <c r="E271" s="130"/>
      <c r="F271" s="149"/>
      <c r="G271" s="150"/>
      <c r="H271" s="475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82"/>
      <c r="P271" s="482"/>
      <c r="Q271" s="482"/>
      <c r="R271" s="482"/>
      <c r="S271" s="482"/>
      <c r="T271" s="482"/>
      <c r="U271" s="482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74" t="s">
        <v>222</v>
      </c>
      <c r="C272" s="148" t="s">
        <v>179</v>
      </c>
      <c r="D272" s="130">
        <v>9.36</v>
      </c>
      <c r="E272" s="130"/>
      <c r="F272" s="149"/>
      <c r="G272" s="150"/>
      <c r="H272" s="475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82"/>
      <c r="P272" s="482"/>
      <c r="Q272" s="482"/>
      <c r="R272" s="482"/>
      <c r="S272" s="482"/>
      <c r="T272" s="482"/>
      <c r="U272" s="482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74" t="s">
        <v>222</v>
      </c>
      <c r="C273" s="148" t="s">
        <v>221</v>
      </c>
      <c r="D273" s="130">
        <v>9.36</v>
      </c>
      <c r="E273" s="130"/>
      <c r="F273" s="149"/>
      <c r="G273" s="150"/>
      <c r="H273" s="475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82"/>
      <c r="P273" s="482"/>
      <c r="Q273" s="482"/>
      <c r="R273" s="482"/>
      <c r="S273" s="482"/>
      <c r="T273" s="482"/>
      <c r="U273" s="482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74" t="s">
        <v>222</v>
      </c>
      <c r="C274" s="148" t="s">
        <v>186</v>
      </c>
      <c r="D274" s="130">
        <v>9.36</v>
      </c>
      <c r="E274" s="130"/>
      <c r="F274" s="149"/>
      <c r="G274" s="150"/>
      <c r="H274" s="475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82"/>
      <c r="P274" s="482"/>
      <c r="Q274" s="482"/>
      <c r="R274" s="482"/>
      <c r="S274" s="482"/>
      <c r="T274" s="482"/>
      <c r="U274" s="482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74" t="s">
        <v>393</v>
      </c>
      <c r="C275" s="209" t="s">
        <v>395</v>
      </c>
      <c r="D275" s="130">
        <v>5</v>
      </c>
      <c r="E275" s="130"/>
      <c r="F275" s="149"/>
      <c r="G275" s="150"/>
      <c r="H275" s="475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82"/>
      <c r="P275" s="482"/>
      <c r="Q275" s="482"/>
      <c r="R275" s="482"/>
      <c r="S275" s="482"/>
      <c r="T275" s="482"/>
      <c r="U275" s="482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74" t="s">
        <v>393</v>
      </c>
      <c r="C276" s="209" t="s">
        <v>402</v>
      </c>
      <c r="D276" s="130">
        <v>5</v>
      </c>
      <c r="E276" s="130"/>
      <c r="F276" s="149"/>
      <c r="G276" s="150"/>
      <c r="H276" s="475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82"/>
      <c r="P276" s="482"/>
      <c r="Q276" s="482"/>
      <c r="R276" s="482"/>
      <c r="S276" s="482"/>
      <c r="T276" s="482"/>
      <c r="U276" s="482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74" t="s">
        <v>404</v>
      </c>
      <c r="C277" s="209" t="s">
        <v>405</v>
      </c>
      <c r="D277" s="130">
        <v>5</v>
      </c>
      <c r="E277" s="130"/>
      <c r="F277" s="149"/>
      <c r="G277" s="150"/>
      <c r="H277" s="475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82"/>
      <c r="P277" s="482"/>
      <c r="Q277" s="482"/>
      <c r="R277" s="482"/>
      <c r="S277" s="482"/>
      <c r="T277" s="482"/>
      <c r="U277" s="482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74" t="s">
        <v>342</v>
      </c>
      <c r="C278" s="209" t="s">
        <v>372</v>
      </c>
      <c r="D278" s="130">
        <v>5</v>
      </c>
      <c r="E278" s="130"/>
      <c r="F278" s="149"/>
      <c r="G278" s="150"/>
      <c r="H278" s="475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82"/>
      <c r="P278" s="482"/>
      <c r="Q278" s="482"/>
      <c r="R278" s="482"/>
      <c r="S278" s="482"/>
      <c r="T278" s="482"/>
      <c r="U278" s="482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74" t="s">
        <v>343</v>
      </c>
      <c r="C279" s="148" t="s">
        <v>345</v>
      </c>
      <c r="D279" s="130">
        <v>5</v>
      </c>
      <c r="E279" s="130"/>
      <c r="F279" s="149"/>
      <c r="G279" s="150"/>
      <c r="H279" s="475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82"/>
      <c r="P279" s="482"/>
      <c r="Q279" s="482"/>
      <c r="R279" s="482"/>
      <c r="S279" s="482"/>
      <c r="T279" s="482"/>
      <c r="U279" s="482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74" t="s">
        <v>343</v>
      </c>
      <c r="C280" s="148" t="s">
        <v>347</v>
      </c>
      <c r="D280" s="130">
        <v>5</v>
      </c>
      <c r="E280" s="130"/>
      <c r="F280" s="149"/>
      <c r="G280" s="150"/>
      <c r="H280" s="475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82"/>
      <c r="P280" s="482"/>
      <c r="Q280" s="482"/>
      <c r="R280" s="482"/>
      <c r="S280" s="482"/>
      <c r="T280" s="482"/>
      <c r="U280" s="482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75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82"/>
      <c r="P281" s="482"/>
      <c r="Q281" s="482"/>
      <c r="R281" s="482"/>
      <c r="S281" s="482"/>
      <c r="T281" s="482"/>
      <c r="U281" s="482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75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82"/>
      <c r="P282" s="482"/>
      <c r="Q282" s="482"/>
      <c r="R282" s="482"/>
      <c r="S282" s="482"/>
      <c r="T282" s="482"/>
      <c r="U282" s="482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75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82"/>
      <c r="P283" s="482"/>
      <c r="Q283" s="482"/>
      <c r="R283" s="482"/>
      <c r="S283" s="482"/>
      <c r="T283" s="482"/>
      <c r="U283" s="482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75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82"/>
      <c r="P284" s="482"/>
      <c r="Q284" s="482"/>
      <c r="R284" s="482"/>
      <c r="S284" s="482"/>
      <c r="T284" s="482"/>
      <c r="U284" s="482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75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82"/>
      <c r="P285" s="482"/>
      <c r="Q285" s="482"/>
      <c r="R285" s="482"/>
      <c r="S285" s="482"/>
      <c r="T285" s="482"/>
      <c r="U285" s="482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75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82"/>
      <c r="P286" s="482"/>
      <c r="Q286" s="482"/>
      <c r="R286" s="482"/>
      <c r="S286" s="482"/>
      <c r="T286" s="482"/>
      <c r="U286" s="482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75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82"/>
      <c r="P287" s="482"/>
      <c r="Q287" s="482"/>
      <c r="R287" s="482"/>
      <c r="S287" s="482"/>
      <c r="T287" s="482"/>
      <c r="U287" s="482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75">
        <f t="shared" si="116"/>
        <v>0</v>
      </c>
      <c r="I288" s="151"/>
      <c r="J288" s="152" t="str">
        <f t="array" ref="J288">IF(ISERROR(G288/I288),"",G288/I288)</f>
        <v/>
      </c>
      <c r="K288" s="475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82"/>
      <c r="P288" s="482"/>
      <c r="Q288" s="482"/>
      <c r="R288" s="482"/>
      <c r="S288" s="482"/>
      <c r="T288" s="482"/>
      <c r="U288" s="482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59" t="s">
        <v>224</v>
      </c>
      <c r="B289" s="560"/>
      <c r="C289" s="483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475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82"/>
      <c r="P290" s="482"/>
      <c r="Q290" s="482"/>
      <c r="R290" s="482"/>
      <c r="S290" s="482"/>
      <c r="T290" s="482"/>
      <c r="U290" s="482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475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82"/>
      <c r="P291" s="482"/>
      <c r="Q291" s="482"/>
      <c r="R291" s="482"/>
      <c r="S291" s="482"/>
      <c r="T291" s="482"/>
      <c r="U291" s="482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75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82"/>
      <c r="P292" s="482"/>
      <c r="Q292" s="482"/>
      <c r="R292" s="482"/>
      <c r="S292" s="482"/>
      <c r="T292" s="482"/>
      <c r="U292" s="482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75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82"/>
      <c r="P293" s="482"/>
      <c r="Q293" s="482"/>
      <c r="R293" s="482"/>
      <c r="S293" s="482"/>
      <c r="T293" s="482"/>
      <c r="U293" s="482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479" t="s">
        <v>203</v>
      </c>
      <c r="D294" s="130">
        <v>5.03</v>
      </c>
      <c r="E294" s="130"/>
      <c r="F294" s="149"/>
      <c r="G294" s="174"/>
      <c r="H294" s="475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82"/>
      <c r="P294" s="482"/>
      <c r="Q294" s="482"/>
      <c r="R294" s="482"/>
      <c r="S294" s="482"/>
      <c r="T294" s="482"/>
      <c r="U294" s="482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75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82"/>
      <c r="P295" s="482"/>
      <c r="Q295" s="482"/>
      <c r="R295" s="482"/>
      <c r="S295" s="482"/>
      <c r="T295" s="482"/>
      <c r="U295" s="482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75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82"/>
      <c r="P296" s="482"/>
      <c r="Q296" s="482"/>
      <c r="R296" s="482"/>
      <c r="S296" s="482"/>
      <c r="T296" s="482"/>
      <c r="U296" s="482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479" t="s">
        <v>228</v>
      </c>
      <c r="D297" s="130">
        <v>5.03</v>
      </c>
      <c r="E297" s="130"/>
      <c r="F297" s="149"/>
      <c r="G297" s="150"/>
      <c r="H297" s="475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82"/>
      <c r="P297" s="482"/>
      <c r="Q297" s="482"/>
      <c r="R297" s="482"/>
      <c r="S297" s="482"/>
      <c r="T297" s="482"/>
      <c r="U297" s="482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479" t="s">
        <v>212</v>
      </c>
      <c r="D298" s="130">
        <v>5.03</v>
      </c>
      <c r="E298" s="130"/>
      <c r="F298" s="149"/>
      <c r="G298" s="150"/>
      <c r="H298" s="475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82"/>
      <c r="P298" s="482"/>
      <c r="Q298" s="482"/>
      <c r="R298" s="482"/>
      <c r="S298" s="482"/>
      <c r="T298" s="482"/>
      <c r="U298" s="482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479" t="s">
        <v>203</v>
      </c>
      <c r="D299" s="130">
        <v>5.03</v>
      </c>
      <c r="E299" s="130"/>
      <c r="F299" s="149"/>
      <c r="G299" s="150"/>
      <c r="H299" s="475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82"/>
      <c r="P299" s="482"/>
      <c r="Q299" s="482"/>
      <c r="R299" s="482"/>
      <c r="S299" s="482"/>
      <c r="T299" s="482"/>
      <c r="U299" s="482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479" t="s">
        <v>186</v>
      </c>
      <c r="D300" s="130">
        <v>5.03</v>
      </c>
      <c r="E300" s="130"/>
      <c r="F300" s="149"/>
      <c r="G300" s="150"/>
      <c r="H300" s="475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82"/>
      <c r="P300" s="482"/>
      <c r="Q300" s="482"/>
      <c r="R300" s="482"/>
      <c r="S300" s="482"/>
      <c r="T300" s="482"/>
      <c r="U300" s="482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479" t="s">
        <v>228</v>
      </c>
      <c r="D301" s="130">
        <v>5.03</v>
      </c>
      <c r="E301" s="130"/>
      <c r="F301" s="149"/>
      <c r="G301" s="150"/>
      <c r="H301" s="475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82"/>
      <c r="P301" s="482"/>
      <c r="Q301" s="482"/>
      <c r="R301" s="482"/>
      <c r="S301" s="482"/>
      <c r="T301" s="482"/>
      <c r="U301" s="482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479" t="s">
        <v>199</v>
      </c>
      <c r="D302" s="130">
        <v>5.03</v>
      </c>
      <c r="E302" s="130"/>
      <c r="F302" s="149"/>
      <c r="G302" s="150"/>
      <c r="H302" s="475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82"/>
      <c r="P302" s="482"/>
      <c r="Q302" s="482"/>
      <c r="R302" s="482"/>
      <c r="S302" s="482"/>
      <c r="T302" s="482"/>
      <c r="U302" s="482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475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82"/>
      <c r="P303" s="482"/>
      <c r="Q303" s="482"/>
      <c r="R303" s="482"/>
      <c r="S303" s="482"/>
      <c r="T303" s="482"/>
      <c r="U303" s="482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475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82"/>
      <c r="P304" s="482"/>
      <c r="Q304" s="482"/>
      <c r="R304" s="482"/>
      <c r="S304" s="482"/>
      <c r="T304" s="482"/>
      <c r="U304" s="482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59" t="s">
        <v>231</v>
      </c>
      <c r="B305" s="560"/>
      <c r="C305" s="483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s="206" customFormat="1" ht="20.100000000000001" customHeight="1">
      <c r="A306" s="400">
        <v>30400025</v>
      </c>
      <c r="B306" s="401" t="s">
        <v>728</v>
      </c>
      <c r="C306" s="399" t="s">
        <v>729</v>
      </c>
      <c r="D306" s="150">
        <v>5.04</v>
      </c>
      <c r="E306" s="150"/>
      <c r="F306" s="392">
        <v>42653</v>
      </c>
      <c r="G306" s="150">
        <v>49</v>
      </c>
      <c r="H306" s="432">
        <f t="shared" ref="H306:H311" si="136">D306*G306</f>
        <v>246.96</v>
      </c>
      <c r="I306" s="393">
        <v>2.5</v>
      </c>
      <c r="J306" s="394">
        <f t="array" ref="J306">IF(ISERROR(G306/I306),"",G306/I306)</f>
        <v>19.600000000000001</v>
      </c>
      <c r="K306" s="395">
        <f t="array" ref="K306">IF(ISERROR(G306/L306),"",G306/L306)</f>
        <v>2.2272727272727271</v>
      </c>
      <c r="L306" s="393">
        <v>22</v>
      </c>
      <c r="M306" s="396">
        <f t="shared" ref="M306:M310" si="137">IF(ISERROR(I306-K306),"",I306-K306)</f>
        <v>0.27272727272727293</v>
      </c>
      <c r="N306" s="394">
        <f t="shared" ref="N306:N310" si="138">SUM(O306:U306)</f>
        <v>0</v>
      </c>
      <c r="O306" s="437"/>
      <c r="P306" s="437"/>
      <c r="Q306" s="437"/>
      <c r="R306" s="437"/>
      <c r="S306" s="437"/>
      <c r="T306" s="437"/>
      <c r="U306" s="437"/>
      <c r="V306" s="397">
        <f t="shared" ref="V306:V310" si="139">SUM(X306:AA306)</f>
        <v>0</v>
      </c>
      <c r="W306" s="398">
        <f t="shared" si="130"/>
        <v>0</v>
      </c>
      <c r="X306" s="397"/>
      <c r="Y306" s="397"/>
      <c r="Z306" s="397"/>
      <c r="AA306" s="397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94">
        <f t="shared" si="136"/>
        <v>0</v>
      </c>
      <c r="I307" s="151"/>
      <c r="J307" s="152" t="str">
        <f t="array" ref="J307">IF(ISERROR(G307/I307),"",G307/I307)</f>
        <v/>
      </c>
      <c r="K307" s="495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82"/>
      <c r="P307" s="482"/>
      <c r="Q307" s="482"/>
      <c r="R307" s="482"/>
      <c r="S307" s="482"/>
      <c r="T307" s="482"/>
      <c r="U307" s="482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494">
        <f t="shared" si="136"/>
        <v>0</v>
      </c>
      <c r="I308" s="151"/>
      <c r="J308" s="152" t="str">
        <f t="array" ref="J308">IF(ISERROR(G308/I308),"",G308/I308)</f>
        <v/>
      </c>
      <c r="K308" s="495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482"/>
      <c r="P308" s="482"/>
      <c r="Q308" s="482"/>
      <c r="R308" s="482"/>
      <c r="S308" s="482"/>
      <c r="T308" s="482"/>
      <c r="U308" s="482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94">
        <f t="shared" si="136"/>
        <v>0</v>
      </c>
      <c r="I309" s="151"/>
      <c r="J309" s="152" t="str">
        <f t="array" ref="J309">IF(ISERROR(G309/I309),"",G309/I309)</f>
        <v/>
      </c>
      <c r="K309" s="495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82"/>
      <c r="P309" s="482"/>
      <c r="Q309" s="482"/>
      <c r="R309" s="482"/>
      <c r="S309" s="482"/>
      <c r="T309" s="482"/>
      <c r="U309" s="482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94">
        <f t="shared" si="136"/>
        <v>0</v>
      </c>
      <c r="I310" s="151"/>
      <c r="J310" s="152" t="str">
        <f t="array" ref="J310">IF(ISERROR(G310/I310),"",G310/I310)</f>
        <v/>
      </c>
      <c r="K310" s="495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82"/>
      <c r="P310" s="482"/>
      <c r="Q310" s="482"/>
      <c r="R310" s="482"/>
      <c r="S310" s="482"/>
      <c r="T310" s="482"/>
      <c r="U310" s="482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s="206" customFormat="1" ht="20.100000000000001" customHeight="1">
      <c r="A311" s="400">
        <v>30400019</v>
      </c>
      <c r="B311" s="401" t="s">
        <v>908</v>
      </c>
      <c r="C311" s="403" t="s">
        <v>444</v>
      </c>
      <c r="D311" s="150">
        <v>5.03</v>
      </c>
      <c r="E311" s="150"/>
      <c r="F311" s="392">
        <v>42653</v>
      </c>
      <c r="G311" s="150">
        <v>43</v>
      </c>
      <c r="H311" s="432">
        <f t="shared" si="136"/>
        <v>216.29000000000002</v>
      </c>
      <c r="I311" s="393">
        <v>2</v>
      </c>
      <c r="J311" s="394"/>
      <c r="K311" s="395" t="str">
        <f t="array" ref="K311">IF(ISERROR(G311/L311),"",G311/L311)</f>
        <v/>
      </c>
      <c r="L311" s="393"/>
      <c r="M311" s="396"/>
      <c r="N311" s="394"/>
      <c r="O311" s="437"/>
      <c r="P311" s="437"/>
      <c r="Q311" s="437"/>
      <c r="R311" s="437"/>
      <c r="S311" s="437"/>
      <c r="T311" s="437"/>
      <c r="U311" s="437"/>
      <c r="V311" s="397"/>
      <c r="W311" s="398"/>
      <c r="X311" s="397"/>
      <c r="Y311" s="397"/>
      <c r="Z311" s="397"/>
      <c r="AA311" s="397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475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482"/>
      <c r="P312" s="482"/>
      <c r="Q312" s="482"/>
      <c r="R312" s="482"/>
      <c r="S312" s="482"/>
      <c r="T312" s="482"/>
      <c r="U312" s="482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customHeight="1">
      <c r="A313" s="559" t="s">
        <v>234</v>
      </c>
      <c r="B313" s="560"/>
      <c r="C313" s="483" t="s">
        <v>202</v>
      </c>
      <c r="D313" s="165"/>
      <c r="E313" s="165"/>
      <c r="F313" s="166"/>
      <c r="G313" s="167">
        <f>SUM(G306:G312)</f>
        <v>92</v>
      </c>
      <c r="H313" s="168">
        <f>SUM(H306:H312)</f>
        <v>463.25</v>
      </c>
      <c r="I313" s="168">
        <f>SUM(I306:I312)</f>
        <v>4.5</v>
      </c>
      <c r="J313" s="152">
        <f t="array" ref="J313">IF(ISERROR(G313/I313),"",G313/I313)</f>
        <v>20.444444444444443</v>
      </c>
      <c r="K313" s="168">
        <f>SUM(K306:K312)</f>
        <v>2.2272727272727271</v>
      </c>
      <c r="L313" s="169"/>
      <c r="M313" s="172">
        <f>SUM(M306:M312)</f>
        <v>0.27272727272727293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480"/>
      <c r="D314" s="130">
        <v>3.65</v>
      </c>
      <c r="E314" s="130"/>
      <c r="F314" s="175"/>
      <c r="G314" s="150"/>
      <c r="H314" s="475">
        <f t="shared" ref="H314:H327" si="145">D314*G314</f>
        <v>0</v>
      </c>
      <c r="I314" s="151"/>
      <c r="J314" s="152" t="str">
        <f t="array" ref="J314">IF(ISERROR(G314/I314),"",G314/I314)</f>
        <v/>
      </c>
      <c r="K314" s="475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82"/>
      <c r="P314" s="482"/>
      <c r="Q314" s="482"/>
      <c r="R314" s="482"/>
      <c r="S314" s="482"/>
      <c r="T314" s="482"/>
      <c r="U314" s="482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80"/>
      <c r="D315" s="130">
        <v>6.58</v>
      </c>
      <c r="E315" s="130"/>
      <c r="F315" s="149"/>
      <c r="G315" s="150"/>
      <c r="H315" s="475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82"/>
      <c r="P315" s="482"/>
      <c r="Q315" s="482"/>
      <c r="R315" s="482"/>
      <c r="S315" s="482"/>
      <c r="T315" s="482"/>
      <c r="U315" s="482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80"/>
      <c r="D316" s="130">
        <v>7.8</v>
      </c>
      <c r="E316" s="130"/>
      <c r="F316" s="149"/>
      <c r="G316" s="150"/>
      <c r="H316" s="475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82"/>
      <c r="P316" s="482"/>
      <c r="Q316" s="482"/>
      <c r="R316" s="482"/>
      <c r="S316" s="482"/>
      <c r="T316" s="482"/>
      <c r="U316" s="482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80"/>
      <c r="D317" s="130">
        <v>4.4000000000000004</v>
      </c>
      <c r="E317" s="130"/>
      <c r="F317" s="149"/>
      <c r="G317" s="150"/>
      <c r="H317" s="475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82"/>
      <c r="P317" s="482"/>
      <c r="Q317" s="482"/>
      <c r="R317" s="482"/>
      <c r="S317" s="482"/>
      <c r="T317" s="482"/>
      <c r="U317" s="482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480"/>
      <c r="D318" s="130"/>
      <c r="E318" s="130"/>
      <c r="F318" s="149"/>
      <c r="G318" s="150"/>
      <c r="H318" s="475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82"/>
      <c r="P318" s="482"/>
      <c r="Q318" s="482"/>
      <c r="R318" s="482"/>
      <c r="S318" s="482"/>
      <c r="T318" s="482"/>
      <c r="U318" s="482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80" t="s">
        <v>239</v>
      </c>
      <c r="C319" s="480" t="s">
        <v>179</v>
      </c>
      <c r="D319" s="130">
        <v>6.04</v>
      </c>
      <c r="E319" s="130"/>
      <c r="F319" s="149"/>
      <c r="G319" s="150"/>
      <c r="H319" s="475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82"/>
      <c r="P319" s="482"/>
      <c r="Q319" s="482"/>
      <c r="R319" s="482"/>
      <c r="S319" s="482"/>
      <c r="T319" s="482"/>
      <c r="U319" s="482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80" t="s">
        <v>239</v>
      </c>
      <c r="C320" s="480" t="s">
        <v>186</v>
      </c>
      <c r="D320" s="130">
        <v>6.04</v>
      </c>
      <c r="E320" s="130"/>
      <c r="F320" s="149"/>
      <c r="G320" s="150"/>
      <c r="H320" s="475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82"/>
      <c r="P320" s="482"/>
      <c r="Q320" s="482"/>
      <c r="R320" s="482"/>
      <c r="S320" s="482"/>
      <c r="T320" s="482"/>
      <c r="U320" s="482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80" t="s">
        <v>446</v>
      </c>
      <c r="C321" s="480" t="s">
        <v>179</v>
      </c>
      <c r="D321" s="130">
        <v>6</v>
      </c>
      <c r="E321" s="130"/>
      <c r="F321" s="149"/>
      <c r="G321" s="150"/>
      <c r="H321" s="475">
        <f t="shared" si="145"/>
        <v>0</v>
      </c>
      <c r="I321" s="151"/>
      <c r="J321" s="152"/>
      <c r="K321" s="153"/>
      <c r="L321" s="151"/>
      <c r="M321" s="131"/>
      <c r="N321" s="152"/>
      <c r="O321" s="482"/>
      <c r="P321" s="482"/>
      <c r="Q321" s="482"/>
      <c r="R321" s="482"/>
      <c r="S321" s="482"/>
      <c r="T321" s="482"/>
      <c r="U321" s="482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80" t="s">
        <v>446</v>
      </c>
      <c r="C322" s="480" t="s">
        <v>60</v>
      </c>
      <c r="D322" s="130">
        <v>6</v>
      </c>
      <c r="E322" s="130"/>
      <c r="F322" s="149"/>
      <c r="G322" s="150"/>
      <c r="H322" s="475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82"/>
      <c r="P322" s="482"/>
      <c r="Q322" s="482"/>
      <c r="R322" s="482"/>
      <c r="S322" s="482"/>
      <c r="T322" s="482"/>
      <c r="U322" s="482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74" t="s">
        <v>240</v>
      </c>
      <c r="C323" s="148"/>
      <c r="D323" s="130">
        <v>7.3</v>
      </c>
      <c r="E323" s="130"/>
      <c r="F323" s="149"/>
      <c r="G323" s="150"/>
      <c r="H323" s="475">
        <f t="shared" si="145"/>
        <v>0</v>
      </c>
      <c r="I323" s="151"/>
      <c r="J323" s="152"/>
      <c r="K323" s="153"/>
      <c r="L323" s="151"/>
      <c r="M323" s="131"/>
      <c r="N323" s="152"/>
      <c r="O323" s="482"/>
      <c r="P323" s="482"/>
      <c r="Q323" s="482"/>
      <c r="R323" s="482"/>
      <c r="S323" s="482"/>
      <c r="T323" s="482"/>
      <c r="U323" s="482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74" t="s">
        <v>241</v>
      </c>
      <c r="C324" s="148"/>
      <c r="D324" s="130">
        <f>78*120/1000</f>
        <v>9.36</v>
      </c>
      <c r="E324" s="130"/>
      <c r="F324" s="149"/>
      <c r="G324" s="150"/>
      <c r="H324" s="475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82"/>
      <c r="P324" s="482"/>
      <c r="Q324" s="482"/>
      <c r="R324" s="482"/>
      <c r="S324" s="482"/>
      <c r="T324" s="482"/>
      <c r="U324" s="482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74" t="s">
        <v>242</v>
      </c>
      <c r="C325" s="148"/>
      <c r="D325" s="130">
        <v>4.5</v>
      </c>
      <c r="E325" s="130"/>
      <c r="F325" s="149"/>
      <c r="G325" s="150"/>
      <c r="H325" s="475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82"/>
      <c r="P325" s="482"/>
      <c r="Q325" s="482"/>
      <c r="R325" s="482"/>
      <c r="S325" s="482"/>
      <c r="T325" s="482"/>
      <c r="U325" s="482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74" t="s">
        <v>243</v>
      </c>
      <c r="C326" s="148"/>
      <c r="D326" s="130">
        <v>4.5</v>
      </c>
      <c r="E326" s="130"/>
      <c r="F326" s="149"/>
      <c r="G326" s="150"/>
      <c r="H326" s="475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82"/>
      <c r="P326" s="482"/>
      <c r="Q326" s="482"/>
      <c r="R326" s="482"/>
      <c r="S326" s="482"/>
      <c r="T326" s="482"/>
      <c r="U326" s="482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75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82"/>
      <c r="P327" s="482"/>
      <c r="Q327" s="482"/>
      <c r="R327" s="482"/>
      <c r="S327" s="482"/>
      <c r="T327" s="482"/>
      <c r="U327" s="482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59" t="s">
        <v>244</v>
      </c>
      <c r="B328" s="560"/>
      <c r="C328" s="483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61" t="s">
        <v>246</v>
      </c>
      <c r="B329" s="562"/>
      <c r="C329" s="562"/>
      <c r="D329" s="562"/>
      <c r="E329" s="562"/>
      <c r="F329" s="563"/>
      <c r="G329" s="176">
        <f>SUM(G196,G254,G289,G305,G313,G328)</f>
        <v>787</v>
      </c>
      <c r="H329" s="176">
        <f>SUM(H196,H254,H289,H305,H313,H328)</f>
        <v>3959.1000000000004</v>
      </c>
      <c r="I329" s="176">
        <f>SUM(I196,I254,I289,I305,I313,I328)</f>
        <v>17</v>
      </c>
      <c r="J329" s="177">
        <f t="array" ref="J329">IF(ISERROR(G329/I329),"",G329/I329)</f>
        <v>46.294117647058826</v>
      </c>
      <c r="K329" s="176">
        <f>SUM(K196,K254,K289,K305,K313,K328)</f>
        <v>17.076809764309765</v>
      </c>
      <c r="L329" s="177">
        <f>IF(ISERROR(G329/K329),"",G329/K329)</f>
        <v>46.085891384983178</v>
      </c>
      <c r="M329" s="176">
        <f t="shared" ref="M329:AA329" si="157">SUM(M196,M254,M289,M305,M313,M328)</f>
        <v>-2.0768097643097643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64" t="s">
        <v>495</v>
      </c>
      <c r="B330" s="476" t="s">
        <v>247</v>
      </c>
      <c r="C330" s="547" t="s">
        <v>248</v>
      </c>
      <c r="D330" s="548"/>
      <c r="E330" s="555" t="s">
        <v>249</v>
      </c>
      <c r="F330" s="555"/>
      <c r="G330" s="525" t="s">
        <v>250</v>
      </c>
      <c r="H330" s="525"/>
      <c r="I330" s="555" t="s">
        <v>251</v>
      </c>
      <c r="J330" s="555"/>
      <c r="K330" s="555" t="s">
        <v>252</v>
      </c>
      <c r="L330" s="555"/>
      <c r="M330" s="555" t="s">
        <v>253</v>
      </c>
      <c r="N330" s="555"/>
      <c r="O330" s="555" t="s">
        <v>254</v>
      </c>
      <c r="P330" s="525" t="s">
        <v>255</v>
      </c>
      <c r="Q330" s="525"/>
      <c r="R330" s="525" t="s">
        <v>252</v>
      </c>
      <c r="S330" s="525"/>
      <c r="T330" s="525" t="s">
        <v>256</v>
      </c>
      <c r="U330" s="525"/>
      <c r="V330" s="525" t="s">
        <v>257</v>
      </c>
      <c r="W330" s="525"/>
      <c r="X330" s="525" t="s">
        <v>252</v>
      </c>
      <c r="Y330" s="525"/>
      <c r="Z330" s="525" t="s">
        <v>256</v>
      </c>
      <c r="AA330" s="525"/>
    </row>
    <row r="331" spans="1:27" ht="20.100000000000001" customHeight="1">
      <c r="A331" s="565"/>
      <c r="B331" s="476" t="s">
        <v>258</v>
      </c>
      <c r="C331" s="590">
        <v>1</v>
      </c>
      <c r="D331" s="591"/>
      <c r="E331" s="558">
        <f>C331*11</f>
        <v>11</v>
      </c>
      <c r="F331" s="558"/>
      <c r="G331" s="525">
        <v>1</v>
      </c>
      <c r="H331" s="525"/>
      <c r="I331" s="558">
        <f>G331*11</f>
        <v>11</v>
      </c>
      <c r="J331" s="558"/>
      <c r="K331" s="558">
        <f>E331-I331</f>
        <v>0</v>
      </c>
      <c r="L331" s="558"/>
      <c r="M331" s="556">
        <f>IF(ISERROR(K331/E331),"",K331/E331)</f>
        <v>0</v>
      </c>
      <c r="N331" s="556"/>
      <c r="O331" s="555"/>
      <c r="P331" s="525" t="s">
        <v>201</v>
      </c>
      <c r="Q331" s="525"/>
      <c r="R331" s="554">
        <f>SUM(O196:U196)</f>
        <v>0</v>
      </c>
      <c r="S331" s="554"/>
      <c r="T331" s="549" t="str">
        <f t="array" ref="T331">IF(ISERROR(R331/R338),"",R331/R338)</f>
        <v/>
      </c>
      <c r="U331" s="549"/>
      <c r="V331" s="525" t="s">
        <v>259</v>
      </c>
      <c r="W331" s="525"/>
      <c r="X331" s="526">
        <f>SUM(P195,P253,P288,P304,P312,P327)</f>
        <v>0</v>
      </c>
      <c r="Y331" s="527"/>
      <c r="Z331" s="549" t="str">
        <f t="array" ref="Z331">IF(ISERROR(X331/X338),"",X331/X338)</f>
        <v/>
      </c>
      <c r="AA331" s="549"/>
    </row>
    <row r="332" spans="1:27" ht="20.100000000000001" customHeight="1">
      <c r="A332" s="565"/>
      <c r="B332" s="476" t="s">
        <v>260</v>
      </c>
      <c r="C332" s="547">
        <v>0</v>
      </c>
      <c r="D332" s="548"/>
      <c r="E332" s="558">
        <f>C332*11</f>
        <v>0</v>
      </c>
      <c r="F332" s="558"/>
      <c r="G332" s="525">
        <v>0</v>
      </c>
      <c r="H332" s="525"/>
      <c r="I332" s="558">
        <f>G332*11</f>
        <v>0</v>
      </c>
      <c r="J332" s="558"/>
      <c r="K332" s="558">
        <f>E332-I332</f>
        <v>0</v>
      </c>
      <c r="L332" s="558"/>
      <c r="M332" s="556" t="str">
        <f>IF(ISERROR(K332/E332),"",K332/E332)</f>
        <v/>
      </c>
      <c r="N332" s="556"/>
      <c r="O332" s="555"/>
      <c r="P332" s="525" t="s">
        <v>216</v>
      </c>
      <c r="Q332" s="525"/>
      <c r="R332" s="554">
        <f>SUM(O254:U254)</f>
        <v>0</v>
      </c>
      <c r="S332" s="554"/>
      <c r="T332" s="549" t="str">
        <f>IF(ISERROR(R332/R338),"",R332/R338)</f>
        <v/>
      </c>
      <c r="U332" s="549"/>
      <c r="V332" s="525" t="s">
        <v>261</v>
      </c>
      <c r="W332" s="525"/>
      <c r="X332" s="526">
        <f>SUM(P196,P254,P289,P305,P313,P328)</f>
        <v>0</v>
      </c>
      <c r="Y332" s="527"/>
      <c r="Z332" s="549" t="str">
        <f>IF(ISERROR(X332/X338),"",X332/X338)</f>
        <v/>
      </c>
      <c r="AA332" s="549"/>
    </row>
    <row r="333" spans="1:27" ht="20.100000000000001" customHeight="1">
      <c r="A333" s="565"/>
      <c r="B333" s="476" t="s">
        <v>262</v>
      </c>
      <c r="C333" s="547">
        <v>0</v>
      </c>
      <c r="D333" s="548"/>
      <c r="E333" s="558">
        <f>C333*8</f>
        <v>0</v>
      </c>
      <c r="F333" s="558"/>
      <c r="G333" s="525">
        <v>1</v>
      </c>
      <c r="H333" s="525"/>
      <c r="I333" s="558">
        <f>G333*8</f>
        <v>8</v>
      </c>
      <c r="J333" s="558"/>
      <c r="K333" s="558">
        <f>E333-I333</f>
        <v>-8</v>
      </c>
      <c r="L333" s="558"/>
      <c r="M333" s="556" t="str">
        <f>IF(ISERROR(K333/E333),"",K333/E333)</f>
        <v/>
      </c>
      <c r="N333" s="556"/>
      <c r="O333" s="555"/>
      <c r="P333" s="525" t="s">
        <v>224</v>
      </c>
      <c r="Q333" s="525"/>
      <c r="R333" s="554">
        <f>SUM(O289:U289)</f>
        <v>0</v>
      </c>
      <c r="S333" s="554"/>
      <c r="T333" s="549" t="str">
        <f>IF(ISERROR(R333/R338),"",R333/R338)</f>
        <v/>
      </c>
      <c r="U333" s="549"/>
      <c r="V333" s="525" t="s">
        <v>263</v>
      </c>
      <c r="W333" s="525"/>
      <c r="X333" s="526">
        <f>SUM(P197,P255,P290,P306,P314,P329)</f>
        <v>0</v>
      </c>
      <c r="Y333" s="527"/>
      <c r="Z333" s="549" t="str">
        <f>IF(ISERROR(X333/X338),"",X333/X338)</f>
        <v/>
      </c>
      <c r="AA333" s="549"/>
    </row>
    <row r="334" spans="1:27" ht="20.100000000000001" customHeight="1">
      <c r="A334" s="565"/>
      <c r="B334" s="476" t="s">
        <v>264</v>
      </c>
      <c r="C334" s="547">
        <v>1</v>
      </c>
      <c r="D334" s="548"/>
      <c r="E334" s="558">
        <f>C334*11</f>
        <v>11</v>
      </c>
      <c r="F334" s="558"/>
      <c r="G334" s="525">
        <v>1</v>
      </c>
      <c r="H334" s="525"/>
      <c r="I334" s="558">
        <f>G334*11</f>
        <v>11</v>
      </c>
      <c r="J334" s="558"/>
      <c r="K334" s="558">
        <f>E334-I334</f>
        <v>0</v>
      </c>
      <c r="L334" s="558"/>
      <c r="M334" s="556">
        <f>IF(ISERROR(K334/E334),"",K334/E334)</f>
        <v>0</v>
      </c>
      <c r="N334" s="556"/>
      <c r="O334" s="555"/>
      <c r="P334" s="525" t="s">
        <v>231</v>
      </c>
      <c r="Q334" s="525"/>
      <c r="R334" s="554">
        <f>SUM(O305:U305)</f>
        <v>0</v>
      </c>
      <c r="S334" s="554"/>
      <c r="T334" s="549" t="str">
        <f>IF(ISERROR(R334/R338),"",R334/R338)</f>
        <v/>
      </c>
      <c r="U334" s="549"/>
      <c r="V334" s="525" t="s">
        <v>265</v>
      </c>
      <c r="W334" s="525"/>
      <c r="X334" s="526">
        <f>SUM(P199,P256,P291,P307,P315,P330)</f>
        <v>0</v>
      </c>
      <c r="Y334" s="527"/>
      <c r="Z334" s="549" t="str">
        <f>IF(ISERROR(X334/X338),"",X334/X338)</f>
        <v/>
      </c>
      <c r="AA334" s="549"/>
    </row>
    <row r="335" spans="1:27" ht="20.100000000000001" customHeight="1">
      <c r="A335" s="566"/>
      <c r="B335" s="476" t="s">
        <v>266</v>
      </c>
      <c r="C335" s="557">
        <f>SUM(C331:D334)</f>
        <v>2</v>
      </c>
      <c r="D335" s="531"/>
      <c r="E335" s="558">
        <f>SUM(E331:F334)</f>
        <v>22</v>
      </c>
      <c r="F335" s="558"/>
      <c r="G335" s="525">
        <f>SUM(G331:H334)</f>
        <v>3</v>
      </c>
      <c r="H335" s="525"/>
      <c r="I335" s="558">
        <f>SUM(I331:J334)</f>
        <v>30</v>
      </c>
      <c r="J335" s="558"/>
      <c r="K335" s="558">
        <f>SUM(K331:L334)</f>
        <v>-8</v>
      </c>
      <c r="L335" s="558"/>
      <c r="M335" s="556">
        <f>IF(ISERROR(K335/E335),"",K335/E335)</f>
        <v>-0.36363636363636365</v>
      </c>
      <c r="N335" s="556"/>
      <c r="O335" s="555"/>
      <c r="P335" s="525" t="s">
        <v>234</v>
      </c>
      <c r="Q335" s="525"/>
      <c r="R335" s="554">
        <f>SUM(O313:U313)</f>
        <v>0</v>
      </c>
      <c r="S335" s="554"/>
      <c r="T335" s="549" t="str">
        <f>IF(ISERROR(R335/R338),"",R335/R338)</f>
        <v/>
      </c>
      <c r="U335" s="549"/>
      <c r="V335" s="525" t="s">
        <v>267</v>
      </c>
      <c r="W335" s="525"/>
      <c r="X335" s="526">
        <f>SUM(P200,P257,P292,P308,P316,P331)</f>
        <v>0</v>
      </c>
      <c r="Y335" s="527"/>
      <c r="Z335" s="549" t="str">
        <f>IF(ISERROR(X335/X338),"",X335/X338)</f>
        <v/>
      </c>
      <c r="AA335" s="549"/>
    </row>
    <row r="336" spans="1:27" ht="20.100000000000001" customHeight="1">
      <c r="A336" s="367" t="s">
        <v>496</v>
      </c>
      <c r="B336" s="476">
        <f>G329</f>
        <v>787</v>
      </c>
      <c r="C336" s="535" t="s">
        <v>269</v>
      </c>
      <c r="D336" s="534"/>
      <c r="E336" s="525">
        <f>H329</f>
        <v>3959.1000000000004</v>
      </c>
      <c r="F336" s="525"/>
      <c r="G336" s="525" t="s">
        <v>270</v>
      </c>
      <c r="H336" s="525"/>
      <c r="I336" s="553">
        <f>L329</f>
        <v>46.085891384983178</v>
      </c>
      <c r="J336" s="553"/>
      <c r="K336" s="555" t="s">
        <v>271</v>
      </c>
      <c r="L336" s="555"/>
      <c r="M336" s="553">
        <f>J329</f>
        <v>46.294117647058826</v>
      </c>
      <c r="N336" s="553"/>
      <c r="O336" s="555"/>
      <c r="P336" s="525" t="s">
        <v>244</v>
      </c>
      <c r="Q336" s="525"/>
      <c r="R336" s="554">
        <f>SUM(O328:U328)</f>
        <v>0</v>
      </c>
      <c r="S336" s="554"/>
      <c r="T336" s="549" t="str">
        <f>IF(ISERROR(R336/R338),"",R336/R338)</f>
        <v/>
      </c>
      <c r="U336" s="549"/>
      <c r="V336" s="525" t="s">
        <v>272</v>
      </c>
      <c r="W336" s="525"/>
      <c r="X336" s="526">
        <f>SUM(P201,P258,P293,P309,P317,P332)</f>
        <v>0</v>
      </c>
      <c r="Y336" s="527"/>
      <c r="Z336" s="549" t="str">
        <f>IF(ISERROR(X336/X338),"",X336/X338)</f>
        <v/>
      </c>
      <c r="AA336" s="549"/>
    </row>
    <row r="337" spans="1:27" ht="20.100000000000001" customHeight="1">
      <c r="A337" s="368" t="s">
        <v>497</v>
      </c>
      <c r="B337" s="476">
        <f>I329+C335</f>
        <v>19</v>
      </c>
      <c r="C337" s="532" t="s">
        <v>251</v>
      </c>
      <c r="D337" s="533"/>
      <c r="E337" s="550">
        <f>K329+I335</f>
        <v>47.076809764309765</v>
      </c>
      <c r="F337" s="550"/>
      <c r="G337" s="525" t="s">
        <v>274</v>
      </c>
      <c r="H337" s="525"/>
      <c r="I337" s="553">
        <f>B337-E337</f>
        <v>-28.076809764309765</v>
      </c>
      <c r="J337" s="553"/>
      <c r="K337" s="555" t="s">
        <v>275</v>
      </c>
      <c r="L337" s="555"/>
      <c r="M337" s="556">
        <f>IF(ISERROR(I337/E337),"",I337/E337)</f>
        <v>-0.59640425731642444</v>
      </c>
      <c r="N337" s="556"/>
      <c r="O337" s="555"/>
      <c r="P337" s="525" t="s">
        <v>245</v>
      </c>
      <c r="Q337" s="525"/>
      <c r="R337" s="554"/>
      <c r="S337" s="554"/>
      <c r="T337" s="549" t="str">
        <f>IF(ISERROR(R337/R338),"",R337/R338)</f>
        <v/>
      </c>
      <c r="U337" s="549"/>
      <c r="V337" s="525" t="s">
        <v>264</v>
      </c>
      <c r="W337" s="525"/>
      <c r="X337" s="526">
        <f>SUM(P202,P259,P294,P310,P318,P333)</f>
        <v>0</v>
      </c>
      <c r="Y337" s="527"/>
      <c r="Z337" s="549" t="str">
        <f>IF(ISERROR(X337/X338),"",X337/X338)</f>
        <v/>
      </c>
      <c r="AA337" s="549"/>
    </row>
    <row r="338" spans="1:27" ht="20.100000000000001" customHeight="1">
      <c r="A338" s="368" t="s">
        <v>498</v>
      </c>
      <c r="B338" s="476">
        <f>N329</f>
        <v>0</v>
      </c>
      <c r="C338" s="532" t="s">
        <v>277</v>
      </c>
      <c r="D338" s="533"/>
      <c r="E338" s="549">
        <f>IF(ISERROR(B338/B337),"",B338/B337)</f>
        <v>0</v>
      </c>
      <c r="F338" s="549"/>
      <c r="G338" s="525" t="s">
        <v>278</v>
      </c>
      <c r="H338" s="525"/>
      <c r="I338" s="555">
        <f>V329</f>
        <v>0</v>
      </c>
      <c r="J338" s="555"/>
      <c r="K338" s="555" t="s">
        <v>279</v>
      </c>
      <c r="L338" s="555"/>
      <c r="M338" s="556">
        <f t="array" ref="M338">IF(ISERROR(I338/B336),"",I338/B336)</f>
        <v>0</v>
      </c>
      <c r="N338" s="556"/>
      <c r="O338" s="555"/>
      <c r="P338" s="525" t="s">
        <v>266</v>
      </c>
      <c r="Q338" s="525"/>
      <c r="R338" s="554">
        <f>SUM(R331:S337)</f>
        <v>0</v>
      </c>
      <c r="S338" s="554"/>
      <c r="T338" s="549"/>
      <c r="U338" s="549"/>
      <c r="V338" s="525" t="s">
        <v>266</v>
      </c>
      <c r="W338" s="525"/>
      <c r="X338" s="552">
        <f>SUM(X331:Y337)</f>
        <v>0</v>
      </c>
      <c r="Y338" s="552"/>
      <c r="Z338" s="549"/>
      <c r="AA338" s="549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75" t="s">
        <v>499</v>
      </c>
      <c r="B340" s="578" t="s">
        <v>280</v>
      </c>
      <c r="C340" s="578" t="s">
        <v>281</v>
      </c>
      <c r="D340" s="578" t="s">
        <v>282</v>
      </c>
      <c r="E340" s="581" t="s">
        <v>283</v>
      </c>
      <c r="F340" s="572" t="s">
        <v>284</v>
      </c>
      <c r="G340" s="555" t="s">
        <v>285</v>
      </c>
      <c r="H340" s="555"/>
      <c r="I340" s="578" t="s">
        <v>286</v>
      </c>
      <c r="J340" s="584" t="s">
        <v>271</v>
      </c>
      <c r="K340" s="587" t="s">
        <v>287</v>
      </c>
      <c r="L340" s="578" t="s">
        <v>270</v>
      </c>
      <c r="M340" s="568" t="s">
        <v>288</v>
      </c>
      <c r="N340" s="570" t="s">
        <v>252</v>
      </c>
      <c r="O340" s="555" t="s">
        <v>289</v>
      </c>
      <c r="P340" s="555"/>
      <c r="Q340" s="555"/>
      <c r="R340" s="555"/>
      <c r="S340" s="555"/>
      <c r="T340" s="555"/>
      <c r="U340" s="555"/>
      <c r="V340" s="555" t="s">
        <v>290</v>
      </c>
      <c r="W340" s="570" t="s">
        <v>291</v>
      </c>
      <c r="X340" s="555" t="s">
        <v>292</v>
      </c>
      <c r="Y340" s="555"/>
      <c r="Z340" s="555"/>
      <c r="AA340" s="555"/>
    </row>
    <row r="341" spans="1:27" ht="21.95" customHeight="1">
      <c r="A341" s="576"/>
      <c r="B341" s="579"/>
      <c r="C341" s="579"/>
      <c r="D341" s="579"/>
      <c r="E341" s="582"/>
      <c r="F341" s="573"/>
      <c r="G341" s="555"/>
      <c r="H341" s="555"/>
      <c r="I341" s="579"/>
      <c r="J341" s="585"/>
      <c r="K341" s="588"/>
      <c r="L341" s="579"/>
      <c r="M341" s="569"/>
      <c r="N341" s="570"/>
      <c r="O341" s="555" t="s">
        <v>259</v>
      </c>
      <c r="P341" s="555" t="s">
        <v>261</v>
      </c>
      <c r="Q341" s="555" t="s">
        <v>263</v>
      </c>
      <c r="R341" s="571" t="s">
        <v>265</v>
      </c>
      <c r="S341" s="525" t="s">
        <v>267</v>
      </c>
      <c r="T341" s="555" t="s">
        <v>272</v>
      </c>
      <c r="U341" s="555" t="s">
        <v>264</v>
      </c>
      <c r="V341" s="555"/>
      <c r="W341" s="570"/>
      <c r="X341" s="555" t="s">
        <v>293</v>
      </c>
      <c r="Y341" s="555" t="s">
        <v>294</v>
      </c>
      <c r="Z341" s="555" t="s">
        <v>295</v>
      </c>
      <c r="AA341" s="555" t="s">
        <v>264</v>
      </c>
    </row>
    <row r="342" spans="1:27" ht="21.95" customHeight="1">
      <c r="A342" s="577"/>
      <c r="B342" s="580"/>
      <c r="C342" s="580"/>
      <c r="D342" s="580"/>
      <c r="E342" s="583"/>
      <c r="F342" s="574"/>
      <c r="G342" s="436" t="s">
        <v>296</v>
      </c>
      <c r="H342" s="480" t="s">
        <v>297</v>
      </c>
      <c r="I342" s="580"/>
      <c r="J342" s="586"/>
      <c r="K342" s="589"/>
      <c r="L342" s="580"/>
      <c r="M342" s="569"/>
      <c r="N342" s="570"/>
      <c r="O342" s="555"/>
      <c r="P342" s="555"/>
      <c r="Q342" s="555"/>
      <c r="R342" s="571"/>
      <c r="S342" s="525"/>
      <c r="T342" s="555"/>
      <c r="U342" s="555"/>
      <c r="V342" s="555"/>
      <c r="W342" s="570"/>
      <c r="X342" s="555"/>
      <c r="Y342" s="555"/>
      <c r="Z342" s="555"/>
      <c r="AA342" s="555"/>
    </row>
    <row r="343" spans="1:27" ht="20.100000000000001" hidden="1" customHeight="1">
      <c r="A343" s="357">
        <v>30100030</v>
      </c>
      <c r="B343" s="474" t="s">
        <v>178</v>
      </c>
      <c r="C343" s="148" t="s">
        <v>179</v>
      </c>
      <c r="D343" s="130">
        <v>5.03</v>
      </c>
      <c r="E343" s="130"/>
      <c r="F343" s="149"/>
      <c r="G343" s="150"/>
      <c r="H343" s="475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82"/>
      <c r="P343" s="482"/>
      <c r="Q343" s="482"/>
      <c r="R343" s="482"/>
      <c r="S343" s="482"/>
      <c r="T343" s="482"/>
      <c r="U343" s="482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75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82"/>
      <c r="P344" s="482"/>
      <c r="Q344" s="482"/>
      <c r="R344" s="482"/>
      <c r="S344" s="482"/>
      <c r="T344" s="482"/>
      <c r="U344" s="482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75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82"/>
      <c r="P345" s="482"/>
      <c r="Q345" s="482"/>
      <c r="R345" s="482"/>
      <c r="S345" s="482"/>
      <c r="T345" s="482"/>
      <c r="U345" s="482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75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82"/>
      <c r="P346" s="482"/>
      <c r="Q346" s="482"/>
      <c r="R346" s="482"/>
      <c r="S346" s="482"/>
      <c r="T346" s="482"/>
      <c r="U346" s="482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75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82"/>
      <c r="P347" s="482"/>
      <c r="Q347" s="482"/>
      <c r="R347" s="482"/>
      <c r="S347" s="482"/>
      <c r="T347" s="482"/>
      <c r="U347" s="482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75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82"/>
      <c r="P348" s="482"/>
      <c r="Q348" s="482"/>
      <c r="R348" s="482"/>
      <c r="S348" s="482"/>
      <c r="T348" s="482"/>
      <c r="U348" s="482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75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82"/>
      <c r="P349" s="482"/>
      <c r="Q349" s="482"/>
      <c r="R349" s="482"/>
      <c r="S349" s="482"/>
      <c r="T349" s="482"/>
      <c r="U349" s="482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75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82"/>
      <c r="P350" s="482"/>
      <c r="Q350" s="482"/>
      <c r="R350" s="482"/>
      <c r="S350" s="482"/>
      <c r="T350" s="482"/>
      <c r="U350" s="482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75">
        <f t="shared" si="158"/>
        <v>0</v>
      </c>
      <c r="I351" s="475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82"/>
      <c r="P351" s="482"/>
      <c r="Q351" s="482"/>
      <c r="R351" s="482"/>
      <c r="S351" s="482"/>
      <c r="T351" s="482"/>
      <c r="U351" s="482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75">
        <f t="shared" si="158"/>
        <v>0</v>
      </c>
      <c r="I352" s="475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82"/>
      <c r="P352" s="482"/>
      <c r="Q352" s="482"/>
      <c r="R352" s="482"/>
      <c r="S352" s="482"/>
      <c r="T352" s="482"/>
      <c r="U352" s="482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475">
        <f t="shared" si="158"/>
        <v>0</v>
      </c>
      <c r="I353" s="475"/>
      <c r="J353" s="152"/>
      <c r="K353" s="153"/>
      <c r="L353" s="151"/>
      <c r="M353" s="131"/>
      <c r="N353" s="152"/>
      <c r="O353" s="482"/>
      <c r="P353" s="482"/>
      <c r="Q353" s="482"/>
      <c r="R353" s="482"/>
      <c r="S353" s="482"/>
      <c r="T353" s="482"/>
      <c r="U353" s="482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475">
        <f t="shared" si="158"/>
        <v>0</v>
      </c>
      <c r="I354" s="475"/>
      <c r="J354" s="152"/>
      <c r="K354" s="153"/>
      <c r="L354" s="151"/>
      <c r="M354" s="131"/>
      <c r="N354" s="152"/>
      <c r="O354" s="482"/>
      <c r="P354" s="482"/>
      <c r="Q354" s="482"/>
      <c r="R354" s="482"/>
      <c r="S354" s="482"/>
      <c r="T354" s="482"/>
      <c r="U354" s="482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75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82"/>
      <c r="P355" s="482"/>
      <c r="Q355" s="482"/>
      <c r="R355" s="482"/>
      <c r="S355" s="482"/>
      <c r="T355" s="482"/>
      <c r="U355" s="482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75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82"/>
      <c r="P356" s="482"/>
      <c r="Q356" s="482"/>
      <c r="R356" s="482"/>
      <c r="S356" s="482"/>
      <c r="T356" s="482"/>
      <c r="U356" s="482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75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82"/>
      <c r="P357" s="482"/>
      <c r="Q357" s="482"/>
      <c r="R357" s="482"/>
      <c r="S357" s="482"/>
      <c r="T357" s="482"/>
      <c r="U357" s="482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480" t="s">
        <v>190</v>
      </c>
      <c r="D358" s="130">
        <v>4.8</v>
      </c>
      <c r="E358" s="130"/>
      <c r="F358" s="149"/>
      <c r="G358" s="150"/>
      <c r="H358" s="475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82"/>
      <c r="P358" s="482"/>
      <c r="Q358" s="482"/>
      <c r="R358" s="482"/>
      <c r="S358" s="482"/>
      <c r="T358" s="482"/>
      <c r="U358" s="482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480" t="s">
        <v>187</v>
      </c>
      <c r="D359" s="130">
        <v>4.8</v>
      </c>
      <c r="E359" s="130"/>
      <c r="F359" s="149"/>
      <c r="G359" s="150"/>
      <c r="H359" s="475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82"/>
      <c r="P359" s="482"/>
      <c r="Q359" s="482"/>
      <c r="R359" s="482"/>
      <c r="S359" s="482"/>
      <c r="T359" s="482"/>
      <c r="U359" s="482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480" t="s">
        <v>179</v>
      </c>
      <c r="D360" s="130">
        <v>4.8</v>
      </c>
      <c r="E360" s="130"/>
      <c r="F360" s="149"/>
      <c r="G360" s="150"/>
      <c r="H360" s="475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82"/>
      <c r="P360" s="482"/>
      <c r="Q360" s="482"/>
      <c r="R360" s="482"/>
      <c r="S360" s="482"/>
      <c r="T360" s="482"/>
      <c r="U360" s="482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480" t="s">
        <v>199</v>
      </c>
      <c r="D361" s="130">
        <v>4.8</v>
      </c>
      <c r="E361" s="130"/>
      <c r="F361" s="149"/>
      <c r="G361" s="150"/>
      <c r="H361" s="475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82"/>
      <c r="P361" s="482"/>
      <c r="Q361" s="482"/>
      <c r="R361" s="482"/>
      <c r="S361" s="482"/>
      <c r="T361" s="482"/>
      <c r="U361" s="482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75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82"/>
      <c r="P362" s="482"/>
      <c r="Q362" s="482"/>
      <c r="R362" s="482"/>
      <c r="S362" s="482"/>
      <c r="T362" s="482"/>
      <c r="U362" s="482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75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82"/>
      <c r="P363" s="482"/>
      <c r="Q363" s="482"/>
      <c r="R363" s="482"/>
      <c r="S363" s="482"/>
      <c r="T363" s="482"/>
      <c r="U363" s="482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59" t="s">
        <v>201</v>
      </c>
      <c r="B364" s="560"/>
      <c r="C364" s="483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74" t="s">
        <v>206</v>
      </c>
      <c r="C365" s="148" t="s">
        <v>199</v>
      </c>
      <c r="D365" s="130">
        <v>5.03</v>
      </c>
      <c r="E365" s="130"/>
      <c r="F365" s="149"/>
      <c r="G365" s="150"/>
      <c r="H365" s="475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78"/>
      <c r="P365" s="478"/>
      <c r="Q365" s="478"/>
      <c r="R365" s="478"/>
      <c r="S365" s="478"/>
      <c r="T365" s="478"/>
      <c r="U365" s="478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74" t="s">
        <v>428</v>
      </c>
      <c r="C366" s="209" t="s">
        <v>430</v>
      </c>
      <c r="D366" s="130">
        <v>5.03</v>
      </c>
      <c r="E366" s="130"/>
      <c r="F366" s="149"/>
      <c r="G366" s="150"/>
      <c r="H366" s="475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78"/>
      <c r="P366" s="478"/>
      <c r="Q366" s="478"/>
      <c r="R366" s="478"/>
      <c r="S366" s="478"/>
      <c r="T366" s="478"/>
      <c r="U366" s="478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74" t="s">
        <v>206</v>
      </c>
      <c r="C367" s="148" t="s">
        <v>186</v>
      </c>
      <c r="D367" s="130">
        <v>5.03</v>
      </c>
      <c r="E367" s="130"/>
      <c r="F367" s="149"/>
      <c r="G367" s="150"/>
      <c r="H367" s="475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78"/>
      <c r="P367" s="478"/>
      <c r="Q367" s="478"/>
      <c r="R367" s="478"/>
      <c r="S367" s="478"/>
      <c r="T367" s="478"/>
      <c r="U367" s="478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74" t="s">
        <v>206</v>
      </c>
      <c r="C368" s="148" t="s">
        <v>203</v>
      </c>
      <c r="D368" s="130">
        <v>5.03</v>
      </c>
      <c r="E368" s="130"/>
      <c r="F368" s="149"/>
      <c r="G368" s="150"/>
      <c r="H368" s="475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78"/>
      <c r="P368" s="478"/>
      <c r="Q368" s="478"/>
      <c r="R368" s="478"/>
      <c r="S368" s="478"/>
      <c r="T368" s="478"/>
      <c r="U368" s="478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74" t="s">
        <v>206</v>
      </c>
      <c r="C369" s="148" t="s">
        <v>207</v>
      </c>
      <c r="D369" s="130">
        <v>5.03</v>
      </c>
      <c r="E369" s="130"/>
      <c r="F369" s="149"/>
      <c r="G369" s="150"/>
      <c r="H369" s="475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78"/>
      <c r="P369" s="478"/>
      <c r="Q369" s="478"/>
      <c r="R369" s="478"/>
      <c r="S369" s="478"/>
      <c r="T369" s="478"/>
      <c r="U369" s="478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74" t="s">
        <v>417</v>
      </c>
      <c r="C370" s="209" t="s">
        <v>418</v>
      </c>
      <c r="D370" s="130"/>
      <c r="E370" s="130"/>
      <c r="F370" s="149"/>
      <c r="G370" s="150"/>
      <c r="H370" s="475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78"/>
      <c r="P370" s="478"/>
      <c r="Q370" s="478"/>
      <c r="R370" s="478"/>
      <c r="S370" s="478"/>
      <c r="T370" s="478"/>
      <c r="U370" s="478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74" t="s">
        <v>417</v>
      </c>
      <c r="C371" s="209" t="s">
        <v>419</v>
      </c>
      <c r="D371" s="130"/>
      <c r="E371" s="130"/>
      <c r="F371" s="149"/>
      <c r="G371" s="150"/>
      <c r="H371" s="475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78"/>
      <c r="P371" s="478"/>
      <c r="Q371" s="478"/>
      <c r="R371" s="478"/>
      <c r="S371" s="478"/>
      <c r="T371" s="478"/>
      <c r="U371" s="478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74" t="s">
        <v>417</v>
      </c>
      <c r="C372" s="209" t="s">
        <v>61</v>
      </c>
      <c r="D372" s="130"/>
      <c r="E372" s="130"/>
      <c r="F372" s="149"/>
      <c r="G372" s="150"/>
      <c r="H372" s="475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78"/>
      <c r="P372" s="478"/>
      <c r="Q372" s="478"/>
      <c r="R372" s="478"/>
      <c r="S372" s="478"/>
      <c r="T372" s="478"/>
      <c r="U372" s="478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74" t="s">
        <v>208</v>
      </c>
      <c r="C373" s="148" t="s">
        <v>179</v>
      </c>
      <c r="D373" s="130">
        <v>5.08</v>
      </c>
      <c r="E373" s="130"/>
      <c r="F373" s="149"/>
      <c r="G373" s="150"/>
      <c r="H373" s="475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78"/>
      <c r="P373" s="478"/>
      <c r="Q373" s="478"/>
      <c r="R373" s="478"/>
      <c r="S373" s="478"/>
      <c r="T373" s="478"/>
      <c r="U373" s="478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74" t="s">
        <v>208</v>
      </c>
      <c r="C374" s="148" t="s">
        <v>204</v>
      </c>
      <c r="D374" s="130">
        <v>5.08</v>
      </c>
      <c r="E374" s="130"/>
      <c r="F374" s="149"/>
      <c r="G374" s="150"/>
      <c r="H374" s="475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78"/>
      <c r="P374" s="478"/>
      <c r="Q374" s="478"/>
      <c r="R374" s="478"/>
      <c r="S374" s="478"/>
      <c r="T374" s="478"/>
      <c r="U374" s="478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74" t="s">
        <v>208</v>
      </c>
      <c r="C375" s="148" t="s">
        <v>205</v>
      </c>
      <c r="D375" s="130">
        <v>5.08</v>
      </c>
      <c r="E375" s="130"/>
      <c r="F375" s="149"/>
      <c r="G375" s="150"/>
      <c r="H375" s="475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78"/>
      <c r="P375" s="478"/>
      <c r="Q375" s="478"/>
      <c r="R375" s="478"/>
      <c r="S375" s="478"/>
      <c r="T375" s="478"/>
      <c r="U375" s="478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74" t="s">
        <v>208</v>
      </c>
      <c r="C376" s="148" t="s">
        <v>186</v>
      </c>
      <c r="D376" s="130">
        <v>5.08</v>
      </c>
      <c r="E376" s="130"/>
      <c r="F376" s="149"/>
      <c r="G376" s="150"/>
      <c r="H376" s="475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78"/>
      <c r="P376" s="478"/>
      <c r="Q376" s="478"/>
      <c r="R376" s="478"/>
      <c r="S376" s="478"/>
      <c r="T376" s="478"/>
      <c r="U376" s="478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74" t="s">
        <v>208</v>
      </c>
      <c r="C377" s="148" t="s">
        <v>203</v>
      </c>
      <c r="D377" s="130">
        <v>5.08</v>
      </c>
      <c r="E377" s="130"/>
      <c r="F377" s="149"/>
      <c r="G377" s="150"/>
      <c r="H377" s="475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78"/>
      <c r="P377" s="478"/>
      <c r="Q377" s="478"/>
      <c r="R377" s="478"/>
      <c r="S377" s="478"/>
      <c r="T377" s="478"/>
      <c r="U377" s="478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74" t="s">
        <v>208</v>
      </c>
      <c r="C378" s="148" t="s">
        <v>199</v>
      </c>
      <c r="D378" s="130">
        <v>5.08</v>
      </c>
      <c r="E378" s="130"/>
      <c r="F378" s="149"/>
      <c r="G378" s="150"/>
      <c r="H378" s="475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82"/>
      <c r="P378" s="482"/>
      <c r="Q378" s="482"/>
      <c r="R378" s="482"/>
      <c r="S378" s="482"/>
      <c r="T378" s="482"/>
      <c r="U378" s="482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74" t="s">
        <v>208</v>
      </c>
      <c r="C379" s="148" t="s">
        <v>187</v>
      </c>
      <c r="D379" s="130">
        <v>5.08</v>
      </c>
      <c r="E379" s="130"/>
      <c r="F379" s="149"/>
      <c r="G379" s="150"/>
      <c r="H379" s="475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78"/>
      <c r="P379" s="478"/>
      <c r="Q379" s="478"/>
      <c r="R379" s="478"/>
      <c r="S379" s="478"/>
      <c r="T379" s="478"/>
      <c r="U379" s="478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74" t="s">
        <v>208</v>
      </c>
      <c r="C380" s="148" t="s">
        <v>207</v>
      </c>
      <c r="D380" s="130">
        <v>5.08</v>
      </c>
      <c r="E380" s="130"/>
      <c r="F380" s="149"/>
      <c r="G380" s="150"/>
      <c r="H380" s="475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82"/>
      <c r="P380" s="482"/>
      <c r="Q380" s="482"/>
      <c r="R380" s="482"/>
      <c r="S380" s="482"/>
      <c r="T380" s="482"/>
      <c r="U380" s="482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74" t="s">
        <v>209</v>
      </c>
      <c r="C381" s="148" t="s">
        <v>194</v>
      </c>
      <c r="D381" s="130">
        <v>5.03</v>
      </c>
      <c r="E381" s="130"/>
      <c r="F381" s="149"/>
      <c r="G381" s="150"/>
      <c r="H381" s="475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78"/>
      <c r="P381" s="478"/>
      <c r="Q381" s="478"/>
      <c r="R381" s="478"/>
      <c r="S381" s="478"/>
      <c r="T381" s="478"/>
      <c r="U381" s="478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74" t="s">
        <v>209</v>
      </c>
      <c r="C382" s="148" t="s">
        <v>179</v>
      </c>
      <c r="D382" s="130">
        <v>5.03</v>
      </c>
      <c r="E382" s="130"/>
      <c r="F382" s="149"/>
      <c r="G382" s="150"/>
      <c r="H382" s="475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78"/>
      <c r="P382" s="478"/>
      <c r="Q382" s="478"/>
      <c r="R382" s="478"/>
      <c r="S382" s="478"/>
      <c r="T382" s="478"/>
      <c r="U382" s="478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74" t="s">
        <v>209</v>
      </c>
      <c r="C383" s="148" t="s">
        <v>195</v>
      </c>
      <c r="D383" s="130">
        <v>5.03</v>
      </c>
      <c r="E383" s="130"/>
      <c r="F383" s="149"/>
      <c r="G383" s="150"/>
      <c r="H383" s="475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78"/>
      <c r="P383" s="478"/>
      <c r="Q383" s="478"/>
      <c r="R383" s="478"/>
      <c r="S383" s="478"/>
      <c r="T383" s="478"/>
      <c r="U383" s="478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74" t="s">
        <v>209</v>
      </c>
      <c r="C384" s="148" t="s">
        <v>204</v>
      </c>
      <c r="D384" s="130">
        <v>5.03</v>
      </c>
      <c r="E384" s="130"/>
      <c r="F384" s="149"/>
      <c r="G384" s="150"/>
      <c r="H384" s="475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78"/>
      <c r="P384" s="478"/>
      <c r="Q384" s="478"/>
      <c r="R384" s="478"/>
      <c r="S384" s="478"/>
      <c r="T384" s="478"/>
      <c r="U384" s="478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74" t="s">
        <v>382</v>
      </c>
      <c r="C385" s="209" t="s">
        <v>383</v>
      </c>
      <c r="D385" s="130">
        <v>5.03</v>
      </c>
      <c r="E385" s="130"/>
      <c r="F385" s="149"/>
      <c r="G385" s="150"/>
      <c r="H385" s="475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78"/>
      <c r="P385" s="478"/>
      <c r="Q385" s="478"/>
      <c r="R385" s="478"/>
      <c r="S385" s="478"/>
      <c r="T385" s="478"/>
      <c r="U385" s="478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74" t="s">
        <v>382</v>
      </c>
      <c r="C386" s="209" t="s">
        <v>384</v>
      </c>
      <c r="D386" s="130">
        <v>5.03</v>
      </c>
      <c r="E386" s="130"/>
      <c r="F386" s="149"/>
      <c r="G386" s="150"/>
      <c r="H386" s="475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78"/>
      <c r="P386" s="478"/>
      <c r="Q386" s="478"/>
      <c r="R386" s="478"/>
      <c r="S386" s="478"/>
      <c r="T386" s="478"/>
      <c r="U386" s="478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74" t="s">
        <v>382</v>
      </c>
      <c r="C387" s="209" t="s">
        <v>389</v>
      </c>
      <c r="D387" s="130">
        <v>5.03</v>
      </c>
      <c r="E387" s="130"/>
      <c r="F387" s="149"/>
      <c r="G387" s="150"/>
      <c r="H387" s="475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78"/>
      <c r="P387" s="478"/>
      <c r="Q387" s="478"/>
      <c r="R387" s="478"/>
      <c r="S387" s="478"/>
      <c r="T387" s="478"/>
      <c r="U387" s="478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74" t="s">
        <v>382</v>
      </c>
      <c r="C388" s="209" t="s">
        <v>391</v>
      </c>
      <c r="D388" s="130">
        <v>5.03</v>
      </c>
      <c r="E388" s="130"/>
      <c r="F388" s="149"/>
      <c r="G388" s="150"/>
      <c r="H388" s="475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78"/>
      <c r="P388" s="478"/>
      <c r="Q388" s="478"/>
      <c r="R388" s="478"/>
      <c r="S388" s="478"/>
      <c r="T388" s="478"/>
      <c r="U388" s="478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74" t="s">
        <v>421</v>
      </c>
      <c r="C389" s="209" t="s">
        <v>364</v>
      </c>
      <c r="D389" s="130">
        <v>5.03</v>
      </c>
      <c r="E389" s="130"/>
      <c r="F389" s="149"/>
      <c r="G389" s="150"/>
      <c r="H389" s="475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78"/>
      <c r="P389" s="478"/>
      <c r="Q389" s="478"/>
      <c r="R389" s="478"/>
      <c r="S389" s="478"/>
      <c r="T389" s="478"/>
      <c r="U389" s="478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74" t="s">
        <v>421</v>
      </c>
      <c r="C390" s="209" t="s">
        <v>365</v>
      </c>
      <c r="D390" s="130">
        <v>5.03</v>
      </c>
      <c r="E390" s="130"/>
      <c r="F390" s="149"/>
      <c r="G390" s="150"/>
      <c r="H390" s="475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78"/>
      <c r="P390" s="478"/>
      <c r="Q390" s="478"/>
      <c r="R390" s="478"/>
      <c r="S390" s="478"/>
      <c r="T390" s="478"/>
      <c r="U390" s="478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74" t="s">
        <v>421</v>
      </c>
      <c r="C391" s="209" t="s">
        <v>366</v>
      </c>
      <c r="D391" s="130">
        <v>5.03</v>
      </c>
      <c r="E391" s="130"/>
      <c r="F391" s="149"/>
      <c r="G391" s="150"/>
      <c r="H391" s="475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78"/>
      <c r="P391" s="478"/>
      <c r="Q391" s="478"/>
      <c r="R391" s="478"/>
      <c r="S391" s="478"/>
      <c r="T391" s="478"/>
      <c r="U391" s="478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74" t="s">
        <v>421</v>
      </c>
      <c r="C392" s="209" t="s">
        <v>367</v>
      </c>
      <c r="D392" s="130">
        <v>5.03</v>
      </c>
      <c r="E392" s="130"/>
      <c r="F392" s="149"/>
      <c r="G392" s="150"/>
      <c r="H392" s="475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78"/>
      <c r="P392" s="478"/>
      <c r="Q392" s="478"/>
      <c r="R392" s="478"/>
      <c r="S392" s="478"/>
      <c r="T392" s="478"/>
      <c r="U392" s="478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75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82"/>
      <c r="P393" s="482"/>
      <c r="Q393" s="482"/>
      <c r="R393" s="482"/>
      <c r="S393" s="482"/>
      <c r="T393" s="482"/>
      <c r="U393" s="482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75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82"/>
      <c r="P394" s="482"/>
      <c r="Q394" s="482"/>
      <c r="R394" s="482"/>
      <c r="S394" s="482"/>
      <c r="T394" s="482"/>
      <c r="U394" s="482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75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82"/>
      <c r="P395" s="482"/>
      <c r="Q395" s="482"/>
      <c r="R395" s="482"/>
      <c r="S395" s="482"/>
      <c r="T395" s="482"/>
      <c r="U395" s="482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75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82"/>
      <c r="P396" s="482"/>
      <c r="Q396" s="482"/>
      <c r="R396" s="482"/>
      <c r="S396" s="482"/>
      <c r="T396" s="482"/>
      <c r="U396" s="482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75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82"/>
      <c r="P397" s="482"/>
      <c r="Q397" s="482"/>
      <c r="R397" s="482"/>
      <c r="S397" s="482"/>
      <c r="T397" s="482"/>
      <c r="U397" s="482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75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82"/>
      <c r="P398" s="482"/>
      <c r="Q398" s="482"/>
      <c r="R398" s="482"/>
      <c r="S398" s="482"/>
      <c r="T398" s="482"/>
      <c r="U398" s="482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75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82"/>
      <c r="P399" s="482"/>
      <c r="Q399" s="482"/>
      <c r="R399" s="482"/>
      <c r="S399" s="482"/>
      <c r="T399" s="482"/>
      <c r="U399" s="482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75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82"/>
      <c r="P400" s="482"/>
      <c r="Q400" s="482"/>
      <c r="R400" s="482"/>
      <c r="S400" s="482"/>
      <c r="T400" s="482"/>
      <c r="U400" s="482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75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82"/>
      <c r="P401" s="482"/>
      <c r="Q401" s="482"/>
      <c r="R401" s="482"/>
      <c r="S401" s="482"/>
      <c r="T401" s="482"/>
      <c r="U401" s="482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75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82"/>
      <c r="P402" s="482"/>
      <c r="Q402" s="482"/>
      <c r="R402" s="482"/>
      <c r="S402" s="482"/>
      <c r="T402" s="482"/>
      <c r="U402" s="482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75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82"/>
      <c r="P403" s="482"/>
      <c r="Q403" s="482"/>
      <c r="R403" s="482"/>
      <c r="S403" s="482"/>
      <c r="T403" s="482"/>
      <c r="U403" s="482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75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82"/>
      <c r="P404" s="482"/>
      <c r="Q404" s="482"/>
      <c r="R404" s="482"/>
      <c r="S404" s="482"/>
      <c r="T404" s="482"/>
      <c r="U404" s="482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75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82"/>
      <c r="P405" s="482"/>
      <c r="Q405" s="482"/>
      <c r="R405" s="482"/>
      <c r="S405" s="482"/>
      <c r="T405" s="482"/>
      <c r="U405" s="482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75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82"/>
      <c r="P406" s="482"/>
      <c r="Q406" s="482"/>
      <c r="R406" s="482"/>
      <c r="S406" s="482"/>
      <c r="T406" s="482"/>
      <c r="U406" s="482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75">
        <f t="shared" si="171"/>
        <v>0</v>
      </c>
      <c r="I407" s="151"/>
      <c r="J407" s="152"/>
      <c r="K407" s="153"/>
      <c r="L407" s="151"/>
      <c r="M407" s="131"/>
      <c r="N407" s="152"/>
      <c r="O407" s="482"/>
      <c r="P407" s="482"/>
      <c r="Q407" s="482"/>
      <c r="R407" s="482"/>
      <c r="S407" s="482"/>
      <c r="T407" s="482"/>
      <c r="U407" s="482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75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82"/>
      <c r="P408" s="482"/>
      <c r="Q408" s="482"/>
      <c r="R408" s="482"/>
      <c r="S408" s="482"/>
      <c r="T408" s="482"/>
      <c r="U408" s="482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75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82"/>
      <c r="P409" s="482"/>
      <c r="Q409" s="482"/>
      <c r="R409" s="482"/>
      <c r="S409" s="482"/>
      <c r="T409" s="482"/>
      <c r="U409" s="482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75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82"/>
      <c r="P410" s="482"/>
      <c r="Q410" s="482"/>
      <c r="R410" s="482"/>
      <c r="S410" s="482"/>
      <c r="T410" s="482"/>
      <c r="U410" s="482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75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82"/>
      <c r="P411" s="482"/>
      <c r="Q411" s="482"/>
      <c r="R411" s="482"/>
      <c r="S411" s="482"/>
      <c r="T411" s="482"/>
      <c r="U411" s="482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75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82"/>
      <c r="P412" s="482"/>
      <c r="Q412" s="482"/>
      <c r="R412" s="482"/>
      <c r="S412" s="482"/>
      <c r="T412" s="482"/>
      <c r="U412" s="482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75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82"/>
      <c r="P413" s="482"/>
      <c r="Q413" s="482"/>
      <c r="R413" s="482"/>
      <c r="S413" s="482"/>
      <c r="T413" s="482"/>
      <c r="U413" s="482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75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82"/>
      <c r="P414" s="482"/>
      <c r="Q414" s="482"/>
      <c r="R414" s="482"/>
      <c r="S414" s="482"/>
      <c r="T414" s="482"/>
      <c r="U414" s="482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75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82"/>
      <c r="P415" s="482"/>
      <c r="Q415" s="482"/>
      <c r="R415" s="482"/>
      <c r="S415" s="482"/>
      <c r="T415" s="482"/>
      <c r="U415" s="482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75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82"/>
      <c r="P416" s="482"/>
      <c r="Q416" s="482"/>
      <c r="R416" s="482"/>
      <c r="S416" s="482"/>
      <c r="T416" s="482"/>
      <c r="U416" s="482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75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82"/>
      <c r="P417" s="482"/>
      <c r="Q417" s="482"/>
      <c r="R417" s="482"/>
      <c r="S417" s="482"/>
      <c r="T417" s="482"/>
      <c r="U417" s="482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75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82"/>
      <c r="P418" s="482"/>
      <c r="Q418" s="482"/>
      <c r="R418" s="482"/>
      <c r="S418" s="482"/>
      <c r="T418" s="482"/>
      <c r="U418" s="482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75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82"/>
      <c r="P419" s="482"/>
      <c r="Q419" s="482"/>
      <c r="R419" s="482"/>
      <c r="S419" s="482"/>
      <c r="T419" s="482"/>
      <c r="U419" s="482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75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82"/>
      <c r="P420" s="482"/>
      <c r="Q420" s="482"/>
      <c r="R420" s="482"/>
      <c r="S420" s="482"/>
      <c r="T420" s="482"/>
      <c r="U420" s="482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75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82"/>
      <c r="P421" s="482"/>
      <c r="Q421" s="482"/>
      <c r="R421" s="482"/>
      <c r="S421" s="482"/>
      <c r="T421" s="482"/>
      <c r="U421" s="482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67" t="s">
        <v>216</v>
      </c>
      <c r="B422" s="567"/>
      <c r="C422" s="483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74" t="s">
        <v>217</v>
      </c>
      <c r="C423" s="148" t="s">
        <v>179</v>
      </c>
      <c r="D423" s="130">
        <v>5.03</v>
      </c>
      <c r="E423" s="130"/>
      <c r="F423" s="149"/>
      <c r="G423" s="150"/>
      <c r="H423" s="475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82"/>
      <c r="P423" s="482"/>
      <c r="Q423" s="482"/>
      <c r="R423" s="482"/>
      <c r="S423" s="482"/>
      <c r="T423" s="482"/>
      <c r="U423" s="482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74" t="s">
        <v>217</v>
      </c>
      <c r="C424" s="148" t="s">
        <v>186</v>
      </c>
      <c r="D424" s="130">
        <v>5.03</v>
      </c>
      <c r="E424" s="130"/>
      <c r="F424" s="149"/>
      <c r="G424" s="150"/>
      <c r="H424" s="475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82"/>
      <c r="P424" s="482"/>
      <c r="Q424" s="482"/>
      <c r="R424" s="482"/>
      <c r="S424" s="482"/>
      <c r="T424" s="482"/>
      <c r="U424" s="482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74" t="s">
        <v>217</v>
      </c>
      <c r="C425" s="148" t="s">
        <v>204</v>
      </c>
      <c r="D425" s="130">
        <v>5.03</v>
      </c>
      <c r="E425" s="130"/>
      <c r="F425" s="149"/>
      <c r="G425" s="150"/>
      <c r="H425" s="475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82"/>
      <c r="P425" s="482"/>
      <c r="Q425" s="482"/>
      <c r="R425" s="482"/>
      <c r="S425" s="482"/>
      <c r="T425" s="482"/>
      <c r="U425" s="482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75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82"/>
      <c r="P426" s="482"/>
      <c r="Q426" s="482"/>
      <c r="R426" s="482"/>
      <c r="S426" s="482"/>
      <c r="T426" s="482"/>
      <c r="U426" s="482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s="206" customFormat="1" ht="20.100000000000001" customHeight="1">
      <c r="A427" s="391">
        <v>30400013</v>
      </c>
      <c r="B427" s="404" t="s">
        <v>917</v>
      </c>
      <c r="C427" s="399" t="s">
        <v>623</v>
      </c>
      <c r="D427" s="150">
        <v>5.03</v>
      </c>
      <c r="E427" s="150"/>
      <c r="F427" s="392">
        <v>42653</v>
      </c>
      <c r="G427" s="150">
        <v>145</v>
      </c>
      <c r="H427" s="432">
        <f t="shared" si="196"/>
        <v>729.35</v>
      </c>
      <c r="I427" s="393">
        <v>15</v>
      </c>
      <c r="J427" s="394">
        <f t="array" ref="J427">IF(ISERROR(G427/I427),"",G427/I427)</f>
        <v>9.6666666666666661</v>
      </c>
      <c r="K427" s="395">
        <f t="array" ref="K427">IF(ISERROR(G427/L427),"",G427/L427)</f>
        <v>15.591397849462364</v>
      </c>
      <c r="L427" s="393">
        <v>9.3000000000000007</v>
      </c>
      <c r="M427" s="396">
        <f t="shared" si="197"/>
        <v>-0.59139784946236418</v>
      </c>
      <c r="N427" s="394">
        <f t="shared" si="198"/>
        <v>0</v>
      </c>
      <c r="O427" s="437"/>
      <c r="P427" s="437"/>
      <c r="Q427" s="437"/>
      <c r="R427" s="437"/>
      <c r="S427" s="437"/>
      <c r="T427" s="437"/>
      <c r="U427" s="437"/>
      <c r="V427" s="397">
        <f t="shared" si="199"/>
        <v>0</v>
      </c>
      <c r="W427" s="398">
        <f t="shared" si="195"/>
        <v>0</v>
      </c>
      <c r="X427" s="397"/>
      <c r="Y427" s="397"/>
      <c r="Z427" s="397"/>
      <c r="AA427" s="397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475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482"/>
      <c r="P428" s="482"/>
      <c r="Q428" s="482"/>
      <c r="R428" s="482"/>
      <c r="S428" s="482"/>
      <c r="T428" s="482"/>
      <c r="U428" s="482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75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82"/>
      <c r="P429" s="482"/>
      <c r="Q429" s="482"/>
      <c r="R429" s="482"/>
      <c r="S429" s="482"/>
      <c r="T429" s="482"/>
      <c r="U429" s="482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s="468" customFormat="1" ht="20.100000000000001" customHeight="1">
      <c r="A430" s="469">
        <v>30400015</v>
      </c>
      <c r="B430" s="470" t="s">
        <v>948</v>
      </c>
      <c r="C430" s="459" t="s">
        <v>928</v>
      </c>
      <c r="D430" s="456">
        <v>5.03</v>
      </c>
      <c r="E430" s="456"/>
      <c r="F430" s="460">
        <v>42654</v>
      </c>
      <c r="G430" s="456">
        <v>205</v>
      </c>
      <c r="H430" s="461">
        <f t="shared" si="196"/>
        <v>1031.1500000000001</v>
      </c>
      <c r="I430" s="462">
        <f>8+7+8+8</f>
        <v>31</v>
      </c>
      <c r="J430" s="462"/>
      <c r="K430" s="463">
        <f t="array" ref="K430">IF(ISERROR(G430/L430),"",G430/L430)</f>
        <v>22.043010752688172</v>
      </c>
      <c r="L430" s="462">
        <v>9.3000000000000007</v>
      </c>
      <c r="M430" s="464">
        <f t="shared" si="197"/>
        <v>8.956989247311828</v>
      </c>
      <c r="N430" s="462">
        <f t="shared" si="198"/>
        <v>0</v>
      </c>
      <c r="O430" s="471"/>
      <c r="P430" s="471"/>
      <c r="Q430" s="471"/>
      <c r="R430" s="471"/>
      <c r="S430" s="471"/>
      <c r="T430" s="471"/>
      <c r="U430" s="471"/>
      <c r="V430" s="466"/>
      <c r="W430" s="467"/>
      <c r="X430" s="466"/>
      <c r="Y430" s="466"/>
      <c r="Z430" s="466"/>
      <c r="AA430" s="466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75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82"/>
      <c r="P431" s="482"/>
      <c r="Q431" s="482"/>
      <c r="R431" s="482"/>
      <c r="S431" s="482"/>
      <c r="T431" s="482"/>
      <c r="U431" s="482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475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82"/>
      <c r="P432" s="482"/>
      <c r="Q432" s="482"/>
      <c r="R432" s="482"/>
      <c r="S432" s="482"/>
      <c r="T432" s="482"/>
      <c r="U432" s="482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475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82"/>
      <c r="P433" s="482"/>
      <c r="Q433" s="482"/>
      <c r="R433" s="482"/>
      <c r="S433" s="482"/>
      <c r="T433" s="482"/>
      <c r="U433" s="482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475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82"/>
      <c r="P434" s="482"/>
      <c r="Q434" s="482"/>
      <c r="R434" s="482"/>
      <c r="S434" s="482"/>
      <c r="T434" s="482"/>
      <c r="U434" s="482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475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82"/>
      <c r="P435" s="482"/>
      <c r="Q435" s="482"/>
      <c r="R435" s="482"/>
      <c r="S435" s="482"/>
      <c r="T435" s="482"/>
      <c r="U435" s="482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475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82"/>
      <c r="P436" s="482"/>
      <c r="Q436" s="482"/>
      <c r="R436" s="482"/>
      <c r="S436" s="482"/>
      <c r="T436" s="482"/>
      <c r="U436" s="482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475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82"/>
      <c r="P437" s="482"/>
      <c r="Q437" s="482"/>
      <c r="R437" s="482"/>
      <c r="S437" s="482"/>
      <c r="T437" s="482"/>
      <c r="U437" s="482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475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82"/>
      <c r="P438" s="482"/>
      <c r="Q438" s="482"/>
      <c r="R438" s="482"/>
      <c r="S438" s="482"/>
      <c r="T438" s="482"/>
      <c r="U438" s="482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74" t="s">
        <v>222</v>
      </c>
      <c r="C439" s="148" t="s">
        <v>181</v>
      </c>
      <c r="D439" s="130">
        <v>9.36</v>
      </c>
      <c r="E439" s="130"/>
      <c r="F439" s="149"/>
      <c r="G439" s="150"/>
      <c r="H439" s="475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82"/>
      <c r="P439" s="482"/>
      <c r="Q439" s="482"/>
      <c r="R439" s="482"/>
      <c r="S439" s="482"/>
      <c r="T439" s="482"/>
      <c r="U439" s="482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74" t="s">
        <v>222</v>
      </c>
      <c r="C440" s="148" t="s">
        <v>179</v>
      </c>
      <c r="D440" s="130">
        <v>9.36</v>
      </c>
      <c r="E440" s="130"/>
      <c r="F440" s="149"/>
      <c r="G440" s="150"/>
      <c r="H440" s="475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82"/>
      <c r="P440" s="482"/>
      <c r="Q440" s="482"/>
      <c r="R440" s="482"/>
      <c r="S440" s="482"/>
      <c r="T440" s="482"/>
      <c r="U440" s="482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74" t="s">
        <v>222</v>
      </c>
      <c r="C441" s="148" t="s">
        <v>221</v>
      </c>
      <c r="D441" s="130">
        <v>9.36</v>
      </c>
      <c r="E441" s="130"/>
      <c r="F441" s="149"/>
      <c r="G441" s="150"/>
      <c r="H441" s="475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82"/>
      <c r="P441" s="482"/>
      <c r="Q441" s="482"/>
      <c r="R441" s="482"/>
      <c r="S441" s="482"/>
      <c r="T441" s="482"/>
      <c r="U441" s="482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74" t="s">
        <v>222</v>
      </c>
      <c r="C442" s="148" t="s">
        <v>186</v>
      </c>
      <c r="D442" s="130">
        <v>9.36</v>
      </c>
      <c r="E442" s="130"/>
      <c r="F442" s="149"/>
      <c r="G442" s="150"/>
      <c r="H442" s="475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82"/>
      <c r="P442" s="482"/>
      <c r="Q442" s="482"/>
      <c r="R442" s="482"/>
      <c r="S442" s="482"/>
      <c r="T442" s="482"/>
      <c r="U442" s="482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74" t="s">
        <v>393</v>
      </c>
      <c r="C443" s="209" t="s">
        <v>395</v>
      </c>
      <c r="D443" s="130">
        <v>5</v>
      </c>
      <c r="E443" s="130"/>
      <c r="F443" s="149"/>
      <c r="G443" s="150"/>
      <c r="H443" s="475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82"/>
      <c r="P443" s="482"/>
      <c r="Q443" s="482"/>
      <c r="R443" s="482"/>
      <c r="S443" s="482"/>
      <c r="T443" s="482"/>
      <c r="U443" s="482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74" t="s">
        <v>393</v>
      </c>
      <c r="C444" s="209" t="s">
        <v>402</v>
      </c>
      <c r="D444" s="130">
        <v>5</v>
      </c>
      <c r="E444" s="130"/>
      <c r="F444" s="149"/>
      <c r="G444" s="150"/>
      <c r="H444" s="475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82"/>
      <c r="P444" s="482"/>
      <c r="Q444" s="482"/>
      <c r="R444" s="482"/>
      <c r="S444" s="482"/>
      <c r="T444" s="482"/>
      <c r="U444" s="482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74" t="s">
        <v>404</v>
      </c>
      <c r="C445" s="209" t="s">
        <v>405</v>
      </c>
      <c r="D445" s="130">
        <v>5</v>
      </c>
      <c r="E445" s="130"/>
      <c r="F445" s="149"/>
      <c r="G445" s="150"/>
      <c r="H445" s="475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82"/>
      <c r="P445" s="482"/>
      <c r="Q445" s="482"/>
      <c r="R445" s="482"/>
      <c r="S445" s="482"/>
      <c r="T445" s="482"/>
      <c r="U445" s="482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74" t="s">
        <v>342</v>
      </c>
      <c r="C446" s="209" t="s">
        <v>372</v>
      </c>
      <c r="D446" s="130">
        <v>5</v>
      </c>
      <c r="E446" s="130"/>
      <c r="F446" s="149"/>
      <c r="G446" s="150"/>
      <c r="H446" s="475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82"/>
      <c r="P446" s="482"/>
      <c r="Q446" s="482"/>
      <c r="R446" s="482"/>
      <c r="S446" s="482"/>
      <c r="T446" s="482"/>
      <c r="U446" s="482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74" t="s">
        <v>343</v>
      </c>
      <c r="C447" s="148" t="s">
        <v>345</v>
      </c>
      <c r="D447" s="130">
        <v>5</v>
      </c>
      <c r="E447" s="130"/>
      <c r="F447" s="149"/>
      <c r="G447" s="150"/>
      <c r="H447" s="475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82"/>
      <c r="P447" s="482"/>
      <c r="Q447" s="482"/>
      <c r="R447" s="482"/>
      <c r="S447" s="482"/>
      <c r="T447" s="482"/>
      <c r="U447" s="482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74" t="s">
        <v>343</v>
      </c>
      <c r="C448" s="148" t="s">
        <v>347</v>
      </c>
      <c r="D448" s="130">
        <v>5</v>
      </c>
      <c r="E448" s="130"/>
      <c r="F448" s="149"/>
      <c r="G448" s="150"/>
      <c r="H448" s="475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82"/>
      <c r="P448" s="482"/>
      <c r="Q448" s="482"/>
      <c r="R448" s="482"/>
      <c r="S448" s="482"/>
      <c r="T448" s="482"/>
      <c r="U448" s="482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475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482"/>
      <c r="P449" s="482"/>
      <c r="Q449" s="482"/>
      <c r="R449" s="482"/>
      <c r="S449" s="482"/>
      <c r="T449" s="482"/>
      <c r="U449" s="482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475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482"/>
      <c r="P450" s="482"/>
      <c r="Q450" s="482"/>
      <c r="R450" s="482"/>
      <c r="S450" s="482"/>
      <c r="T450" s="482"/>
      <c r="U450" s="482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75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82"/>
      <c r="P451" s="482"/>
      <c r="Q451" s="482"/>
      <c r="R451" s="482"/>
      <c r="S451" s="482"/>
      <c r="T451" s="482"/>
      <c r="U451" s="482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75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82"/>
      <c r="P452" s="482"/>
      <c r="Q452" s="482"/>
      <c r="R452" s="482"/>
      <c r="S452" s="482"/>
      <c r="T452" s="482"/>
      <c r="U452" s="482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75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82"/>
      <c r="P453" s="482"/>
      <c r="Q453" s="482"/>
      <c r="R453" s="482"/>
      <c r="S453" s="482"/>
      <c r="T453" s="482"/>
      <c r="U453" s="482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75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82"/>
      <c r="P454" s="482"/>
      <c r="Q454" s="482"/>
      <c r="R454" s="482"/>
      <c r="S454" s="482"/>
      <c r="T454" s="482"/>
      <c r="U454" s="482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s="493" customFormat="1" ht="20.100000000000001" hidden="1" customHeight="1">
      <c r="A455" s="373">
        <v>30400006</v>
      </c>
      <c r="B455" s="497" t="s">
        <v>223</v>
      </c>
      <c r="C455" s="485" t="s">
        <v>179</v>
      </c>
      <c r="D455" s="133">
        <v>5.07</v>
      </c>
      <c r="E455" s="133"/>
      <c r="F455" s="486"/>
      <c r="G455" s="456"/>
      <c r="H455" s="487">
        <f t="shared" si="196"/>
        <v>0</v>
      </c>
      <c r="I455" s="488"/>
      <c r="J455" s="488" t="str">
        <f t="array" ref="J455">IF(ISERROR(G455/I455),"",G455/I455)</f>
        <v/>
      </c>
      <c r="K455" s="489">
        <f t="array" ref="K455">IF(ISERROR(G455/L455),"",G455/L455)</f>
        <v>0</v>
      </c>
      <c r="L455" s="488">
        <v>9</v>
      </c>
      <c r="M455" s="490">
        <f t="shared" si="200"/>
        <v>0</v>
      </c>
      <c r="N455" s="488">
        <f t="shared" si="207"/>
        <v>0</v>
      </c>
      <c r="O455" s="496"/>
      <c r="P455" s="496"/>
      <c r="Q455" s="496"/>
      <c r="R455" s="496"/>
      <c r="S455" s="496"/>
      <c r="T455" s="496"/>
      <c r="U455" s="496"/>
      <c r="V455" s="491">
        <f t="shared" si="208"/>
        <v>0</v>
      </c>
      <c r="W455" s="492" t="str">
        <f t="shared" si="209"/>
        <v/>
      </c>
      <c r="X455" s="491"/>
      <c r="Y455" s="491"/>
      <c r="Z455" s="491"/>
      <c r="AA455" s="491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75">
        <f t="shared" si="196"/>
        <v>0</v>
      </c>
      <c r="I456" s="151"/>
      <c r="J456" s="152" t="str">
        <f t="array" ref="J456">IF(ISERROR(G456/I456),"",G456/I456)</f>
        <v/>
      </c>
      <c r="K456" s="475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82"/>
      <c r="P456" s="482"/>
      <c r="Q456" s="482"/>
      <c r="R456" s="482"/>
      <c r="S456" s="482"/>
      <c r="T456" s="482"/>
      <c r="U456" s="482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59" t="s">
        <v>224</v>
      </c>
      <c r="B457" s="560"/>
      <c r="C457" s="483" t="s">
        <v>202</v>
      </c>
      <c r="D457" s="165"/>
      <c r="E457" s="165"/>
      <c r="F457" s="166"/>
      <c r="G457" s="167">
        <f>SUM(G423:G456)</f>
        <v>350</v>
      </c>
      <c r="H457" s="168">
        <f>SUM(H423:H456)</f>
        <v>1760.5</v>
      </c>
      <c r="I457" s="168">
        <f>SUM(I423:I456)</f>
        <v>46</v>
      </c>
      <c r="J457" s="152">
        <f t="array" ref="J457">IF(ISERROR(G457/I457),"",G457/I457)</f>
        <v>7.6086956521739131</v>
      </c>
      <c r="K457" s="168">
        <f>SUM(K423:K456)</f>
        <v>37.634408602150536</v>
      </c>
      <c r="L457" s="169"/>
      <c r="M457" s="172">
        <f t="shared" ref="M457:V457" si="210">SUM(M423:M456)</f>
        <v>8.3655913978494638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75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82"/>
      <c r="P458" s="482"/>
      <c r="Q458" s="482"/>
      <c r="R458" s="482"/>
      <c r="S458" s="482"/>
      <c r="T458" s="482"/>
      <c r="U458" s="482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75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82"/>
      <c r="P459" s="482"/>
      <c r="Q459" s="482"/>
      <c r="R459" s="482"/>
      <c r="S459" s="482"/>
      <c r="T459" s="482"/>
      <c r="U459" s="482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75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82"/>
      <c r="P460" s="482"/>
      <c r="Q460" s="482"/>
      <c r="R460" s="482"/>
      <c r="S460" s="482"/>
      <c r="T460" s="482"/>
      <c r="U460" s="482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75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82"/>
      <c r="P461" s="482"/>
      <c r="Q461" s="482"/>
      <c r="R461" s="482"/>
      <c r="S461" s="482"/>
      <c r="T461" s="482"/>
      <c r="U461" s="482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479" t="s">
        <v>203</v>
      </c>
      <c r="D462" s="130">
        <v>5.03</v>
      </c>
      <c r="E462" s="130"/>
      <c r="F462" s="149"/>
      <c r="G462" s="150"/>
      <c r="H462" s="475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82"/>
      <c r="P462" s="482"/>
      <c r="Q462" s="482"/>
      <c r="R462" s="482"/>
      <c r="S462" s="482"/>
      <c r="T462" s="482"/>
      <c r="U462" s="482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75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82"/>
      <c r="P463" s="482"/>
      <c r="Q463" s="482"/>
      <c r="R463" s="482"/>
      <c r="S463" s="482"/>
      <c r="T463" s="482"/>
      <c r="U463" s="482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75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82"/>
      <c r="P464" s="482"/>
      <c r="Q464" s="482"/>
      <c r="R464" s="482"/>
      <c r="S464" s="482"/>
      <c r="T464" s="482"/>
      <c r="U464" s="482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479" t="s">
        <v>228</v>
      </c>
      <c r="D465" s="130">
        <v>5.03</v>
      </c>
      <c r="E465" s="130"/>
      <c r="F465" s="149"/>
      <c r="G465" s="150"/>
      <c r="H465" s="475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82"/>
      <c r="P465" s="482"/>
      <c r="Q465" s="482"/>
      <c r="R465" s="482"/>
      <c r="S465" s="482"/>
      <c r="T465" s="482"/>
      <c r="U465" s="482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479" t="s">
        <v>212</v>
      </c>
      <c r="D466" s="130">
        <v>5.03</v>
      </c>
      <c r="E466" s="130"/>
      <c r="F466" s="149"/>
      <c r="G466" s="150"/>
      <c r="H466" s="475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82"/>
      <c r="P466" s="482"/>
      <c r="Q466" s="482"/>
      <c r="R466" s="482"/>
      <c r="S466" s="482"/>
      <c r="T466" s="482"/>
      <c r="U466" s="482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479" t="s">
        <v>203</v>
      </c>
      <c r="D467" s="130">
        <v>5.03</v>
      </c>
      <c r="E467" s="130"/>
      <c r="F467" s="149"/>
      <c r="G467" s="150"/>
      <c r="H467" s="475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82"/>
      <c r="P467" s="482"/>
      <c r="Q467" s="482"/>
      <c r="R467" s="482"/>
      <c r="S467" s="482"/>
      <c r="T467" s="482"/>
      <c r="U467" s="482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479" t="s">
        <v>186</v>
      </c>
      <c r="D468" s="130">
        <v>5.03</v>
      </c>
      <c r="E468" s="130"/>
      <c r="F468" s="149"/>
      <c r="G468" s="150"/>
      <c r="H468" s="475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82"/>
      <c r="P468" s="482"/>
      <c r="Q468" s="482"/>
      <c r="R468" s="482"/>
      <c r="S468" s="482"/>
      <c r="T468" s="482"/>
      <c r="U468" s="482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479" t="s">
        <v>228</v>
      </c>
      <c r="D469" s="130">
        <v>5.03</v>
      </c>
      <c r="E469" s="130"/>
      <c r="F469" s="149"/>
      <c r="G469" s="150"/>
      <c r="H469" s="475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82"/>
      <c r="P469" s="482"/>
      <c r="Q469" s="482"/>
      <c r="R469" s="482"/>
      <c r="S469" s="482"/>
      <c r="T469" s="482"/>
      <c r="U469" s="482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479" t="s">
        <v>199</v>
      </c>
      <c r="D470" s="130">
        <v>5.03</v>
      </c>
      <c r="E470" s="130"/>
      <c r="F470" s="149"/>
      <c r="G470" s="150"/>
      <c r="H470" s="475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82"/>
      <c r="P470" s="482"/>
      <c r="Q470" s="482"/>
      <c r="R470" s="482"/>
      <c r="S470" s="482"/>
      <c r="T470" s="482"/>
      <c r="U470" s="482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75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82"/>
      <c r="P471" s="482"/>
      <c r="Q471" s="482"/>
      <c r="R471" s="482"/>
      <c r="S471" s="482"/>
      <c r="T471" s="482"/>
      <c r="U471" s="482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75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82"/>
      <c r="P472" s="482"/>
      <c r="Q472" s="482"/>
      <c r="R472" s="482"/>
      <c r="S472" s="482"/>
      <c r="T472" s="482"/>
      <c r="U472" s="482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59" t="s">
        <v>231</v>
      </c>
      <c r="B473" s="560"/>
      <c r="C473" s="483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68" customFormat="1" ht="20.100000000000001" customHeight="1">
      <c r="A474" s="457">
        <v>30400025</v>
      </c>
      <c r="B474" s="472" t="s">
        <v>728</v>
      </c>
      <c r="C474" s="459" t="s">
        <v>729</v>
      </c>
      <c r="D474" s="456">
        <v>5.04</v>
      </c>
      <c r="E474" s="456"/>
      <c r="F474" s="460">
        <v>42653</v>
      </c>
      <c r="G474" s="456">
        <v>75</v>
      </c>
      <c r="H474" s="461">
        <f t="shared" ref="H474:H480" si="215">D474*G474</f>
        <v>378</v>
      </c>
      <c r="I474" s="462">
        <v>4</v>
      </c>
      <c r="J474" s="462">
        <f t="array" ref="J474">IF(ISERROR(G474/I474),"",G474/I474)</f>
        <v>18.75</v>
      </c>
      <c r="K474" s="463">
        <f t="array" ref="K474">IF(ISERROR(G474/L474),"",G474/L474)</f>
        <v>3.4090909090909092</v>
      </c>
      <c r="L474" s="462">
        <v>22</v>
      </c>
      <c r="M474" s="464">
        <f t="shared" ref="M474:M478" si="216">IF(ISERROR(I474-K474),"",I474-K474)</f>
        <v>0.59090909090909083</v>
      </c>
      <c r="N474" s="462">
        <f t="shared" ref="N474:N478" si="217">SUM(O474:U474)</f>
        <v>0</v>
      </c>
      <c r="O474" s="471"/>
      <c r="P474" s="471"/>
      <c r="Q474" s="471"/>
      <c r="R474" s="471"/>
      <c r="S474" s="471"/>
      <c r="T474" s="471"/>
      <c r="U474" s="471"/>
      <c r="V474" s="466">
        <f t="shared" ref="V474:V478" si="218">SUM(X474:AA474)</f>
        <v>0</v>
      </c>
      <c r="W474" s="467">
        <f t="shared" si="209"/>
        <v>0</v>
      </c>
      <c r="X474" s="466"/>
      <c r="Y474" s="466"/>
      <c r="Z474" s="466"/>
      <c r="AA474" s="466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75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82"/>
      <c r="P475" s="482"/>
      <c r="Q475" s="482"/>
      <c r="R475" s="482"/>
      <c r="S475" s="482"/>
      <c r="T475" s="482"/>
      <c r="U475" s="482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475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482"/>
      <c r="P476" s="482"/>
      <c r="Q476" s="482"/>
      <c r="R476" s="482"/>
      <c r="S476" s="482"/>
      <c r="T476" s="482"/>
      <c r="U476" s="482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75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82"/>
      <c r="P477" s="482"/>
      <c r="Q477" s="482"/>
      <c r="R477" s="482"/>
      <c r="S477" s="482"/>
      <c r="T477" s="482"/>
      <c r="U477" s="482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75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82"/>
      <c r="P478" s="482"/>
      <c r="Q478" s="482"/>
      <c r="R478" s="482"/>
      <c r="S478" s="482"/>
      <c r="T478" s="482"/>
      <c r="U478" s="482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75">
        <f t="shared" si="215"/>
        <v>0</v>
      </c>
      <c r="I479" s="151"/>
      <c r="J479" s="152"/>
      <c r="K479" s="153"/>
      <c r="L479" s="151"/>
      <c r="M479" s="131"/>
      <c r="N479" s="152"/>
      <c r="O479" s="482"/>
      <c r="P479" s="482"/>
      <c r="Q479" s="482"/>
      <c r="R479" s="482"/>
      <c r="S479" s="482"/>
      <c r="T479" s="482"/>
      <c r="U479" s="482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75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82"/>
      <c r="P480" s="482"/>
      <c r="Q480" s="482"/>
      <c r="R480" s="482"/>
      <c r="S480" s="482"/>
      <c r="T480" s="482"/>
      <c r="U480" s="482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customHeight="1">
      <c r="A481" s="559" t="s">
        <v>234</v>
      </c>
      <c r="B481" s="560"/>
      <c r="C481" s="483" t="s">
        <v>202</v>
      </c>
      <c r="D481" s="165"/>
      <c r="E481" s="165"/>
      <c r="F481" s="166"/>
      <c r="G481" s="167">
        <f>SUM(G474:G480)</f>
        <v>75</v>
      </c>
      <c r="H481" s="168">
        <f>SUM(H474:H480)</f>
        <v>378</v>
      </c>
      <c r="I481" s="168">
        <f>SUM(I474:I480)</f>
        <v>4</v>
      </c>
      <c r="J481" s="152">
        <f t="array" ref="J481">IF(ISERROR(G481/I481),"",G481/I481)</f>
        <v>18.75</v>
      </c>
      <c r="K481" s="168">
        <f>SUM(K474:K480)</f>
        <v>3.4090909090909092</v>
      </c>
      <c r="L481" s="169"/>
      <c r="M481" s="172">
        <f>SUM(M474:M480)</f>
        <v>0.59090909090909083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>
        <f t="shared" si="222"/>
        <v>0</v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480"/>
      <c r="D482" s="130">
        <v>3.65</v>
      </c>
      <c r="E482" s="130"/>
      <c r="F482" s="175"/>
      <c r="G482" s="150"/>
      <c r="H482" s="475">
        <f t="shared" ref="H482:H496" si="223">D482*G482</f>
        <v>0</v>
      </c>
      <c r="I482" s="151"/>
      <c r="J482" s="152" t="str">
        <f t="array" ref="J482">IF(ISERROR(G482/I482),"",G482/I482)</f>
        <v/>
      </c>
      <c r="K482" s="475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82"/>
      <c r="P482" s="482"/>
      <c r="Q482" s="482"/>
      <c r="R482" s="482"/>
      <c r="S482" s="482"/>
      <c r="T482" s="482"/>
      <c r="U482" s="482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80"/>
      <c r="D483" s="130">
        <v>6.58</v>
      </c>
      <c r="E483" s="130"/>
      <c r="F483" s="149"/>
      <c r="G483" s="150"/>
      <c r="H483" s="475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82"/>
      <c r="P483" s="482"/>
      <c r="Q483" s="482"/>
      <c r="R483" s="482"/>
      <c r="S483" s="482"/>
      <c r="T483" s="482"/>
      <c r="U483" s="482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80"/>
      <c r="D484" s="130">
        <v>7.8</v>
      </c>
      <c r="E484" s="130"/>
      <c r="F484" s="149"/>
      <c r="G484" s="150"/>
      <c r="H484" s="475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82"/>
      <c r="P484" s="482"/>
      <c r="Q484" s="482"/>
      <c r="R484" s="482"/>
      <c r="S484" s="482"/>
      <c r="T484" s="482"/>
      <c r="U484" s="482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80"/>
      <c r="D485" s="130">
        <v>4.4000000000000004</v>
      </c>
      <c r="E485" s="130"/>
      <c r="F485" s="149"/>
      <c r="G485" s="150"/>
      <c r="H485" s="475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82"/>
      <c r="P485" s="482"/>
      <c r="Q485" s="482"/>
      <c r="R485" s="482"/>
      <c r="S485" s="482"/>
      <c r="T485" s="482"/>
      <c r="U485" s="482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75">
        <f t="shared" si="223"/>
        <v>0</v>
      </c>
      <c r="I486" s="151"/>
      <c r="J486" s="152"/>
      <c r="K486" s="153"/>
      <c r="L486" s="151"/>
      <c r="M486" s="131"/>
      <c r="N486" s="152"/>
      <c r="O486" s="482"/>
      <c r="P486" s="482"/>
      <c r="Q486" s="482"/>
      <c r="R486" s="482"/>
      <c r="S486" s="482"/>
      <c r="T486" s="482"/>
      <c r="U486" s="482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480"/>
      <c r="D487" s="130"/>
      <c r="E487" s="130"/>
      <c r="F487" s="149"/>
      <c r="G487" s="150"/>
      <c r="H487" s="475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82"/>
      <c r="P487" s="482"/>
      <c r="Q487" s="482"/>
      <c r="R487" s="482"/>
      <c r="S487" s="482"/>
      <c r="T487" s="482"/>
      <c r="U487" s="482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80" t="s">
        <v>239</v>
      </c>
      <c r="C488" s="480" t="s">
        <v>179</v>
      </c>
      <c r="D488" s="130">
        <v>6.04</v>
      </c>
      <c r="E488" s="130"/>
      <c r="F488" s="149"/>
      <c r="G488" s="150"/>
      <c r="H488" s="475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82"/>
      <c r="P488" s="482"/>
      <c r="Q488" s="482"/>
      <c r="R488" s="482"/>
      <c r="S488" s="482"/>
      <c r="T488" s="482"/>
      <c r="U488" s="482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80" t="s">
        <v>239</v>
      </c>
      <c r="C489" s="480" t="s">
        <v>186</v>
      </c>
      <c r="D489" s="130">
        <v>6.04</v>
      </c>
      <c r="E489" s="130"/>
      <c r="F489" s="149"/>
      <c r="G489" s="150"/>
      <c r="H489" s="475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82"/>
      <c r="P489" s="482"/>
      <c r="Q489" s="482"/>
      <c r="R489" s="482"/>
      <c r="S489" s="482"/>
      <c r="T489" s="482"/>
      <c r="U489" s="482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80" t="s">
        <v>446</v>
      </c>
      <c r="C490" s="480" t="s">
        <v>179</v>
      </c>
      <c r="D490" s="130"/>
      <c r="E490" s="130"/>
      <c r="F490" s="149"/>
      <c r="G490" s="150"/>
      <c r="H490" s="475">
        <f t="shared" si="223"/>
        <v>0</v>
      </c>
      <c r="I490" s="151"/>
      <c r="J490" s="152"/>
      <c r="K490" s="153"/>
      <c r="L490" s="151"/>
      <c r="M490" s="131"/>
      <c r="N490" s="152"/>
      <c r="O490" s="482"/>
      <c r="P490" s="482"/>
      <c r="Q490" s="482"/>
      <c r="R490" s="482"/>
      <c r="S490" s="482"/>
      <c r="T490" s="482"/>
      <c r="U490" s="482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80" t="s">
        <v>446</v>
      </c>
      <c r="C491" s="480" t="s">
        <v>186</v>
      </c>
      <c r="D491" s="130"/>
      <c r="E491" s="130"/>
      <c r="F491" s="149"/>
      <c r="G491" s="150"/>
      <c r="H491" s="475">
        <f t="shared" si="223"/>
        <v>0</v>
      </c>
      <c r="I491" s="151"/>
      <c r="J491" s="152"/>
      <c r="K491" s="153"/>
      <c r="L491" s="151"/>
      <c r="M491" s="131"/>
      <c r="N491" s="152"/>
      <c r="O491" s="482"/>
      <c r="P491" s="482"/>
      <c r="Q491" s="482"/>
      <c r="R491" s="482"/>
      <c r="S491" s="482"/>
      <c r="T491" s="482"/>
      <c r="U491" s="482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74" t="s">
        <v>240</v>
      </c>
      <c r="C492" s="148"/>
      <c r="D492" s="130">
        <v>7.3</v>
      </c>
      <c r="E492" s="130"/>
      <c r="F492" s="149"/>
      <c r="G492" s="150"/>
      <c r="H492" s="475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82"/>
      <c r="P492" s="482"/>
      <c r="Q492" s="482"/>
      <c r="R492" s="482"/>
      <c r="S492" s="482"/>
      <c r="T492" s="482"/>
      <c r="U492" s="482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74" t="s">
        <v>241</v>
      </c>
      <c r="C493" s="148"/>
      <c r="D493" s="130">
        <f>78*120/1000</f>
        <v>9.36</v>
      </c>
      <c r="E493" s="130"/>
      <c r="F493" s="149"/>
      <c r="G493" s="150"/>
      <c r="H493" s="475">
        <f t="shared" si="223"/>
        <v>0</v>
      </c>
      <c r="I493" s="151"/>
      <c r="J493" s="152"/>
      <c r="K493" s="153"/>
      <c r="L493" s="151"/>
      <c r="M493" s="131"/>
      <c r="N493" s="152"/>
      <c r="O493" s="482"/>
      <c r="P493" s="482"/>
      <c r="Q493" s="482"/>
      <c r="R493" s="482"/>
      <c r="S493" s="482"/>
      <c r="T493" s="482"/>
      <c r="U493" s="482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74" t="s">
        <v>242</v>
      </c>
      <c r="C494" s="148"/>
      <c r="D494" s="130">
        <v>4.5</v>
      </c>
      <c r="E494" s="130"/>
      <c r="F494" s="149"/>
      <c r="G494" s="150"/>
      <c r="H494" s="475">
        <f t="shared" si="223"/>
        <v>0</v>
      </c>
      <c r="I494" s="151"/>
      <c r="J494" s="152"/>
      <c r="K494" s="153"/>
      <c r="L494" s="151"/>
      <c r="M494" s="131"/>
      <c r="N494" s="152"/>
      <c r="O494" s="482"/>
      <c r="P494" s="482"/>
      <c r="Q494" s="482"/>
      <c r="R494" s="482"/>
      <c r="S494" s="482"/>
      <c r="T494" s="482"/>
      <c r="U494" s="482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74" t="s">
        <v>243</v>
      </c>
      <c r="C495" s="148"/>
      <c r="D495" s="130">
        <v>4.5</v>
      </c>
      <c r="E495" s="130"/>
      <c r="F495" s="149"/>
      <c r="G495" s="150"/>
      <c r="H495" s="475">
        <f t="shared" si="223"/>
        <v>0</v>
      </c>
      <c r="I495" s="151"/>
      <c r="J495" s="152"/>
      <c r="K495" s="153"/>
      <c r="L495" s="151"/>
      <c r="M495" s="131"/>
      <c r="N495" s="152"/>
      <c r="O495" s="482"/>
      <c r="P495" s="482"/>
      <c r="Q495" s="482"/>
      <c r="R495" s="482"/>
      <c r="S495" s="482"/>
      <c r="T495" s="482"/>
      <c r="U495" s="482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74"/>
      <c r="C496" s="148"/>
      <c r="D496" s="130"/>
      <c r="E496" s="130"/>
      <c r="F496" s="149"/>
      <c r="G496" s="150"/>
      <c r="H496" s="475">
        <f t="shared" si="223"/>
        <v>0</v>
      </c>
      <c r="I496" s="151"/>
      <c r="J496" s="152"/>
      <c r="K496" s="153"/>
      <c r="L496" s="151"/>
      <c r="M496" s="131"/>
      <c r="N496" s="152"/>
      <c r="O496" s="482"/>
      <c r="P496" s="482"/>
      <c r="Q496" s="482"/>
      <c r="R496" s="482"/>
      <c r="S496" s="482"/>
      <c r="T496" s="482"/>
      <c r="U496" s="482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59" t="s">
        <v>244</v>
      </c>
      <c r="B497" s="560"/>
      <c r="C497" s="483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61" t="s">
        <v>246</v>
      </c>
      <c r="B498" s="562"/>
      <c r="C498" s="562"/>
      <c r="D498" s="562"/>
      <c r="E498" s="562"/>
      <c r="F498" s="563"/>
      <c r="G498" s="176">
        <f>SUM(G364,G422,G457,G473,G481,G497)</f>
        <v>425</v>
      </c>
      <c r="H498" s="176">
        <f>SUM(H364,H422,H457,H473,H481,H497)</f>
        <v>2138.5</v>
      </c>
      <c r="I498" s="176">
        <f>SUM(I364,I422,I457,I473,I481,I497)</f>
        <v>50</v>
      </c>
      <c r="J498" s="177">
        <f t="array" ref="J498">IF(ISERROR(G498/I498),"",G498/I498)</f>
        <v>8.5</v>
      </c>
      <c r="K498" s="176">
        <f>SUM(K364,K422,K457,K473,K481,K497)</f>
        <v>41.043499511241443</v>
      </c>
      <c r="L498" s="177">
        <f>IF(ISERROR(G498/K498),"",G498/K498)</f>
        <v>10.354867520095267</v>
      </c>
      <c r="M498" s="176">
        <f t="shared" ref="M498:V498" si="236">SUM(M364,M422,M457,M473,M481,M497)</f>
        <v>8.9565004887585538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64" t="s">
        <v>495</v>
      </c>
      <c r="B499" s="476" t="s">
        <v>247</v>
      </c>
      <c r="C499" s="547" t="s">
        <v>248</v>
      </c>
      <c r="D499" s="548"/>
      <c r="E499" s="555" t="s">
        <v>249</v>
      </c>
      <c r="F499" s="555"/>
      <c r="G499" s="525" t="s">
        <v>250</v>
      </c>
      <c r="H499" s="525"/>
      <c r="I499" s="555" t="s">
        <v>251</v>
      </c>
      <c r="J499" s="555"/>
      <c r="K499" s="555" t="s">
        <v>252</v>
      </c>
      <c r="L499" s="555"/>
      <c r="M499" s="555" t="s">
        <v>253</v>
      </c>
      <c r="N499" s="555"/>
      <c r="O499" s="555" t="s">
        <v>254</v>
      </c>
      <c r="P499" s="525" t="s">
        <v>255</v>
      </c>
      <c r="Q499" s="525"/>
      <c r="R499" s="525" t="s">
        <v>252</v>
      </c>
      <c r="S499" s="525"/>
      <c r="T499" s="525" t="s">
        <v>256</v>
      </c>
      <c r="U499" s="525"/>
      <c r="V499" s="525" t="s">
        <v>257</v>
      </c>
      <c r="W499" s="525"/>
      <c r="X499" s="525" t="s">
        <v>252</v>
      </c>
      <c r="Y499" s="525"/>
      <c r="Z499" s="525" t="s">
        <v>256</v>
      </c>
      <c r="AA499" s="525"/>
    </row>
    <row r="500" spans="1:27" ht="20.100000000000001" customHeight="1">
      <c r="A500" s="565"/>
      <c r="B500" s="476" t="s">
        <v>258</v>
      </c>
      <c r="C500" s="547">
        <v>0</v>
      </c>
      <c r="D500" s="548"/>
      <c r="E500" s="558">
        <f>C500*11</f>
        <v>0</v>
      </c>
      <c r="F500" s="558"/>
      <c r="G500" s="525">
        <v>0</v>
      </c>
      <c r="H500" s="525"/>
      <c r="I500" s="558">
        <f>G500*11</f>
        <v>0</v>
      </c>
      <c r="J500" s="558"/>
      <c r="K500" s="558">
        <f>E500-I500</f>
        <v>0</v>
      </c>
      <c r="L500" s="558"/>
      <c r="M500" s="556" t="str">
        <f>IF(ISERROR(K500/E500),"",K500/E500)</f>
        <v/>
      </c>
      <c r="N500" s="556"/>
      <c r="O500" s="555"/>
      <c r="P500" s="525" t="s">
        <v>201</v>
      </c>
      <c r="Q500" s="525"/>
      <c r="R500" s="554">
        <f>SUM(O364:U364)</f>
        <v>0</v>
      </c>
      <c r="S500" s="554"/>
      <c r="T500" s="549" t="str">
        <f t="array" ref="T500">IF(ISERROR(R500/R507),"",R500/R507)</f>
        <v/>
      </c>
      <c r="U500" s="549"/>
      <c r="V500" s="525" t="s">
        <v>259</v>
      </c>
      <c r="W500" s="525"/>
      <c r="X500" s="552">
        <f>SUM(O364,O422,O457,O473,O481,O497)</f>
        <v>0</v>
      </c>
      <c r="Y500" s="552"/>
      <c r="Z500" s="549" t="str">
        <f t="array" ref="Z500">IF(ISERROR(X500/X507),"",X500/X507)</f>
        <v/>
      </c>
      <c r="AA500" s="549"/>
    </row>
    <row r="501" spans="1:27" ht="20.100000000000001" customHeight="1">
      <c r="A501" s="565"/>
      <c r="B501" s="476" t="s">
        <v>260</v>
      </c>
      <c r="C501" s="547">
        <v>0</v>
      </c>
      <c r="D501" s="548"/>
      <c r="E501" s="558">
        <f>C501*11</f>
        <v>0</v>
      </c>
      <c r="F501" s="558"/>
      <c r="G501" s="525">
        <v>0</v>
      </c>
      <c r="H501" s="525"/>
      <c r="I501" s="558">
        <f>G501*11</f>
        <v>0</v>
      </c>
      <c r="J501" s="558"/>
      <c r="K501" s="558">
        <f>E501-I501</f>
        <v>0</v>
      </c>
      <c r="L501" s="558"/>
      <c r="M501" s="556" t="str">
        <f>IF(ISERROR(K501/E501),"",K501/E501)</f>
        <v/>
      </c>
      <c r="N501" s="556"/>
      <c r="O501" s="555"/>
      <c r="P501" s="525" t="s">
        <v>216</v>
      </c>
      <c r="Q501" s="525"/>
      <c r="R501" s="554">
        <f>SUM(O422:U422)</f>
        <v>0</v>
      </c>
      <c r="S501" s="554"/>
      <c r="T501" s="549" t="str">
        <f>IF(ISERROR(R501/R507),"",R501/R507)</f>
        <v/>
      </c>
      <c r="U501" s="549"/>
      <c r="V501" s="525" t="s">
        <v>261</v>
      </c>
      <c r="W501" s="525"/>
      <c r="X501" s="552">
        <f>SUM(O365,O423,O458,O474,O482,O498)</f>
        <v>0</v>
      </c>
      <c r="Y501" s="552"/>
      <c r="Z501" s="549" t="str">
        <f>IF(ISERROR(X501/X507),"",X501/X507)</f>
        <v/>
      </c>
      <c r="AA501" s="549"/>
    </row>
    <row r="502" spans="1:27" ht="20.100000000000001" customHeight="1">
      <c r="A502" s="565"/>
      <c r="B502" s="476" t="s">
        <v>262</v>
      </c>
      <c r="C502" s="547">
        <v>0</v>
      </c>
      <c r="D502" s="548"/>
      <c r="E502" s="558">
        <f>C502*11</f>
        <v>0</v>
      </c>
      <c r="F502" s="558"/>
      <c r="G502" s="525">
        <v>0</v>
      </c>
      <c r="H502" s="525"/>
      <c r="I502" s="558">
        <f>G502*11</f>
        <v>0</v>
      </c>
      <c r="J502" s="558"/>
      <c r="K502" s="558">
        <f>E502-I502</f>
        <v>0</v>
      </c>
      <c r="L502" s="558"/>
      <c r="M502" s="556" t="str">
        <f>IF(ISERROR(K502/E502),"",K502/E502)</f>
        <v/>
      </c>
      <c r="N502" s="556"/>
      <c r="O502" s="555"/>
      <c r="P502" s="525" t="s">
        <v>224</v>
      </c>
      <c r="Q502" s="525"/>
      <c r="R502" s="554">
        <f>SUM(O457:U457)</f>
        <v>0</v>
      </c>
      <c r="S502" s="554"/>
      <c r="T502" s="549" t="str">
        <f>IF(ISERROR(R502/R507),"",R502/R507)</f>
        <v/>
      </c>
      <c r="U502" s="549"/>
      <c r="V502" s="525" t="s">
        <v>263</v>
      </c>
      <c r="W502" s="525"/>
      <c r="X502" s="552">
        <f>SUM(O367,O424,O459,O475,O483,O499)</f>
        <v>0</v>
      </c>
      <c r="Y502" s="552"/>
      <c r="Z502" s="549" t="str">
        <f>IF(ISERROR(X502/X507),"",X502/X507)</f>
        <v/>
      </c>
      <c r="AA502" s="549"/>
    </row>
    <row r="503" spans="1:27" ht="20.100000000000001" customHeight="1">
      <c r="A503" s="565"/>
      <c r="B503" s="476" t="s">
        <v>264</v>
      </c>
      <c r="C503" s="547">
        <v>1</v>
      </c>
      <c r="D503" s="548"/>
      <c r="E503" s="558">
        <f>C503*11</f>
        <v>11</v>
      </c>
      <c r="F503" s="558"/>
      <c r="G503" s="525">
        <v>1</v>
      </c>
      <c r="H503" s="525"/>
      <c r="I503" s="558">
        <f>G503*11</f>
        <v>11</v>
      </c>
      <c r="J503" s="558"/>
      <c r="K503" s="558">
        <f>E503-I503</f>
        <v>0</v>
      </c>
      <c r="L503" s="558"/>
      <c r="M503" s="556">
        <f>IF(ISERROR(K503/E503),"",K503/E503)</f>
        <v>0</v>
      </c>
      <c r="N503" s="556"/>
      <c r="O503" s="555"/>
      <c r="P503" s="525" t="s">
        <v>231</v>
      </c>
      <c r="Q503" s="525"/>
      <c r="R503" s="554">
        <f>SUM(O473:U473)</f>
        <v>0</v>
      </c>
      <c r="S503" s="554"/>
      <c r="T503" s="549" t="str">
        <f>IF(ISERROR(R503/R507),"",R503/R507)</f>
        <v/>
      </c>
      <c r="U503" s="549"/>
      <c r="V503" s="525" t="s">
        <v>265</v>
      </c>
      <c r="W503" s="525"/>
      <c r="X503" s="552">
        <f>SUM(O368,O425,O460,O476,O484,O500)</f>
        <v>0</v>
      </c>
      <c r="Y503" s="552"/>
      <c r="Z503" s="549" t="str">
        <f>IF(ISERROR(X503/X507),"",X503/X507)</f>
        <v/>
      </c>
      <c r="AA503" s="549"/>
    </row>
    <row r="504" spans="1:27" ht="20.100000000000001" customHeight="1">
      <c r="A504" s="566"/>
      <c r="B504" s="476" t="s">
        <v>266</v>
      </c>
      <c r="C504" s="557">
        <f>SUM(C500:D503)</f>
        <v>1</v>
      </c>
      <c r="D504" s="531"/>
      <c r="E504" s="558">
        <f>SUM(E500:F503)</f>
        <v>11</v>
      </c>
      <c r="F504" s="558"/>
      <c r="G504" s="525">
        <f>SUM(G500:H503)</f>
        <v>1</v>
      </c>
      <c r="H504" s="525"/>
      <c r="I504" s="558">
        <f>SUM(I500:J503)</f>
        <v>11</v>
      </c>
      <c r="J504" s="558"/>
      <c r="K504" s="558">
        <f>SUM(K500:L503)</f>
        <v>0</v>
      </c>
      <c r="L504" s="558"/>
      <c r="M504" s="556">
        <f>IF(ISERROR(K504/E504),"",K504/E504)</f>
        <v>0</v>
      </c>
      <c r="N504" s="556"/>
      <c r="O504" s="555"/>
      <c r="P504" s="525" t="s">
        <v>234</v>
      </c>
      <c r="Q504" s="525"/>
      <c r="R504" s="554">
        <f>SUM(O481:U481)</f>
        <v>0</v>
      </c>
      <c r="S504" s="554"/>
      <c r="T504" s="549" t="str">
        <f>IF(ISERROR(R504/R507),"",R504/R507)</f>
        <v/>
      </c>
      <c r="U504" s="549"/>
      <c r="V504" s="525" t="s">
        <v>267</v>
      </c>
      <c r="W504" s="525"/>
      <c r="X504" s="552">
        <f>SUM(O369,O426,O461,O477,O485,O501)</f>
        <v>0</v>
      </c>
      <c r="Y504" s="552"/>
      <c r="Z504" s="549" t="str">
        <f>IF(ISERROR(X504/X507),"",X504/X507)</f>
        <v/>
      </c>
      <c r="AA504" s="549"/>
    </row>
    <row r="505" spans="1:27" ht="20.100000000000001" customHeight="1">
      <c r="A505" s="365" t="s">
        <v>496</v>
      </c>
      <c r="B505" s="476">
        <f>G498</f>
        <v>425</v>
      </c>
      <c r="C505" s="535" t="s">
        <v>269</v>
      </c>
      <c r="D505" s="534"/>
      <c r="E505" s="525">
        <f>H498</f>
        <v>2138.5</v>
      </c>
      <c r="F505" s="525"/>
      <c r="G505" s="525" t="s">
        <v>270</v>
      </c>
      <c r="H505" s="525"/>
      <c r="I505" s="553">
        <f>L498</f>
        <v>10.354867520095267</v>
      </c>
      <c r="J505" s="553"/>
      <c r="K505" s="555" t="s">
        <v>271</v>
      </c>
      <c r="L505" s="555"/>
      <c r="M505" s="553">
        <f>J498</f>
        <v>8.5</v>
      </c>
      <c r="N505" s="553"/>
      <c r="O505" s="555"/>
      <c r="P505" s="525" t="s">
        <v>244</v>
      </c>
      <c r="Q505" s="525"/>
      <c r="R505" s="554">
        <f>SUM(O497:U497)</f>
        <v>0</v>
      </c>
      <c r="S505" s="554"/>
      <c r="T505" s="549" t="str">
        <f>IF(ISERROR(R505/R507),"",R505/R507)</f>
        <v/>
      </c>
      <c r="U505" s="549"/>
      <c r="V505" s="525" t="s">
        <v>272</v>
      </c>
      <c r="W505" s="525"/>
      <c r="X505" s="552">
        <f>SUM(O370,O427,O462,O478,O486,O502)</f>
        <v>0</v>
      </c>
      <c r="Y505" s="552"/>
      <c r="Z505" s="549" t="str">
        <f>IF(ISERROR(X505/X507),"",X505/X507)</f>
        <v/>
      </c>
      <c r="AA505" s="549"/>
    </row>
    <row r="506" spans="1:27" ht="20.100000000000001" customHeight="1">
      <c r="A506" s="366" t="s">
        <v>497</v>
      </c>
      <c r="B506" s="476">
        <f>I498+C504</f>
        <v>51</v>
      </c>
      <c r="C506" s="532" t="s">
        <v>251</v>
      </c>
      <c r="D506" s="533"/>
      <c r="E506" s="550">
        <f>K498+I504</f>
        <v>52.043499511241443</v>
      </c>
      <c r="F506" s="550"/>
      <c r="G506" s="525" t="s">
        <v>274</v>
      </c>
      <c r="H506" s="525"/>
      <c r="I506" s="553">
        <f>B506-E506</f>
        <v>-1.0434995112414427</v>
      </c>
      <c r="J506" s="553"/>
      <c r="K506" s="555" t="s">
        <v>275</v>
      </c>
      <c r="L506" s="555"/>
      <c r="M506" s="556">
        <f>IF(ISERROR(I506/E506),"",I506/E506)</f>
        <v>-2.0050525445854114E-2</v>
      </c>
      <c r="N506" s="556"/>
      <c r="O506" s="555"/>
      <c r="P506" s="525" t="s">
        <v>245</v>
      </c>
      <c r="Q506" s="525"/>
      <c r="R506" s="554"/>
      <c r="S506" s="554"/>
      <c r="T506" s="549" t="str">
        <f>IF(ISERROR(R506/R507),"",R506/R507)</f>
        <v/>
      </c>
      <c r="U506" s="549"/>
      <c r="V506" s="525" t="s">
        <v>264</v>
      </c>
      <c r="W506" s="525"/>
      <c r="X506" s="552">
        <f>SUM(O371,O428,O463,O480,O487,O503)</f>
        <v>0</v>
      </c>
      <c r="Y506" s="552"/>
      <c r="Z506" s="549" t="str">
        <f>IF(ISERROR(X506/X507),"",X506/X507)</f>
        <v/>
      </c>
      <c r="AA506" s="549"/>
    </row>
    <row r="507" spans="1:27" ht="20.100000000000001" customHeight="1">
      <c r="A507" s="366" t="s">
        <v>498</v>
      </c>
      <c r="B507" s="476">
        <f>N498</f>
        <v>0</v>
      </c>
      <c r="C507" s="532" t="s">
        <v>277</v>
      </c>
      <c r="D507" s="533"/>
      <c r="E507" s="549">
        <f>IF(ISERROR(B507/B506),"",B507/B506)</f>
        <v>0</v>
      </c>
      <c r="F507" s="549"/>
      <c r="G507" s="525" t="s">
        <v>278</v>
      </c>
      <c r="H507" s="525"/>
      <c r="I507" s="555">
        <f>V498</f>
        <v>0</v>
      </c>
      <c r="J507" s="555"/>
      <c r="K507" s="555" t="s">
        <v>279</v>
      </c>
      <c r="L507" s="555"/>
      <c r="M507" s="556">
        <f t="array" ref="M507">IF(ISERROR(I507/B505),"",I507/B505)</f>
        <v>0</v>
      </c>
      <c r="N507" s="556"/>
      <c r="O507" s="555"/>
      <c r="P507" s="525" t="s">
        <v>266</v>
      </c>
      <c r="Q507" s="525"/>
      <c r="R507" s="554">
        <f>SUM(R500:S506)</f>
        <v>0</v>
      </c>
      <c r="S507" s="554"/>
      <c r="T507" s="549"/>
      <c r="U507" s="549"/>
      <c r="V507" s="525" t="s">
        <v>266</v>
      </c>
      <c r="W507" s="525"/>
      <c r="X507" s="552">
        <f>SUM(X500:Y506)</f>
        <v>0</v>
      </c>
      <c r="Y507" s="552"/>
      <c r="Z507" s="549"/>
      <c r="AA507" s="549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551" t="str">
        <f>IF(ISERROR(#REF!/#REF!),"",#REF!/#REF!)</f>
        <v/>
      </c>
      <c r="H508" s="551"/>
      <c r="I508" s="551"/>
      <c r="J508" s="147"/>
      <c r="K508" s="182"/>
      <c r="L508" s="144"/>
      <c r="M508" s="144"/>
      <c r="N508" s="551" t="str">
        <f>IF(ISERROR(G508/#REF!),"",G508/#REF!)</f>
        <v/>
      </c>
      <c r="O508" s="551"/>
      <c r="P508" s="551"/>
      <c r="Q508" s="551"/>
      <c r="R508" s="551"/>
      <c r="S508" s="477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38" t="s">
        <v>268</v>
      </c>
      <c r="B510" s="538"/>
      <c r="C510" s="547">
        <f>SUM(B168,B336,B505)</f>
        <v>2251</v>
      </c>
      <c r="D510" s="548"/>
      <c r="E510" s="538" t="s">
        <v>269</v>
      </c>
      <c r="F510" s="538"/>
      <c r="G510" s="550">
        <f>SUM(E168,E336,E505)</f>
        <v>11325.220000000001</v>
      </c>
      <c r="H510" s="550"/>
      <c r="I510" s="525" t="s">
        <v>270</v>
      </c>
      <c r="J510" s="538"/>
      <c r="K510" s="547">
        <f>IF(ISERROR(C510/G511),"",C510/G511)</f>
        <v>14.08960557344483</v>
      </c>
      <c r="L510" s="548"/>
      <c r="M510" s="525" t="s">
        <v>271</v>
      </c>
      <c r="N510" s="525"/>
      <c r="O510" s="526">
        <f t="array" ref="O510">IF(ISERROR(C510/C511),"",C510/C511)</f>
        <v>25.725714285714286</v>
      </c>
      <c r="P510" s="527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25" t="s">
        <v>273</v>
      </c>
      <c r="B511" s="525"/>
      <c r="C511" s="547">
        <f>SUM(B169,B337,B506)</f>
        <v>87.5</v>
      </c>
      <c r="D511" s="548"/>
      <c r="E511" s="525" t="s">
        <v>251</v>
      </c>
      <c r="F511" s="525"/>
      <c r="G511" s="550">
        <f>SUM(E169,E337,E506)</f>
        <v>159.76316641840833</v>
      </c>
      <c r="H511" s="550"/>
      <c r="I511" s="532" t="s">
        <v>274</v>
      </c>
      <c r="J511" s="533"/>
      <c r="K511" s="535">
        <f>C511-G511</f>
        <v>-72.263166418408332</v>
      </c>
      <c r="L511" s="534"/>
      <c r="M511" s="535" t="s">
        <v>275</v>
      </c>
      <c r="N511" s="534"/>
      <c r="O511" s="539">
        <f>IF(ISERROR(K511/C511),"",K511/C511)</f>
        <v>-0.82586475906752377</v>
      </c>
      <c r="P511" s="540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32" t="s">
        <v>276</v>
      </c>
      <c r="B512" s="533"/>
      <c r="C512" s="547">
        <f>SUM(B170,B338,B507)</f>
        <v>0</v>
      </c>
      <c r="D512" s="548"/>
      <c r="E512" s="532" t="s">
        <v>277</v>
      </c>
      <c r="F512" s="533"/>
      <c r="G512" s="549">
        <f>IF(ISERROR(C512/C511),"",C512/C511)</f>
        <v>0</v>
      </c>
      <c r="H512" s="549"/>
      <c r="I512" s="525" t="s">
        <v>278</v>
      </c>
      <c r="J512" s="538"/>
      <c r="K512" s="550">
        <f>SUM(I170,I338,I507)</f>
        <v>0</v>
      </c>
      <c r="L512" s="550"/>
      <c r="M512" s="538" t="s">
        <v>279</v>
      </c>
      <c r="N512" s="538"/>
      <c r="O512" s="539">
        <f t="array" ref="O512">IF(ISERROR(K512/C510),"",K512/C510)</f>
        <v>0</v>
      </c>
      <c r="P512" s="540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477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32" t="s">
        <v>298</v>
      </c>
      <c r="B514" s="533"/>
      <c r="C514" s="532" t="s">
        <v>299</v>
      </c>
      <c r="D514" s="533"/>
      <c r="E514" s="532" t="s">
        <v>256</v>
      </c>
      <c r="F514" s="533"/>
      <c r="G514" s="541" t="s">
        <v>254</v>
      </c>
      <c r="H514" s="542"/>
      <c r="I514" s="532" t="s">
        <v>255</v>
      </c>
      <c r="J514" s="534"/>
      <c r="K514" s="532" t="s">
        <v>300</v>
      </c>
      <c r="L514" s="533"/>
      <c r="M514" s="532" t="s">
        <v>256</v>
      </c>
      <c r="N514" s="533"/>
      <c r="O514" s="525" t="s">
        <v>257</v>
      </c>
      <c r="P514" s="525"/>
      <c r="Q514" s="532" t="s">
        <v>300</v>
      </c>
      <c r="R514" s="533"/>
      <c r="S514" s="532" t="s">
        <v>256</v>
      </c>
      <c r="T514" s="533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37" t="s">
        <v>201</v>
      </c>
      <c r="B515" s="533"/>
      <c r="C515" s="532">
        <f>SUM(G28,G196,G364)</f>
        <v>45</v>
      </c>
      <c r="D515" s="533"/>
      <c r="E515" s="528">
        <f>IF(ISERROR(C515/C521),"",C515/C521)</f>
        <v>1.9991115059973346E-2</v>
      </c>
      <c r="F515" s="529"/>
      <c r="G515" s="543"/>
      <c r="H515" s="544"/>
      <c r="I515" s="530" t="s">
        <v>301</v>
      </c>
      <c r="J515" s="536"/>
      <c r="K515" s="535">
        <f t="shared" ref="K515:K520" si="238">SUM(R163,U331,U500)</f>
        <v>0</v>
      </c>
      <c r="L515" s="534"/>
      <c r="M515" s="528" t="str">
        <f t="array" ref="M515">IF(ISERROR(K515/K521),"",K515/K521)</f>
        <v/>
      </c>
      <c r="N515" s="529"/>
      <c r="O515" s="525" t="s">
        <v>259</v>
      </c>
      <c r="P515" s="525"/>
      <c r="Q515" s="526">
        <f t="shared" ref="Q515:Q520" si="239">SUM(X163,AA331,AA500)</f>
        <v>0</v>
      </c>
      <c r="R515" s="527"/>
      <c r="S515" s="528" t="str">
        <f t="array" ref="S515">IF(ISERROR(Q515/Q521),"",Q515/Q521)</f>
        <v/>
      </c>
      <c r="T515" s="529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37" t="s">
        <v>216</v>
      </c>
      <c r="B516" s="533"/>
      <c r="C516" s="532">
        <f>SUM(G86,G254,G422)</f>
        <v>1689</v>
      </c>
      <c r="D516" s="533"/>
      <c r="E516" s="528">
        <f>IF(ISERROR(C516/C521),"",C516/C521)</f>
        <v>0.75033318525099957</v>
      </c>
      <c r="F516" s="529"/>
      <c r="G516" s="543"/>
      <c r="H516" s="544"/>
      <c r="I516" s="530" t="s">
        <v>302</v>
      </c>
      <c r="J516" s="536"/>
      <c r="K516" s="535">
        <f t="shared" si="238"/>
        <v>0</v>
      </c>
      <c r="L516" s="534"/>
      <c r="M516" s="528" t="str">
        <f>IF(ISERROR(K516/K521),"",K516/K521)</f>
        <v/>
      </c>
      <c r="N516" s="529"/>
      <c r="O516" s="525" t="s">
        <v>261</v>
      </c>
      <c r="P516" s="525"/>
      <c r="Q516" s="526">
        <f t="shared" si="239"/>
        <v>0</v>
      </c>
      <c r="R516" s="527"/>
      <c r="S516" s="528" t="str">
        <f>IF(ISERROR(Q516/Q521),"",Q516/Q521)</f>
        <v/>
      </c>
      <c r="T516" s="529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37" t="s">
        <v>224</v>
      </c>
      <c r="B517" s="533"/>
      <c r="C517" s="532">
        <f>SUM(G121,G289,G457)</f>
        <v>350</v>
      </c>
      <c r="D517" s="533"/>
      <c r="E517" s="528">
        <f>IF(ISERROR(C517/C521),"",C517/C521)</f>
        <v>0.15548645046645934</v>
      </c>
      <c r="F517" s="529"/>
      <c r="G517" s="543"/>
      <c r="H517" s="544"/>
      <c r="I517" s="530" t="s">
        <v>303</v>
      </c>
      <c r="J517" s="536"/>
      <c r="K517" s="535">
        <f t="shared" si="238"/>
        <v>0</v>
      </c>
      <c r="L517" s="534"/>
      <c r="M517" s="528" t="str">
        <f>IF(ISERROR(K517/K521),"",K517/K521)</f>
        <v/>
      </c>
      <c r="N517" s="529"/>
      <c r="O517" s="525" t="s">
        <v>263</v>
      </c>
      <c r="P517" s="525"/>
      <c r="Q517" s="526">
        <f t="shared" si="239"/>
        <v>0</v>
      </c>
      <c r="R517" s="527"/>
      <c r="S517" s="528" t="str">
        <f>IF(ISERROR(Q517/Q521),"",Q517/Q521)</f>
        <v/>
      </c>
      <c r="T517" s="529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37" t="s">
        <v>231</v>
      </c>
      <c r="B518" s="533"/>
      <c r="C518" s="532">
        <f>SUM(G137,G305,G473)</f>
        <v>0</v>
      </c>
      <c r="D518" s="533"/>
      <c r="E518" s="528">
        <f>IF(ISERROR(C518/C521),"",C518/C521)</f>
        <v>0</v>
      </c>
      <c r="F518" s="529"/>
      <c r="G518" s="543"/>
      <c r="H518" s="544"/>
      <c r="I518" s="530" t="s">
        <v>304</v>
      </c>
      <c r="J518" s="536"/>
      <c r="K518" s="535">
        <f t="shared" si="238"/>
        <v>0</v>
      </c>
      <c r="L518" s="534"/>
      <c r="M518" s="528" t="str">
        <f>IF(ISERROR(K518/K521),"",K518/K521)</f>
        <v/>
      </c>
      <c r="N518" s="529"/>
      <c r="O518" s="525" t="s">
        <v>305</v>
      </c>
      <c r="P518" s="525"/>
      <c r="Q518" s="526">
        <f t="shared" si="239"/>
        <v>0</v>
      </c>
      <c r="R518" s="527"/>
      <c r="S518" s="528" t="str">
        <f>IF(ISERROR(Q518/Q521),"",Q518/Q521)</f>
        <v/>
      </c>
      <c r="T518" s="529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37" t="s">
        <v>234</v>
      </c>
      <c r="B519" s="533"/>
      <c r="C519" s="532">
        <f>SUM(G145,G313,G481)</f>
        <v>167</v>
      </c>
      <c r="D519" s="533"/>
      <c r="E519" s="528">
        <f>IF(ISERROR(C519/C521),"",C519/C521)</f>
        <v>7.4189249222567741E-2</v>
      </c>
      <c r="F519" s="529"/>
      <c r="G519" s="543"/>
      <c r="H519" s="544"/>
      <c r="I519" s="530" t="s">
        <v>306</v>
      </c>
      <c r="J519" s="536"/>
      <c r="K519" s="535">
        <f t="shared" si="238"/>
        <v>0</v>
      </c>
      <c r="L519" s="534"/>
      <c r="M519" s="528" t="str">
        <f>IF(ISERROR(K519/K521),"",K519/K521)</f>
        <v/>
      </c>
      <c r="N519" s="529"/>
      <c r="O519" s="525" t="s">
        <v>267</v>
      </c>
      <c r="P519" s="525"/>
      <c r="Q519" s="526">
        <f t="shared" si="239"/>
        <v>0</v>
      </c>
      <c r="R519" s="527"/>
      <c r="S519" s="528" t="str">
        <f>IF(ISERROR(Q519/Q521),"",Q519/Q521)</f>
        <v/>
      </c>
      <c r="T519" s="529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37" t="s">
        <v>244</v>
      </c>
      <c r="B520" s="533"/>
      <c r="C520" s="532">
        <f>SUM(G160,G328,G497)</f>
        <v>0</v>
      </c>
      <c r="D520" s="533"/>
      <c r="E520" s="528">
        <f>IF(ISERROR(C520/C521),"",C520/C521)</f>
        <v>0</v>
      </c>
      <c r="F520" s="529"/>
      <c r="G520" s="543"/>
      <c r="H520" s="544"/>
      <c r="I520" s="530" t="s">
        <v>307</v>
      </c>
      <c r="J520" s="536"/>
      <c r="K520" s="535">
        <f t="shared" si="238"/>
        <v>0</v>
      </c>
      <c r="L520" s="534"/>
      <c r="M520" s="528" t="str">
        <f>IF(ISERROR(K520/K521),"",K520/K521)</f>
        <v/>
      </c>
      <c r="N520" s="529"/>
      <c r="O520" s="525" t="s">
        <v>272</v>
      </c>
      <c r="P520" s="525"/>
      <c r="Q520" s="526">
        <f t="shared" si="239"/>
        <v>0</v>
      </c>
      <c r="R520" s="527"/>
      <c r="S520" s="528" t="str">
        <f>IF(ISERROR(Q520/Q521),"",Q520/Q521)</f>
        <v/>
      </c>
      <c r="T520" s="529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32" t="s">
        <v>266</v>
      </c>
      <c r="B521" s="533"/>
      <c r="C521" s="532">
        <f>SUM(C515:C520)</f>
        <v>2251</v>
      </c>
      <c r="D521" s="533"/>
      <c r="E521" s="528">
        <f>SUM(E515:F520)</f>
        <v>1</v>
      </c>
      <c r="F521" s="529"/>
      <c r="G521" s="545"/>
      <c r="H521" s="546"/>
      <c r="I521" s="532" t="s">
        <v>266</v>
      </c>
      <c r="J521" s="534"/>
      <c r="K521" s="535">
        <f>SUM(R170,U338,U507)</f>
        <v>0</v>
      </c>
      <c r="L521" s="534"/>
      <c r="M521" s="528"/>
      <c r="N521" s="529"/>
      <c r="O521" s="525" t="s">
        <v>266</v>
      </c>
      <c r="P521" s="525"/>
      <c r="Q521" s="526">
        <f>SUM(Q515:R520)</f>
        <v>0</v>
      </c>
      <c r="R521" s="527"/>
      <c r="S521" s="528">
        <f>SUM(S515:T520)</f>
        <v>0</v>
      </c>
      <c r="T521" s="529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30" t="s">
        <v>308</v>
      </c>
      <c r="B523" s="531"/>
      <c r="C523" s="480" t="s">
        <v>309</v>
      </c>
      <c r="D523" s="480" t="s">
        <v>310</v>
      </c>
      <c r="E523" s="480" t="s">
        <v>311</v>
      </c>
      <c r="F523" s="48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482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75" t="s">
        <v>322</v>
      </c>
      <c r="Q523" s="151" t="s">
        <v>323</v>
      </c>
      <c r="R523" s="131" t="s">
        <v>324</v>
      </c>
      <c r="S523" s="480" t="s">
        <v>325</v>
      </c>
      <c r="T523" s="48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21" t="s">
        <v>327</v>
      </c>
      <c r="B524" s="522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81">
        <f t="array" ref="S524">IF(ISERROR(Q524/J524),"",Q524/J524)</f>
        <v>0.88888888888888884</v>
      </c>
      <c r="T524" s="481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21" t="s">
        <v>328</v>
      </c>
      <c r="B525" s="522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81">
        <f t="array" ref="S525">IF(ISERROR(Q525/J525),"",Q525/J525)</f>
        <v>1</v>
      </c>
      <c r="T525" s="481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21" t="s">
        <v>329</v>
      </c>
      <c r="B526" s="522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481">
        <f t="array" ref="S526">IF(ISERROR(Q526/J526),"",Q526/J526)</f>
        <v>0.9</v>
      </c>
      <c r="T526" s="481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23" t="s">
        <v>330</v>
      </c>
      <c r="B527" s="524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522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94" t="s">
        <v>416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</row>
    <row r="2" spans="1:27" ht="18.75">
      <c r="A2" s="595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96" t="s">
        <v>12</v>
      </c>
      <c r="B4" s="596" t="s">
        <v>25</v>
      </c>
      <c r="C4" s="596" t="s">
        <v>26</v>
      </c>
      <c r="D4" s="596" t="s">
        <v>27</v>
      </c>
      <c r="E4" s="599" t="s">
        <v>28</v>
      </c>
      <c r="F4" s="602" t="s">
        <v>29</v>
      </c>
      <c r="G4" s="592" t="s">
        <v>30</v>
      </c>
      <c r="H4" s="592"/>
      <c r="I4" s="596" t="s">
        <v>31</v>
      </c>
      <c r="J4" s="607" t="s">
        <v>32</v>
      </c>
      <c r="K4" s="610" t="s">
        <v>33</v>
      </c>
      <c r="L4" s="596" t="s">
        <v>34</v>
      </c>
      <c r="M4" s="613" t="s">
        <v>35</v>
      </c>
      <c r="N4" s="593" t="s">
        <v>36</v>
      </c>
      <c r="O4" s="592" t="s">
        <v>37</v>
      </c>
      <c r="P4" s="592"/>
      <c r="Q4" s="592"/>
      <c r="R4" s="592"/>
      <c r="S4" s="592"/>
      <c r="T4" s="592"/>
      <c r="U4" s="592"/>
      <c r="V4" s="592" t="s">
        <v>38</v>
      </c>
      <c r="W4" s="593" t="s">
        <v>39</v>
      </c>
      <c r="X4" s="592" t="s">
        <v>40</v>
      </c>
      <c r="Y4" s="592"/>
      <c r="Z4" s="592"/>
      <c r="AA4" s="592"/>
    </row>
    <row r="5" spans="1:27" s="126" customFormat="1" ht="15" customHeight="1">
      <c r="A5" s="597"/>
      <c r="B5" s="597"/>
      <c r="C5" s="597"/>
      <c r="D5" s="597"/>
      <c r="E5" s="600"/>
      <c r="F5" s="603"/>
      <c r="G5" s="592"/>
      <c r="H5" s="592"/>
      <c r="I5" s="597"/>
      <c r="J5" s="608"/>
      <c r="K5" s="611"/>
      <c r="L5" s="597"/>
      <c r="M5" s="614"/>
      <c r="N5" s="593"/>
      <c r="O5" s="592" t="s">
        <v>41</v>
      </c>
      <c r="P5" s="592" t="s">
        <v>42</v>
      </c>
      <c r="Q5" s="592" t="s">
        <v>43</v>
      </c>
      <c r="R5" s="605" t="s">
        <v>44</v>
      </c>
      <c r="S5" s="606" t="s">
        <v>45</v>
      </c>
      <c r="T5" s="592" t="s">
        <v>46</v>
      </c>
      <c r="U5" s="592" t="s">
        <v>47</v>
      </c>
      <c r="V5" s="592"/>
      <c r="W5" s="593"/>
      <c r="X5" s="592" t="s">
        <v>13</v>
      </c>
      <c r="Y5" s="592" t="s">
        <v>48</v>
      </c>
      <c r="Z5" s="592" t="s">
        <v>49</v>
      </c>
      <c r="AA5" s="592" t="s">
        <v>47</v>
      </c>
    </row>
    <row r="6" spans="1:27" s="126" customFormat="1" ht="27.75" customHeight="1">
      <c r="A6" s="598"/>
      <c r="B6" s="598"/>
      <c r="C6" s="598"/>
      <c r="D6" s="598"/>
      <c r="E6" s="601"/>
      <c r="F6" s="604"/>
      <c r="G6" s="438" t="s">
        <v>50</v>
      </c>
      <c r="H6" s="508" t="s">
        <v>51</v>
      </c>
      <c r="I6" s="598"/>
      <c r="J6" s="609"/>
      <c r="K6" s="612"/>
      <c r="L6" s="598"/>
      <c r="M6" s="614"/>
      <c r="N6" s="593"/>
      <c r="O6" s="592"/>
      <c r="P6" s="592"/>
      <c r="Q6" s="592"/>
      <c r="R6" s="605"/>
      <c r="S6" s="606"/>
      <c r="T6" s="592"/>
      <c r="U6" s="592"/>
      <c r="V6" s="592"/>
      <c r="W6" s="593"/>
      <c r="X6" s="592"/>
      <c r="Y6" s="592"/>
      <c r="Z6" s="592"/>
      <c r="AA6" s="592"/>
    </row>
    <row r="7" spans="1:27" ht="20.100000000000001" hidden="1" customHeight="1">
      <c r="A7" s="357">
        <v>30100030</v>
      </c>
      <c r="B7" s="498" t="s">
        <v>178</v>
      </c>
      <c r="C7" s="148" t="s">
        <v>179</v>
      </c>
      <c r="D7" s="130">
        <v>5.03</v>
      </c>
      <c r="E7" s="130"/>
      <c r="F7" s="149"/>
      <c r="G7" s="150"/>
      <c r="H7" s="499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06"/>
      <c r="P7" s="506"/>
      <c r="Q7" s="506"/>
      <c r="R7" s="506"/>
      <c r="S7" s="506"/>
      <c r="T7" s="506"/>
      <c r="U7" s="506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499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06"/>
      <c r="Q8" s="506"/>
      <c r="R8" s="506"/>
      <c r="S8" s="506"/>
      <c r="T8" s="506"/>
      <c r="U8" s="506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499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06"/>
      <c r="P9" s="506"/>
      <c r="Q9" s="506"/>
      <c r="R9" s="506"/>
      <c r="S9" s="506"/>
      <c r="T9" s="506"/>
      <c r="U9" s="506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499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06"/>
      <c r="P10" s="506"/>
      <c r="Q10" s="506"/>
      <c r="R10" s="506"/>
      <c r="S10" s="506"/>
      <c r="T10" s="506"/>
      <c r="U10" s="506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499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06"/>
      <c r="P11" s="506"/>
      <c r="Q11" s="506"/>
      <c r="R11" s="506"/>
      <c r="S11" s="506"/>
      <c r="T11" s="506"/>
      <c r="U11" s="506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499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06"/>
      <c r="P12" s="506"/>
      <c r="Q12" s="506"/>
      <c r="R12" s="506"/>
      <c r="S12" s="506"/>
      <c r="T12" s="506"/>
      <c r="U12" s="506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499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06"/>
      <c r="P13" s="506"/>
      <c r="Q13" s="506"/>
      <c r="R13" s="506"/>
      <c r="S13" s="506"/>
      <c r="T13" s="506"/>
      <c r="U13" s="506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499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06"/>
      <c r="P14" s="506"/>
      <c r="Q14" s="506"/>
      <c r="R14" s="506"/>
      <c r="S14" s="506"/>
      <c r="T14" s="506"/>
      <c r="U14" s="506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499">
        <f t="shared" si="0"/>
        <v>0</v>
      </c>
      <c r="I15" s="499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06"/>
      <c r="P15" s="506"/>
      <c r="Q15" s="506"/>
      <c r="R15" s="506"/>
      <c r="S15" s="506"/>
      <c r="T15" s="506"/>
      <c r="U15" s="506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499">
        <f t="shared" si="0"/>
        <v>0</v>
      </c>
      <c r="I16" s="499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06"/>
      <c r="P16" s="506"/>
      <c r="Q16" s="506"/>
      <c r="R16" s="506"/>
      <c r="S16" s="506"/>
      <c r="T16" s="506"/>
      <c r="U16" s="506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499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06"/>
      <c r="P17" s="506"/>
      <c r="Q17" s="506"/>
      <c r="R17" s="506"/>
      <c r="S17" s="506"/>
      <c r="T17" s="506"/>
      <c r="U17" s="506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499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06"/>
      <c r="P18" s="506"/>
      <c r="Q18" s="506"/>
      <c r="R18" s="506"/>
      <c r="S18" s="506"/>
      <c r="T18" s="506"/>
      <c r="U18" s="506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499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06"/>
      <c r="P19" s="506"/>
      <c r="Q19" s="506"/>
      <c r="R19" s="506"/>
      <c r="S19" s="506"/>
      <c r="T19" s="506"/>
      <c r="U19" s="506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499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06"/>
      <c r="P20" s="506"/>
      <c r="Q20" s="506"/>
      <c r="R20" s="506"/>
      <c r="S20" s="506"/>
      <c r="T20" s="506"/>
      <c r="U20" s="506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499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06"/>
      <c r="P21" s="506"/>
      <c r="Q21" s="506"/>
      <c r="R21" s="506"/>
      <c r="S21" s="506"/>
      <c r="T21" s="506"/>
      <c r="U21" s="506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04" t="s">
        <v>190</v>
      </c>
      <c r="D22" s="130">
        <v>4.8</v>
      </c>
      <c r="E22" s="130"/>
      <c r="F22" s="149"/>
      <c r="G22" s="150"/>
      <c r="H22" s="499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06"/>
      <c r="P22" s="506"/>
      <c r="Q22" s="506"/>
      <c r="R22" s="506"/>
      <c r="S22" s="506"/>
      <c r="T22" s="506"/>
      <c r="U22" s="506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04" t="s">
        <v>187</v>
      </c>
      <c r="D23" s="130">
        <v>4.8</v>
      </c>
      <c r="E23" s="130"/>
      <c r="F23" s="149"/>
      <c r="G23" s="150"/>
      <c r="H23" s="499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06"/>
      <c r="P23" s="506"/>
      <c r="Q23" s="506"/>
      <c r="R23" s="506"/>
      <c r="S23" s="506"/>
      <c r="T23" s="506"/>
      <c r="U23" s="506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04" t="s">
        <v>179</v>
      </c>
      <c r="D24" s="130">
        <v>4.8</v>
      </c>
      <c r="E24" s="130"/>
      <c r="F24" s="149"/>
      <c r="G24" s="150"/>
      <c r="H24" s="499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06"/>
      <c r="P24" s="506"/>
      <c r="Q24" s="506"/>
      <c r="R24" s="506"/>
      <c r="S24" s="506"/>
      <c r="T24" s="506"/>
      <c r="U24" s="506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04" t="s">
        <v>199</v>
      </c>
      <c r="D25" s="130">
        <v>4.8</v>
      </c>
      <c r="E25" s="130"/>
      <c r="F25" s="149"/>
      <c r="G25" s="150"/>
      <c r="H25" s="499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06"/>
      <c r="P25" s="506"/>
      <c r="Q25" s="506"/>
      <c r="R25" s="506"/>
      <c r="S25" s="506"/>
      <c r="T25" s="506"/>
      <c r="U25" s="506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99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06"/>
      <c r="P26" s="506"/>
      <c r="Q26" s="506"/>
      <c r="R26" s="506"/>
      <c r="S26" s="506"/>
      <c r="T26" s="506"/>
      <c r="U26" s="506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99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06"/>
      <c r="P27" s="506"/>
      <c r="Q27" s="506"/>
      <c r="R27" s="506"/>
      <c r="S27" s="506"/>
      <c r="T27" s="506"/>
      <c r="U27" s="506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59" t="s">
        <v>201</v>
      </c>
      <c r="B28" s="560"/>
      <c r="C28" s="507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98" t="s">
        <v>206</v>
      </c>
      <c r="C29" s="148" t="s">
        <v>199</v>
      </c>
      <c r="D29" s="130">
        <v>5.03</v>
      </c>
      <c r="E29" s="130"/>
      <c r="F29" s="149"/>
      <c r="G29" s="150"/>
      <c r="H29" s="499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02"/>
      <c r="P29" s="502"/>
      <c r="Q29" s="502"/>
      <c r="R29" s="502"/>
      <c r="S29" s="502"/>
      <c r="T29" s="502"/>
      <c r="U29" s="502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98" t="s">
        <v>428</v>
      </c>
      <c r="C30" s="209" t="s">
        <v>430</v>
      </c>
      <c r="D30" s="130">
        <v>5.03</v>
      </c>
      <c r="E30" s="130"/>
      <c r="F30" s="149"/>
      <c r="G30" s="150"/>
      <c r="H30" s="499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02"/>
      <c r="P30" s="502"/>
      <c r="Q30" s="502"/>
      <c r="R30" s="502"/>
      <c r="S30" s="502"/>
      <c r="T30" s="502"/>
      <c r="U30" s="502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98" t="s">
        <v>206</v>
      </c>
      <c r="C31" s="148" t="s">
        <v>186</v>
      </c>
      <c r="D31" s="130">
        <v>5.03</v>
      </c>
      <c r="E31" s="130"/>
      <c r="F31" s="149"/>
      <c r="G31" s="150"/>
      <c r="H31" s="499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02"/>
      <c r="P31" s="502"/>
      <c r="Q31" s="502"/>
      <c r="R31" s="502"/>
      <c r="S31" s="502"/>
      <c r="T31" s="502"/>
      <c r="U31" s="502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98" t="s">
        <v>206</v>
      </c>
      <c r="C32" s="148" t="s">
        <v>203</v>
      </c>
      <c r="D32" s="130">
        <v>5.03</v>
      </c>
      <c r="E32" s="130"/>
      <c r="F32" s="149"/>
      <c r="G32" s="150"/>
      <c r="H32" s="499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02"/>
      <c r="P32" s="502"/>
      <c r="Q32" s="502"/>
      <c r="R32" s="502"/>
      <c r="S32" s="502"/>
      <c r="T32" s="502"/>
      <c r="U32" s="502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98" t="s">
        <v>206</v>
      </c>
      <c r="C33" s="148" t="s">
        <v>207</v>
      </c>
      <c r="D33" s="130">
        <v>5.03</v>
      </c>
      <c r="E33" s="130"/>
      <c r="F33" s="149"/>
      <c r="G33" s="150"/>
      <c r="H33" s="499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02"/>
      <c r="P33" s="502"/>
      <c r="Q33" s="502"/>
      <c r="R33" s="502"/>
      <c r="S33" s="502"/>
      <c r="T33" s="502"/>
      <c r="U33" s="502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98" t="s">
        <v>417</v>
      </c>
      <c r="C34" s="209" t="s">
        <v>418</v>
      </c>
      <c r="D34" s="130">
        <v>5.03</v>
      </c>
      <c r="E34" s="130"/>
      <c r="F34" s="149"/>
      <c r="G34" s="150"/>
      <c r="H34" s="499">
        <f t="shared" si="11"/>
        <v>0</v>
      </c>
      <c r="I34" s="151"/>
      <c r="J34" s="152"/>
      <c r="K34" s="153"/>
      <c r="L34" s="151">
        <v>52</v>
      </c>
      <c r="M34" s="131"/>
      <c r="N34" s="152"/>
      <c r="O34" s="502"/>
      <c r="P34" s="502"/>
      <c r="Q34" s="502"/>
      <c r="R34" s="502"/>
      <c r="S34" s="502"/>
      <c r="T34" s="502"/>
      <c r="U34" s="502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98" t="s">
        <v>417</v>
      </c>
      <c r="C35" s="209" t="s">
        <v>419</v>
      </c>
      <c r="D35" s="130">
        <v>5.03</v>
      </c>
      <c r="E35" s="130"/>
      <c r="F35" s="149"/>
      <c r="G35" s="150"/>
      <c r="H35" s="499">
        <f t="shared" si="11"/>
        <v>0</v>
      </c>
      <c r="I35" s="151"/>
      <c r="J35" s="152"/>
      <c r="K35" s="153"/>
      <c r="L35" s="151">
        <v>52</v>
      </c>
      <c r="M35" s="131"/>
      <c r="N35" s="152"/>
      <c r="O35" s="502"/>
      <c r="P35" s="502"/>
      <c r="Q35" s="502"/>
      <c r="R35" s="502"/>
      <c r="S35" s="502"/>
      <c r="T35" s="502"/>
      <c r="U35" s="502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98" t="s">
        <v>417</v>
      </c>
      <c r="C36" s="209" t="s">
        <v>61</v>
      </c>
      <c r="D36" s="130">
        <v>5.03</v>
      </c>
      <c r="E36" s="130"/>
      <c r="F36" s="149"/>
      <c r="G36" s="150"/>
      <c r="H36" s="499">
        <f t="shared" si="11"/>
        <v>0</v>
      </c>
      <c r="I36" s="151"/>
      <c r="J36" s="152"/>
      <c r="K36" s="153"/>
      <c r="L36" s="151">
        <v>52</v>
      </c>
      <c r="M36" s="131"/>
      <c r="N36" s="152"/>
      <c r="O36" s="502"/>
      <c r="P36" s="502"/>
      <c r="Q36" s="502"/>
      <c r="R36" s="502"/>
      <c r="S36" s="502"/>
      <c r="T36" s="502"/>
      <c r="U36" s="502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98" t="s">
        <v>208</v>
      </c>
      <c r="C37" s="148" t="s">
        <v>179</v>
      </c>
      <c r="D37" s="130">
        <v>5.08</v>
      </c>
      <c r="E37" s="130"/>
      <c r="F37" s="149"/>
      <c r="G37" s="150"/>
      <c r="H37" s="499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02"/>
      <c r="P37" s="502"/>
      <c r="Q37" s="502"/>
      <c r="R37" s="502"/>
      <c r="S37" s="502"/>
      <c r="T37" s="502"/>
      <c r="U37" s="502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98" t="s">
        <v>208</v>
      </c>
      <c r="C38" s="148" t="s">
        <v>204</v>
      </c>
      <c r="D38" s="130">
        <v>5.08</v>
      </c>
      <c r="E38" s="130"/>
      <c r="F38" s="149"/>
      <c r="G38" s="150"/>
      <c r="H38" s="499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02"/>
      <c r="P38" s="502"/>
      <c r="Q38" s="502"/>
      <c r="R38" s="502"/>
      <c r="S38" s="502"/>
      <c r="T38" s="502"/>
      <c r="U38" s="502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98" t="s">
        <v>208</v>
      </c>
      <c r="C39" s="148" t="s">
        <v>205</v>
      </c>
      <c r="D39" s="130">
        <v>5.08</v>
      </c>
      <c r="E39" s="130"/>
      <c r="F39" s="149"/>
      <c r="G39" s="150"/>
      <c r="H39" s="499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02"/>
      <c r="P39" s="502"/>
      <c r="Q39" s="502"/>
      <c r="R39" s="502"/>
      <c r="S39" s="502"/>
      <c r="T39" s="502"/>
      <c r="U39" s="502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98" t="s">
        <v>208</v>
      </c>
      <c r="C40" s="148" t="s">
        <v>186</v>
      </c>
      <c r="D40" s="130">
        <v>5.08</v>
      </c>
      <c r="E40" s="130"/>
      <c r="F40" s="149"/>
      <c r="G40" s="150"/>
      <c r="H40" s="499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02"/>
      <c r="P40" s="502"/>
      <c r="Q40" s="502"/>
      <c r="R40" s="502"/>
      <c r="S40" s="502"/>
      <c r="T40" s="502"/>
      <c r="U40" s="502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98" t="s">
        <v>208</v>
      </c>
      <c r="C41" s="148" t="s">
        <v>203</v>
      </c>
      <c r="D41" s="130">
        <v>5.08</v>
      </c>
      <c r="E41" s="130"/>
      <c r="F41" s="149"/>
      <c r="G41" s="150"/>
      <c r="H41" s="499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02"/>
      <c r="P41" s="502"/>
      <c r="Q41" s="502"/>
      <c r="R41" s="502"/>
      <c r="S41" s="502"/>
      <c r="T41" s="502"/>
      <c r="U41" s="502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98" t="s">
        <v>208</v>
      </c>
      <c r="C42" s="148" t="s">
        <v>199</v>
      </c>
      <c r="D42" s="130">
        <v>5.08</v>
      </c>
      <c r="E42" s="130"/>
      <c r="F42" s="149"/>
      <c r="G42" s="150"/>
      <c r="H42" s="499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06"/>
      <c r="P42" s="506"/>
      <c r="Q42" s="506"/>
      <c r="R42" s="506"/>
      <c r="S42" s="506"/>
      <c r="T42" s="506"/>
      <c r="U42" s="506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98" t="s">
        <v>208</v>
      </c>
      <c r="C43" s="148" t="s">
        <v>187</v>
      </c>
      <c r="D43" s="130">
        <v>5.08</v>
      </c>
      <c r="E43" s="130"/>
      <c r="F43" s="149"/>
      <c r="G43" s="150"/>
      <c r="H43" s="499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02"/>
      <c r="P43" s="502"/>
      <c r="Q43" s="502"/>
      <c r="R43" s="502"/>
      <c r="S43" s="502"/>
      <c r="T43" s="502"/>
      <c r="U43" s="502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98" t="s">
        <v>208</v>
      </c>
      <c r="C44" s="148" t="s">
        <v>207</v>
      </c>
      <c r="D44" s="130">
        <v>5.08</v>
      </c>
      <c r="E44" s="130"/>
      <c r="F44" s="149"/>
      <c r="G44" s="150"/>
      <c r="H44" s="499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06"/>
      <c r="P44" s="506"/>
      <c r="Q44" s="506"/>
      <c r="R44" s="506"/>
      <c r="S44" s="506"/>
      <c r="T44" s="506"/>
      <c r="U44" s="506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98" t="s">
        <v>209</v>
      </c>
      <c r="C45" s="148" t="s">
        <v>194</v>
      </c>
      <c r="D45" s="130">
        <v>5.03</v>
      </c>
      <c r="E45" s="130"/>
      <c r="F45" s="149"/>
      <c r="G45" s="150"/>
      <c r="H45" s="499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02"/>
      <c r="P45" s="502"/>
      <c r="Q45" s="502"/>
      <c r="R45" s="502"/>
      <c r="S45" s="502"/>
      <c r="T45" s="502"/>
      <c r="U45" s="502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98" t="s">
        <v>209</v>
      </c>
      <c r="C46" s="148" t="s">
        <v>179</v>
      </c>
      <c r="D46" s="130">
        <v>5.03</v>
      </c>
      <c r="E46" s="130"/>
      <c r="F46" s="149"/>
      <c r="G46" s="150"/>
      <c r="H46" s="499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02"/>
      <c r="P46" s="502"/>
      <c r="Q46" s="502"/>
      <c r="R46" s="502"/>
      <c r="S46" s="502"/>
      <c r="T46" s="502"/>
      <c r="U46" s="502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98" t="s">
        <v>209</v>
      </c>
      <c r="C47" s="148" t="s">
        <v>195</v>
      </c>
      <c r="D47" s="130">
        <v>5.03</v>
      </c>
      <c r="E47" s="130"/>
      <c r="F47" s="149"/>
      <c r="G47" s="150"/>
      <c r="H47" s="499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02"/>
      <c r="P47" s="502"/>
      <c r="Q47" s="502"/>
      <c r="R47" s="502"/>
      <c r="S47" s="502"/>
      <c r="T47" s="502"/>
      <c r="U47" s="502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98" t="s">
        <v>209</v>
      </c>
      <c r="C48" s="148" t="s">
        <v>204</v>
      </c>
      <c r="D48" s="130">
        <v>5.03</v>
      </c>
      <c r="E48" s="130"/>
      <c r="F48" s="149"/>
      <c r="G48" s="150"/>
      <c r="H48" s="499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02"/>
      <c r="P48" s="502"/>
      <c r="Q48" s="502"/>
      <c r="R48" s="502"/>
      <c r="S48" s="502"/>
      <c r="T48" s="502"/>
      <c r="U48" s="502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98" t="s">
        <v>382</v>
      </c>
      <c r="C49" s="209" t="s">
        <v>383</v>
      </c>
      <c r="D49" s="130">
        <v>5.03</v>
      </c>
      <c r="E49" s="130"/>
      <c r="F49" s="149"/>
      <c r="G49" s="150"/>
      <c r="H49" s="499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02"/>
      <c r="P49" s="502"/>
      <c r="Q49" s="502"/>
      <c r="R49" s="502"/>
      <c r="S49" s="502"/>
      <c r="T49" s="502"/>
      <c r="U49" s="502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98" t="s">
        <v>382</v>
      </c>
      <c r="C50" s="209" t="s">
        <v>384</v>
      </c>
      <c r="D50" s="130">
        <v>5.03</v>
      </c>
      <c r="E50" s="130"/>
      <c r="F50" s="149"/>
      <c r="G50" s="150"/>
      <c r="H50" s="499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02"/>
      <c r="P50" s="502"/>
      <c r="Q50" s="502"/>
      <c r="R50" s="502"/>
      <c r="S50" s="502"/>
      <c r="T50" s="502"/>
      <c r="U50" s="502"/>
      <c r="V50" s="154"/>
      <c r="W50" s="155"/>
      <c r="X50" s="154"/>
      <c r="Y50" s="154"/>
      <c r="Z50" s="154"/>
      <c r="AA50" s="154"/>
    </row>
    <row r="51" spans="1:27" s="468" customFormat="1" ht="18.75" customHeight="1">
      <c r="A51" s="457">
        <v>30100021</v>
      </c>
      <c r="B51" s="458" t="s">
        <v>929</v>
      </c>
      <c r="C51" s="473" t="s">
        <v>389</v>
      </c>
      <c r="D51" s="456">
        <v>5.03</v>
      </c>
      <c r="E51" s="456"/>
      <c r="F51" s="460">
        <v>42656</v>
      </c>
      <c r="G51" s="456">
        <v>363</v>
      </c>
      <c r="H51" s="461">
        <f t="shared" si="11"/>
        <v>1825.89</v>
      </c>
      <c r="I51" s="462">
        <v>6.5</v>
      </c>
      <c r="J51" s="462"/>
      <c r="K51" s="463">
        <f t="array" ref="K51">IF(ISERROR(G51/L51),"",G51/L51)</f>
        <v>6.7222222222222223</v>
      </c>
      <c r="L51" s="462">
        <v>54</v>
      </c>
      <c r="M51" s="464">
        <f t="shared" si="19"/>
        <v>-0.22222222222222232</v>
      </c>
      <c r="N51" s="462">
        <f t="shared" si="20"/>
        <v>0</v>
      </c>
      <c r="O51" s="465"/>
      <c r="P51" s="465"/>
      <c r="Q51" s="465"/>
      <c r="R51" s="465"/>
      <c r="S51" s="465"/>
      <c r="T51" s="465"/>
      <c r="U51" s="465"/>
      <c r="V51" s="466"/>
      <c r="W51" s="467"/>
      <c r="X51" s="466"/>
      <c r="Y51" s="466"/>
      <c r="Z51" s="466"/>
      <c r="AA51" s="466"/>
    </row>
    <row r="52" spans="1:27" s="468" customFormat="1" ht="20.100000000000001" customHeight="1">
      <c r="A52" s="457">
        <v>30100018</v>
      </c>
      <c r="B52" s="458" t="s">
        <v>929</v>
      </c>
      <c r="C52" s="473" t="s">
        <v>391</v>
      </c>
      <c r="D52" s="456">
        <v>5.03</v>
      </c>
      <c r="E52" s="456"/>
      <c r="F52" s="460">
        <v>42656</v>
      </c>
      <c r="G52" s="456">
        <v>183</v>
      </c>
      <c r="H52" s="461">
        <f t="shared" si="11"/>
        <v>920.49</v>
      </c>
      <c r="I52" s="462">
        <v>3.5</v>
      </c>
      <c r="J52" s="462"/>
      <c r="K52" s="463">
        <f t="array" ref="K52">IF(ISERROR(G52/L52),"",G52/L52)</f>
        <v>3.3888888888888888</v>
      </c>
      <c r="L52" s="462">
        <v>54</v>
      </c>
      <c r="M52" s="464">
        <f t="shared" si="19"/>
        <v>0.11111111111111116</v>
      </c>
      <c r="N52" s="462">
        <f t="shared" si="20"/>
        <v>0</v>
      </c>
      <c r="O52" s="465"/>
      <c r="P52" s="465"/>
      <c r="Q52" s="465"/>
      <c r="R52" s="465"/>
      <c r="S52" s="465"/>
      <c r="T52" s="465"/>
      <c r="U52" s="465"/>
      <c r="V52" s="466"/>
      <c r="W52" s="467"/>
      <c r="X52" s="466"/>
      <c r="Y52" s="466"/>
      <c r="Z52" s="466"/>
      <c r="AA52" s="466"/>
    </row>
    <row r="53" spans="1:27" ht="20.100000000000001" hidden="1" customHeight="1">
      <c r="A53" s="361">
        <v>30700007</v>
      </c>
      <c r="B53" s="498" t="s">
        <v>421</v>
      </c>
      <c r="C53" s="209" t="s">
        <v>364</v>
      </c>
      <c r="D53" s="130">
        <v>5.03</v>
      </c>
      <c r="E53" s="130"/>
      <c r="F53" s="149"/>
      <c r="G53" s="150"/>
      <c r="H53" s="499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02"/>
      <c r="P53" s="502"/>
      <c r="Q53" s="502"/>
      <c r="R53" s="502"/>
      <c r="S53" s="502"/>
      <c r="T53" s="502"/>
      <c r="U53" s="502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98" t="s">
        <v>421</v>
      </c>
      <c r="C54" s="209" t="s">
        <v>365</v>
      </c>
      <c r="D54" s="130">
        <v>5.03</v>
      </c>
      <c r="E54" s="130"/>
      <c r="F54" s="149"/>
      <c r="G54" s="150"/>
      <c r="H54" s="499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02"/>
      <c r="P54" s="502"/>
      <c r="Q54" s="502"/>
      <c r="R54" s="502"/>
      <c r="S54" s="502"/>
      <c r="T54" s="502"/>
      <c r="U54" s="502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98" t="s">
        <v>421</v>
      </c>
      <c r="C55" s="209" t="s">
        <v>366</v>
      </c>
      <c r="D55" s="130">
        <v>5.03</v>
      </c>
      <c r="E55" s="130"/>
      <c r="F55" s="149"/>
      <c r="G55" s="150"/>
      <c r="H55" s="499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02"/>
      <c r="P55" s="502"/>
      <c r="Q55" s="502"/>
      <c r="R55" s="502"/>
      <c r="S55" s="502"/>
      <c r="T55" s="502"/>
      <c r="U55" s="502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98" t="s">
        <v>421</v>
      </c>
      <c r="C56" s="209" t="s">
        <v>367</v>
      </c>
      <c r="D56" s="130">
        <v>5.03</v>
      </c>
      <c r="E56" s="130"/>
      <c r="F56" s="149"/>
      <c r="G56" s="150"/>
      <c r="H56" s="499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02"/>
      <c r="P56" s="502"/>
      <c r="Q56" s="502"/>
      <c r="R56" s="502"/>
      <c r="S56" s="502"/>
      <c r="T56" s="502"/>
      <c r="U56" s="502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99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06"/>
      <c r="P57" s="506"/>
      <c r="Q57" s="506"/>
      <c r="R57" s="506"/>
      <c r="S57" s="506"/>
      <c r="T57" s="506"/>
      <c r="U57" s="506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99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06"/>
      <c r="P58" s="506"/>
      <c r="Q58" s="506"/>
      <c r="R58" s="506"/>
      <c r="S58" s="506"/>
      <c r="T58" s="506"/>
      <c r="U58" s="506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99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06"/>
      <c r="P59" s="506"/>
      <c r="Q59" s="506"/>
      <c r="R59" s="506"/>
      <c r="S59" s="506"/>
      <c r="T59" s="506"/>
      <c r="U59" s="506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99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06"/>
      <c r="P60" s="506"/>
      <c r="Q60" s="506"/>
      <c r="R60" s="506"/>
      <c r="S60" s="506"/>
      <c r="T60" s="506"/>
      <c r="U60" s="506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99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06"/>
      <c r="P61" s="506"/>
      <c r="Q61" s="506"/>
      <c r="R61" s="506"/>
      <c r="S61" s="506"/>
      <c r="T61" s="506"/>
      <c r="U61" s="506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99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06"/>
      <c r="P62" s="506"/>
      <c r="Q62" s="506"/>
      <c r="R62" s="506"/>
      <c r="S62" s="506"/>
      <c r="T62" s="506"/>
      <c r="U62" s="506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99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06"/>
      <c r="P63" s="506"/>
      <c r="Q63" s="506"/>
      <c r="R63" s="506"/>
      <c r="S63" s="506"/>
      <c r="T63" s="506"/>
      <c r="U63" s="506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99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06"/>
      <c r="P64" s="506"/>
      <c r="Q64" s="506"/>
      <c r="R64" s="506"/>
      <c r="S64" s="506"/>
      <c r="T64" s="506"/>
      <c r="U64" s="506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99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06"/>
      <c r="P65" s="506"/>
      <c r="Q65" s="506"/>
      <c r="R65" s="506"/>
      <c r="S65" s="506"/>
      <c r="T65" s="506"/>
      <c r="U65" s="506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99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06"/>
      <c r="P66" s="506"/>
      <c r="Q66" s="506"/>
      <c r="R66" s="506"/>
      <c r="S66" s="506"/>
      <c r="T66" s="506"/>
      <c r="U66" s="506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499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06"/>
      <c r="P67" s="506"/>
      <c r="Q67" s="506"/>
      <c r="R67" s="506"/>
      <c r="S67" s="506"/>
      <c r="T67" s="506"/>
      <c r="U67" s="506"/>
      <c r="V67" s="154"/>
      <c r="W67" s="155"/>
      <c r="X67" s="154"/>
      <c r="Y67" s="154"/>
      <c r="Z67" s="154"/>
      <c r="AA67" s="154"/>
    </row>
    <row r="68" spans="1:27" s="468" customFormat="1" ht="20.100000000000001" customHeight="1">
      <c r="A68" s="457">
        <v>30100064</v>
      </c>
      <c r="B68" s="472" t="s">
        <v>934</v>
      </c>
      <c r="C68" s="473" t="s">
        <v>398</v>
      </c>
      <c r="D68" s="456">
        <v>5</v>
      </c>
      <c r="E68" s="456"/>
      <c r="F68" s="460">
        <v>42656</v>
      </c>
      <c r="G68" s="456">
        <f>63+45</f>
        <v>108</v>
      </c>
      <c r="H68" s="461">
        <f t="shared" si="11"/>
        <v>540</v>
      </c>
      <c r="I68" s="462">
        <v>1</v>
      </c>
      <c r="J68" s="462"/>
      <c r="K68" s="463">
        <f t="array" ref="K68">IF(ISERROR(G68/L68),"",G68/L68)</f>
        <v>2.16</v>
      </c>
      <c r="L68" s="462">
        <v>50</v>
      </c>
      <c r="M68" s="464"/>
      <c r="N68" s="462"/>
      <c r="O68" s="471"/>
      <c r="P68" s="471"/>
      <c r="Q68" s="471"/>
      <c r="R68" s="471"/>
      <c r="S68" s="471"/>
      <c r="T68" s="471"/>
      <c r="U68" s="471"/>
      <c r="V68" s="466"/>
      <c r="W68" s="467"/>
      <c r="X68" s="466"/>
      <c r="Y68" s="466"/>
      <c r="Z68" s="466"/>
      <c r="AA68" s="466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99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06"/>
      <c r="P69" s="506"/>
      <c r="Q69" s="506"/>
      <c r="R69" s="506"/>
      <c r="S69" s="506"/>
      <c r="T69" s="506"/>
      <c r="U69" s="506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99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06"/>
      <c r="P70" s="506"/>
      <c r="Q70" s="506"/>
      <c r="R70" s="506"/>
      <c r="S70" s="506"/>
      <c r="T70" s="506"/>
      <c r="U70" s="506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499">
        <f t="shared" si="11"/>
        <v>0</v>
      </c>
      <c r="I71" s="151"/>
      <c r="J71" s="152"/>
      <c r="K71" s="153"/>
      <c r="L71" s="151"/>
      <c r="M71" s="131"/>
      <c r="N71" s="152"/>
      <c r="O71" s="506"/>
      <c r="P71" s="506"/>
      <c r="Q71" s="506"/>
      <c r="R71" s="506"/>
      <c r="S71" s="506"/>
      <c r="T71" s="506"/>
      <c r="U71" s="506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99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06"/>
      <c r="P72" s="506"/>
      <c r="Q72" s="506"/>
      <c r="R72" s="506"/>
      <c r="S72" s="506"/>
      <c r="T72" s="506"/>
      <c r="U72" s="506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99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06"/>
      <c r="P73" s="506"/>
      <c r="Q73" s="506"/>
      <c r="R73" s="506"/>
      <c r="S73" s="506"/>
      <c r="T73" s="506"/>
      <c r="U73" s="506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99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06"/>
      <c r="P74" s="506"/>
      <c r="Q74" s="506"/>
      <c r="R74" s="506"/>
      <c r="S74" s="506"/>
      <c r="T74" s="506"/>
      <c r="U74" s="506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499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06"/>
      <c r="P75" s="506"/>
      <c r="Q75" s="506"/>
      <c r="R75" s="506"/>
      <c r="S75" s="506"/>
      <c r="T75" s="506"/>
      <c r="U75" s="506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99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06"/>
      <c r="P76" s="506"/>
      <c r="Q76" s="506"/>
      <c r="R76" s="506"/>
      <c r="S76" s="506"/>
      <c r="T76" s="506"/>
      <c r="U76" s="506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99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06"/>
      <c r="P77" s="506"/>
      <c r="Q77" s="506"/>
      <c r="R77" s="506"/>
      <c r="S77" s="506"/>
      <c r="T77" s="506"/>
      <c r="U77" s="506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99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06"/>
      <c r="P78" s="506"/>
      <c r="Q78" s="506"/>
      <c r="R78" s="506"/>
      <c r="S78" s="506"/>
      <c r="T78" s="506"/>
      <c r="U78" s="506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99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06"/>
      <c r="P79" s="506"/>
      <c r="Q79" s="506"/>
      <c r="R79" s="506"/>
      <c r="S79" s="506"/>
      <c r="T79" s="506"/>
      <c r="U79" s="506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99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06"/>
      <c r="P80" s="506"/>
      <c r="Q80" s="506"/>
      <c r="R80" s="506"/>
      <c r="S80" s="506"/>
      <c r="T80" s="506"/>
      <c r="U80" s="506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99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06"/>
      <c r="P81" s="506"/>
      <c r="Q81" s="506"/>
      <c r="R81" s="506"/>
      <c r="S81" s="506"/>
      <c r="T81" s="506"/>
      <c r="U81" s="506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99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06"/>
      <c r="P82" s="506"/>
      <c r="Q82" s="506"/>
      <c r="R82" s="506"/>
      <c r="S82" s="506"/>
      <c r="T82" s="506"/>
      <c r="U82" s="506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99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06"/>
      <c r="P83" s="506"/>
      <c r="Q83" s="506"/>
      <c r="R83" s="506"/>
      <c r="S83" s="506"/>
      <c r="T83" s="506"/>
      <c r="U83" s="506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99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06"/>
      <c r="P84" s="506"/>
      <c r="Q84" s="506"/>
      <c r="R84" s="506"/>
      <c r="S84" s="506"/>
      <c r="T84" s="506"/>
      <c r="U84" s="506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99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06"/>
      <c r="P85" s="506"/>
      <c r="Q85" s="506"/>
      <c r="R85" s="506"/>
      <c r="S85" s="506"/>
      <c r="T85" s="506"/>
      <c r="U85" s="506"/>
      <c r="V85" s="154"/>
      <c r="W85" s="155"/>
      <c r="X85" s="154"/>
      <c r="Y85" s="154"/>
      <c r="Z85" s="154"/>
      <c r="AA85" s="154"/>
    </row>
    <row r="86" spans="1:27" ht="20.100000000000001" customHeight="1">
      <c r="A86" s="567" t="s">
        <v>216</v>
      </c>
      <c r="B86" s="567"/>
      <c r="C86" s="507" t="s">
        <v>202</v>
      </c>
      <c r="D86" s="165"/>
      <c r="E86" s="165"/>
      <c r="F86" s="166"/>
      <c r="G86" s="167">
        <f>SUM(G29:G85)</f>
        <v>654</v>
      </c>
      <c r="H86" s="168">
        <f>SUM(H29:H85)</f>
        <v>3286.38</v>
      </c>
      <c r="I86" s="168">
        <f>SUM(I29:I85)</f>
        <v>11</v>
      </c>
      <c r="J86" s="152">
        <f t="array" ref="J86">IF(ISERROR(G86/I86),"",G86/I86)</f>
        <v>59.454545454545453</v>
      </c>
      <c r="K86" s="168">
        <f>SUM(K29:K85)</f>
        <v>12.271111111111111</v>
      </c>
      <c r="L86" s="169"/>
      <c r="M86" s="172">
        <f t="shared" ref="M86:V86" si="34">SUM(M29:M85)</f>
        <v>-0.11111111111111116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98" t="s">
        <v>217</v>
      </c>
      <c r="C87" s="148" t="s">
        <v>179</v>
      </c>
      <c r="D87" s="130">
        <v>5.03</v>
      </c>
      <c r="E87" s="130"/>
      <c r="F87" s="149"/>
      <c r="G87" s="150"/>
      <c r="H87" s="499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06"/>
      <c r="P87" s="506"/>
      <c r="Q87" s="506"/>
      <c r="R87" s="506"/>
      <c r="S87" s="506"/>
      <c r="T87" s="506"/>
      <c r="U87" s="506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98" t="s">
        <v>217</v>
      </c>
      <c r="C88" s="148" t="s">
        <v>186</v>
      </c>
      <c r="D88" s="130">
        <v>5.03</v>
      </c>
      <c r="E88" s="130"/>
      <c r="F88" s="149"/>
      <c r="G88" s="150"/>
      <c r="H88" s="499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06"/>
      <c r="P88" s="506"/>
      <c r="Q88" s="506"/>
      <c r="R88" s="506"/>
      <c r="S88" s="506"/>
      <c r="T88" s="506"/>
      <c r="U88" s="506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98" t="s">
        <v>217</v>
      </c>
      <c r="C89" s="148" t="s">
        <v>204</v>
      </c>
      <c r="D89" s="130">
        <v>5.03</v>
      </c>
      <c r="E89" s="130"/>
      <c r="F89" s="149"/>
      <c r="G89" s="150"/>
      <c r="H89" s="499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06"/>
      <c r="P89" s="506"/>
      <c r="Q89" s="506"/>
      <c r="R89" s="506"/>
      <c r="S89" s="506"/>
      <c r="T89" s="506"/>
      <c r="U89" s="506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99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06"/>
      <c r="P90" s="506"/>
      <c r="Q90" s="506"/>
      <c r="R90" s="506"/>
      <c r="S90" s="506"/>
      <c r="T90" s="506"/>
      <c r="U90" s="506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499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06"/>
      <c r="P91" s="506"/>
      <c r="Q91" s="506"/>
      <c r="R91" s="506"/>
      <c r="S91" s="506"/>
      <c r="T91" s="506"/>
      <c r="U91" s="506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99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06"/>
      <c r="P92" s="506"/>
      <c r="Q92" s="506"/>
      <c r="R92" s="506"/>
      <c r="S92" s="506"/>
      <c r="T92" s="506"/>
      <c r="U92" s="506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99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06"/>
      <c r="P93" s="506"/>
      <c r="Q93" s="506"/>
      <c r="R93" s="506"/>
      <c r="S93" s="506"/>
      <c r="T93" s="506"/>
      <c r="U93" s="506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99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06"/>
      <c r="P94" s="506"/>
      <c r="Q94" s="506"/>
      <c r="R94" s="506"/>
      <c r="S94" s="506"/>
      <c r="T94" s="506"/>
      <c r="U94" s="506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99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06"/>
      <c r="P95" s="506"/>
      <c r="Q95" s="506"/>
      <c r="R95" s="506"/>
      <c r="S95" s="506"/>
      <c r="T95" s="506"/>
      <c r="U95" s="506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99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06"/>
      <c r="P96" s="506"/>
      <c r="Q96" s="506"/>
      <c r="R96" s="506"/>
      <c r="S96" s="506"/>
      <c r="T96" s="506"/>
      <c r="U96" s="506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99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06"/>
      <c r="P97" s="506"/>
      <c r="Q97" s="506"/>
      <c r="R97" s="506"/>
      <c r="S97" s="506"/>
      <c r="T97" s="506"/>
      <c r="U97" s="506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99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06"/>
      <c r="P98" s="506"/>
      <c r="Q98" s="506"/>
      <c r="R98" s="506"/>
      <c r="S98" s="506"/>
      <c r="T98" s="506"/>
      <c r="U98" s="506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499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06"/>
      <c r="P99" s="506"/>
      <c r="Q99" s="506"/>
      <c r="R99" s="506"/>
      <c r="S99" s="506"/>
      <c r="T99" s="506"/>
      <c r="U99" s="506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99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06"/>
      <c r="P100" s="506"/>
      <c r="Q100" s="506"/>
      <c r="R100" s="506"/>
      <c r="S100" s="506"/>
      <c r="T100" s="506"/>
      <c r="U100" s="506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99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06"/>
      <c r="P101" s="506"/>
      <c r="Q101" s="506"/>
      <c r="R101" s="506"/>
      <c r="S101" s="506"/>
      <c r="T101" s="506"/>
      <c r="U101" s="506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99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06"/>
      <c r="P102" s="506"/>
      <c r="Q102" s="506"/>
      <c r="R102" s="506"/>
      <c r="S102" s="506"/>
      <c r="T102" s="506"/>
      <c r="U102" s="506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98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99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06"/>
      <c r="P103" s="506"/>
      <c r="Q103" s="506"/>
      <c r="R103" s="506"/>
      <c r="S103" s="506"/>
      <c r="T103" s="506"/>
      <c r="U103" s="506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98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99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06"/>
      <c r="P104" s="506"/>
      <c r="Q104" s="506"/>
      <c r="R104" s="506"/>
      <c r="S104" s="506"/>
      <c r="T104" s="506"/>
      <c r="U104" s="506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98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99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06"/>
      <c r="P105" s="506"/>
      <c r="Q105" s="506"/>
      <c r="R105" s="506"/>
      <c r="S105" s="506"/>
      <c r="T105" s="506"/>
      <c r="U105" s="506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98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99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06"/>
      <c r="P106" s="506"/>
      <c r="Q106" s="506"/>
      <c r="R106" s="506"/>
      <c r="S106" s="506"/>
      <c r="T106" s="506"/>
      <c r="U106" s="506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98" t="s">
        <v>393</v>
      </c>
      <c r="C107" s="209" t="s">
        <v>395</v>
      </c>
      <c r="D107" s="130">
        <v>5</v>
      </c>
      <c r="E107" s="130"/>
      <c r="F107" s="149"/>
      <c r="G107" s="150"/>
      <c r="H107" s="499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06"/>
      <c r="P107" s="506"/>
      <c r="Q107" s="506"/>
      <c r="R107" s="506"/>
      <c r="S107" s="506"/>
      <c r="T107" s="506"/>
      <c r="U107" s="506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98" t="s">
        <v>393</v>
      </c>
      <c r="C108" s="209" t="s">
        <v>402</v>
      </c>
      <c r="D108" s="130">
        <v>5</v>
      </c>
      <c r="E108" s="130"/>
      <c r="F108" s="149"/>
      <c r="G108" s="150"/>
      <c r="H108" s="499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06"/>
      <c r="P108" s="506"/>
      <c r="Q108" s="506"/>
      <c r="R108" s="506"/>
      <c r="S108" s="506"/>
      <c r="T108" s="506"/>
      <c r="U108" s="506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98" t="s">
        <v>404</v>
      </c>
      <c r="C109" s="209" t="s">
        <v>405</v>
      </c>
      <c r="D109" s="130">
        <v>5</v>
      </c>
      <c r="E109" s="130"/>
      <c r="F109" s="149"/>
      <c r="G109" s="150"/>
      <c r="H109" s="499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06"/>
      <c r="P109" s="506"/>
      <c r="Q109" s="506"/>
      <c r="R109" s="506"/>
      <c r="S109" s="506"/>
      <c r="T109" s="506"/>
      <c r="U109" s="506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98" t="s">
        <v>511</v>
      </c>
      <c r="C110" s="209" t="s">
        <v>372</v>
      </c>
      <c r="D110" s="130">
        <v>5</v>
      </c>
      <c r="E110" s="130"/>
      <c r="F110" s="149"/>
      <c r="G110" s="150"/>
      <c r="H110" s="499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06"/>
      <c r="P110" s="506"/>
      <c r="Q110" s="506"/>
      <c r="R110" s="506"/>
      <c r="S110" s="506"/>
      <c r="T110" s="506"/>
      <c r="U110" s="506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98" t="s">
        <v>343</v>
      </c>
      <c r="C111" s="148" t="s">
        <v>345</v>
      </c>
      <c r="D111" s="130">
        <v>5</v>
      </c>
      <c r="E111" s="130"/>
      <c r="F111" s="149"/>
      <c r="G111" s="150"/>
      <c r="H111" s="499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06"/>
      <c r="P111" s="506"/>
      <c r="Q111" s="506"/>
      <c r="R111" s="506"/>
      <c r="S111" s="506"/>
      <c r="T111" s="506"/>
      <c r="U111" s="506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98" t="s">
        <v>343</v>
      </c>
      <c r="C112" s="148" t="s">
        <v>347</v>
      </c>
      <c r="D112" s="130">
        <v>5</v>
      </c>
      <c r="E112" s="130"/>
      <c r="F112" s="149"/>
      <c r="G112" s="150"/>
      <c r="H112" s="499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06"/>
      <c r="P112" s="506"/>
      <c r="Q112" s="506"/>
      <c r="R112" s="506"/>
      <c r="S112" s="506"/>
      <c r="T112" s="506"/>
      <c r="U112" s="506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99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06"/>
      <c r="P113" s="506"/>
      <c r="Q113" s="506"/>
      <c r="R113" s="506"/>
      <c r="S113" s="506"/>
      <c r="T113" s="506"/>
      <c r="U113" s="506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99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06"/>
      <c r="P114" s="506"/>
      <c r="Q114" s="506"/>
      <c r="R114" s="506"/>
      <c r="S114" s="506"/>
      <c r="T114" s="506"/>
      <c r="U114" s="506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99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06"/>
      <c r="P115" s="506"/>
      <c r="Q115" s="506"/>
      <c r="R115" s="506"/>
      <c r="S115" s="506"/>
      <c r="T115" s="506"/>
      <c r="U115" s="506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99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06"/>
      <c r="P116" s="506"/>
      <c r="Q116" s="506"/>
      <c r="R116" s="506"/>
      <c r="S116" s="506"/>
      <c r="T116" s="506"/>
      <c r="U116" s="506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99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06"/>
      <c r="P117" s="506"/>
      <c r="Q117" s="506"/>
      <c r="R117" s="506"/>
      <c r="S117" s="506"/>
      <c r="T117" s="506"/>
      <c r="U117" s="506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99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06"/>
      <c r="P118" s="506"/>
      <c r="Q118" s="506"/>
      <c r="R118" s="506"/>
      <c r="S118" s="506"/>
      <c r="T118" s="506"/>
      <c r="U118" s="506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99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06"/>
      <c r="P119" s="506"/>
      <c r="Q119" s="506"/>
      <c r="R119" s="506"/>
      <c r="S119" s="506"/>
      <c r="T119" s="506"/>
      <c r="U119" s="506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99">
        <f t="shared" si="36"/>
        <v>0</v>
      </c>
      <c r="I120" s="151"/>
      <c r="J120" s="152" t="str">
        <f t="array" ref="J120">IF(ISERROR(G120/I120),"",G120/I120)</f>
        <v/>
      </c>
      <c r="K120" s="499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06"/>
      <c r="P120" s="506"/>
      <c r="Q120" s="506"/>
      <c r="R120" s="506"/>
      <c r="S120" s="506"/>
      <c r="T120" s="506"/>
      <c r="U120" s="506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59" t="s">
        <v>224</v>
      </c>
      <c r="B121" s="560"/>
      <c r="C121" s="507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s="468" customFormat="1" ht="20.100000000000001" customHeight="1">
      <c r="A122" s="469">
        <v>30100038</v>
      </c>
      <c r="B122" s="472" t="s">
        <v>945</v>
      </c>
      <c r="C122" s="459" t="s">
        <v>946</v>
      </c>
      <c r="D122" s="456">
        <v>5.03</v>
      </c>
      <c r="E122" s="456"/>
      <c r="F122" s="460">
        <v>42657</v>
      </c>
      <c r="G122" s="456">
        <v>90</v>
      </c>
      <c r="H122" s="461">
        <f t="shared" ref="H122:H136" si="51">D122*G122</f>
        <v>452.70000000000005</v>
      </c>
      <c r="I122" s="462">
        <v>4</v>
      </c>
      <c r="J122" s="462">
        <f t="array" ref="J122">IF(ISERROR(G122/I122),"",G122/I122)</f>
        <v>22.5</v>
      </c>
      <c r="K122" s="463">
        <f t="array" ref="K122">IF(ISERROR(G122/L122),"",G122/L122)</f>
        <v>3.6</v>
      </c>
      <c r="L122" s="462">
        <v>25</v>
      </c>
      <c r="M122" s="464">
        <f t="shared" ref="M122:M136" si="52">IF(ISERROR(I122-K122),"",I122-K122)</f>
        <v>0.39999999999999991</v>
      </c>
      <c r="N122" s="462">
        <f t="shared" ref="N122:N136" si="53">SUM(O122:U122)</f>
        <v>0</v>
      </c>
      <c r="O122" s="471"/>
      <c r="P122" s="471"/>
      <c r="Q122" s="471"/>
      <c r="R122" s="471"/>
      <c r="S122" s="471"/>
      <c r="T122" s="471"/>
      <c r="U122" s="471"/>
      <c r="V122" s="466">
        <f t="shared" ref="V122:V136" si="54">SUM(X122:AA122)</f>
        <v>0</v>
      </c>
      <c r="W122" s="467">
        <f t="shared" si="49"/>
        <v>0</v>
      </c>
      <c r="X122" s="466"/>
      <c r="Y122" s="466"/>
      <c r="Z122" s="466"/>
      <c r="AA122" s="466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99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06"/>
      <c r="P123" s="506"/>
      <c r="Q123" s="506"/>
      <c r="R123" s="506"/>
      <c r="S123" s="506"/>
      <c r="T123" s="506"/>
      <c r="U123" s="506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99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06"/>
      <c r="P124" s="506"/>
      <c r="Q124" s="506"/>
      <c r="R124" s="506"/>
      <c r="S124" s="506"/>
      <c r="T124" s="506"/>
      <c r="U124" s="506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499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06"/>
      <c r="P125" s="506"/>
      <c r="Q125" s="506"/>
      <c r="R125" s="506"/>
      <c r="S125" s="506"/>
      <c r="T125" s="506"/>
      <c r="U125" s="506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03" t="s">
        <v>203</v>
      </c>
      <c r="D126" s="130">
        <v>5.03</v>
      </c>
      <c r="E126" s="130"/>
      <c r="F126" s="149"/>
      <c r="G126" s="150"/>
      <c r="H126" s="499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06"/>
      <c r="P126" s="506"/>
      <c r="Q126" s="506"/>
      <c r="R126" s="506"/>
      <c r="S126" s="506"/>
      <c r="T126" s="506"/>
      <c r="U126" s="506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99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06"/>
      <c r="P127" s="506"/>
      <c r="Q127" s="506"/>
      <c r="R127" s="506"/>
      <c r="S127" s="506"/>
      <c r="T127" s="506"/>
      <c r="U127" s="506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99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06"/>
      <c r="P128" s="506"/>
      <c r="Q128" s="506"/>
      <c r="R128" s="506"/>
      <c r="S128" s="506"/>
      <c r="T128" s="506"/>
      <c r="U128" s="506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03" t="s">
        <v>228</v>
      </c>
      <c r="D129" s="130">
        <v>5.03</v>
      </c>
      <c r="E129" s="130"/>
      <c r="F129" s="149"/>
      <c r="G129" s="150"/>
      <c r="H129" s="499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06"/>
      <c r="P129" s="506"/>
      <c r="Q129" s="506"/>
      <c r="R129" s="506"/>
      <c r="S129" s="506"/>
      <c r="T129" s="506"/>
      <c r="U129" s="506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03" t="s">
        <v>212</v>
      </c>
      <c r="D130" s="130">
        <v>5.03</v>
      </c>
      <c r="E130" s="130"/>
      <c r="F130" s="149"/>
      <c r="G130" s="150"/>
      <c r="H130" s="499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06"/>
      <c r="P130" s="506"/>
      <c r="Q130" s="506"/>
      <c r="R130" s="506"/>
      <c r="S130" s="506"/>
      <c r="T130" s="506"/>
      <c r="U130" s="506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03" t="s">
        <v>203</v>
      </c>
      <c r="D131" s="130">
        <v>5.03</v>
      </c>
      <c r="E131" s="130"/>
      <c r="F131" s="149"/>
      <c r="G131" s="150"/>
      <c r="H131" s="499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06"/>
      <c r="P131" s="506"/>
      <c r="Q131" s="506"/>
      <c r="R131" s="506"/>
      <c r="S131" s="506"/>
      <c r="T131" s="506"/>
      <c r="U131" s="506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03" t="s">
        <v>186</v>
      </c>
      <c r="D132" s="130">
        <v>5.03</v>
      </c>
      <c r="E132" s="130"/>
      <c r="F132" s="149"/>
      <c r="G132" s="150"/>
      <c r="H132" s="499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06"/>
      <c r="P132" s="506"/>
      <c r="Q132" s="506"/>
      <c r="R132" s="506"/>
      <c r="S132" s="506"/>
      <c r="T132" s="506"/>
      <c r="U132" s="506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03" t="s">
        <v>228</v>
      </c>
      <c r="D133" s="130">
        <v>5.03</v>
      </c>
      <c r="E133" s="130"/>
      <c r="F133" s="149"/>
      <c r="G133" s="150"/>
      <c r="H133" s="499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06"/>
      <c r="P133" s="506"/>
      <c r="Q133" s="506"/>
      <c r="R133" s="506"/>
      <c r="S133" s="506"/>
      <c r="T133" s="506"/>
      <c r="U133" s="506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03" t="s">
        <v>199</v>
      </c>
      <c r="D134" s="130">
        <v>5.03</v>
      </c>
      <c r="E134" s="130"/>
      <c r="F134" s="149"/>
      <c r="G134" s="150"/>
      <c r="H134" s="499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06"/>
      <c r="P134" s="506"/>
      <c r="Q134" s="506"/>
      <c r="R134" s="506"/>
      <c r="S134" s="506"/>
      <c r="T134" s="506"/>
      <c r="U134" s="506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s="468" customFormat="1" ht="20.100000000000001" customHeight="1">
      <c r="A135" s="457">
        <v>30100001</v>
      </c>
      <c r="B135" s="472" t="s">
        <v>939</v>
      </c>
      <c r="C135" s="459" t="s">
        <v>941</v>
      </c>
      <c r="D135" s="456">
        <v>5.0599999999999996</v>
      </c>
      <c r="E135" s="456"/>
      <c r="F135" s="460">
        <v>42657</v>
      </c>
      <c r="G135" s="456">
        <v>683</v>
      </c>
      <c r="H135" s="461">
        <f t="shared" si="51"/>
        <v>3455.9799999999996</v>
      </c>
      <c r="I135" s="462">
        <v>24</v>
      </c>
      <c r="J135" s="462">
        <f t="array" ref="J135">IF(ISERROR(G135/I135),"",G135/I135)</f>
        <v>28.458333333333332</v>
      </c>
      <c r="K135" s="463">
        <f t="array" ref="K135">IF(ISERROR(G135/L135),"",G135/L135)</f>
        <v>27.32</v>
      </c>
      <c r="L135" s="462">
        <v>25</v>
      </c>
      <c r="M135" s="464">
        <f t="shared" si="52"/>
        <v>-3.3200000000000003</v>
      </c>
      <c r="N135" s="462">
        <f t="shared" si="53"/>
        <v>0</v>
      </c>
      <c r="O135" s="471"/>
      <c r="P135" s="471"/>
      <c r="Q135" s="471"/>
      <c r="R135" s="471"/>
      <c r="S135" s="471"/>
      <c r="T135" s="471"/>
      <c r="U135" s="471"/>
      <c r="V135" s="466">
        <f t="shared" si="54"/>
        <v>0</v>
      </c>
      <c r="W135" s="467">
        <f t="shared" si="49"/>
        <v>0</v>
      </c>
      <c r="X135" s="466"/>
      <c r="Y135" s="466"/>
      <c r="Z135" s="466"/>
      <c r="AA135" s="466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99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06"/>
      <c r="P136" s="506"/>
      <c r="Q136" s="506"/>
      <c r="R136" s="506"/>
      <c r="S136" s="506"/>
      <c r="T136" s="506"/>
      <c r="U136" s="506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customHeight="1">
      <c r="A137" s="559" t="s">
        <v>231</v>
      </c>
      <c r="B137" s="560"/>
      <c r="C137" s="507" t="s">
        <v>202</v>
      </c>
      <c r="D137" s="165"/>
      <c r="E137" s="165"/>
      <c r="F137" s="166"/>
      <c r="G137" s="167">
        <f>SUM(G122:G136)</f>
        <v>773</v>
      </c>
      <c r="H137" s="168">
        <f>SUM(H122:H136)</f>
        <v>3908.6799999999994</v>
      </c>
      <c r="I137" s="168">
        <f>SUM(I122:I136)</f>
        <v>28</v>
      </c>
      <c r="J137" s="152">
        <f t="array" ref="J137">IF(ISERROR(G137/I137),"",G137/I137)</f>
        <v>27.607142857142858</v>
      </c>
      <c r="K137" s="168">
        <f>SUM(K122:K136)</f>
        <v>30.92</v>
      </c>
      <c r="L137" s="169"/>
      <c r="M137" s="172">
        <f>SUM(M122:M136)</f>
        <v>-2.9200000000000004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>
        <f t="shared" si="49"/>
        <v>0</v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68" customFormat="1" ht="20.100000000000001" customHeight="1">
      <c r="A138" s="457">
        <v>30400025</v>
      </c>
      <c r="B138" s="472" t="s">
        <v>942</v>
      </c>
      <c r="C138" s="459" t="s">
        <v>943</v>
      </c>
      <c r="D138" s="456">
        <v>5.04</v>
      </c>
      <c r="E138" s="456"/>
      <c r="F138" s="460">
        <v>42653</v>
      </c>
      <c r="G138" s="456">
        <v>40</v>
      </c>
      <c r="H138" s="461">
        <f t="shared" ref="H138:H144" si="55">D138*G138</f>
        <v>201.6</v>
      </c>
      <c r="I138" s="462">
        <v>2</v>
      </c>
      <c r="J138" s="462">
        <f t="array" ref="J138">IF(ISERROR(G138/I138),"",G138/I138)</f>
        <v>20</v>
      </c>
      <c r="K138" s="463">
        <f t="array" ref="K138">IF(ISERROR(G138/L138),"",G138/L138)</f>
        <v>1.8181818181818181</v>
      </c>
      <c r="L138" s="462">
        <v>22</v>
      </c>
      <c r="M138" s="464">
        <f t="shared" ref="M138:M142" si="56">IF(ISERROR(I138-K138),"",I138-K138)</f>
        <v>0.18181818181818188</v>
      </c>
      <c r="N138" s="462">
        <f t="shared" ref="N138:N142" si="57">SUM(O138:U138)</f>
        <v>0</v>
      </c>
      <c r="O138" s="471"/>
      <c r="P138" s="471"/>
      <c r="Q138" s="471"/>
      <c r="R138" s="471"/>
      <c r="S138" s="471"/>
      <c r="T138" s="471"/>
      <c r="U138" s="471"/>
      <c r="V138" s="466">
        <f t="shared" ref="V138:V142" si="58">SUM(X138:AA138)</f>
        <v>0</v>
      </c>
      <c r="W138" s="467">
        <f t="shared" si="49"/>
        <v>0</v>
      </c>
      <c r="X138" s="466"/>
      <c r="Y138" s="466"/>
      <c r="Z138" s="466"/>
      <c r="AA138" s="466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99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06"/>
      <c r="P139" s="506"/>
      <c r="Q139" s="506"/>
      <c r="R139" s="506"/>
      <c r="S139" s="506"/>
      <c r="T139" s="506"/>
      <c r="U139" s="506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99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06"/>
      <c r="P140" s="506"/>
      <c r="Q140" s="506"/>
      <c r="R140" s="506"/>
      <c r="S140" s="506"/>
      <c r="T140" s="506"/>
      <c r="U140" s="506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499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06"/>
      <c r="P141" s="506"/>
      <c r="Q141" s="506"/>
      <c r="R141" s="506"/>
      <c r="S141" s="506"/>
      <c r="T141" s="506"/>
      <c r="U141" s="506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99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06"/>
      <c r="P142" s="506"/>
      <c r="Q142" s="506"/>
      <c r="R142" s="506"/>
      <c r="S142" s="506"/>
      <c r="T142" s="506"/>
      <c r="U142" s="506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499">
        <f t="shared" si="55"/>
        <v>0</v>
      </c>
      <c r="I143" s="151"/>
      <c r="J143" s="152"/>
      <c r="K143" s="153"/>
      <c r="L143" s="151"/>
      <c r="M143" s="131"/>
      <c r="N143" s="152"/>
      <c r="O143" s="506"/>
      <c r="P143" s="506"/>
      <c r="Q143" s="506"/>
      <c r="R143" s="506"/>
      <c r="S143" s="506"/>
      <c r="T143" s="506"/>
      <c r="U143" s="506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99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06"/>
      <c r="P144" s="506"/>
      <c r="Q144" s="506"/>
      <c r="R144" s="506"/>
      <c r="S144" s="506"/>
      <c r="T144" s="506"/>
      <c r="U144" s="506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59" t="s">
        <v>234</v>
      </c>
      <c r="B145" s="560"/>
      <c r="C145" s="507" t="s">
        <v>202</v>
      </c>
      <c r="D145" s="165"/>
      <c r="E145" s="165"/>
      <c r="F145" s="166"/>
      <c r="G145" s="167">
        <f>SUM(G138:G144)</f>
        <v>40</v>
      </c>
      <c r="H145" s="168">
        <f>SUM(H138:H144)</f>
        <v>201.6</v>
      </c>
      <c r="I145" s="168">
        <f>SUM(I138:I144)</f>
        <v>2</v>
      </c>
      <c r="J145" s="152">
        <f t="array" ref="J145">IF(ISERROR(G145/I145),"",G145/I145)</f>
        <v>20</v>
      </c>
      <c r="K145" s="168">
        <f>SUM(K138:K144)</f>
        <v>1.8181818181818181</v>
      </c>
      <c r="L145" s="169"/>
      <c r="M145" s="172">
        <f>SUM(M138:M144)</f>
        <v>0.18181818181818188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04"/>
      <c r="D146" s="130">
        <v>3.65</v>
      </c>
      <c r="E146" s="130"/>
      <c r="F146" s="175"/>
      <c r="G146" s="150"/>
      <c r="H146" s="499">
        <f t="shared" ref="H146:H159" si="63">D146*G146</f>
        <v>0</v>
      </c>
      <c r="I146" s="151"/>
      <c r="J146" s="152" t="str">
        <f t="array" ref="J146">IF(ISERROR(G146/I146),"",G146/I146)</f>
        <v/>
      </c>
      <c r="K146" s="499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06"/>
      <c r="P146" s="506"/>
      <c r="Q146" s="506"/>
      <c r="R146" s="506"/>
      <c r="S146" s="506"/>
      <c r="T146" s="506"/>
      <c r="U146" s="506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04"/>
      <c r="D147" s="130">
        <v>6.58</v>
      </c>
      <c r="E147" s="130"/>
      <c r="F147" s="149"/>
      <c r="G147" s="150"/>
      <c r="H147" s="499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06"/>
      <c r="P147" s="506"/>
      <c r="Q147" s="506"/>
      <c r="R147" s="506"/>
      <c r="S147" s="506"/>
      <c r="T147" s="506"/>
      <c r="U147" s="506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04"/>
      <c r="D148" s="130">
        <v>7.8</v>
      </c>
      <c r="E148" s="130"/>
      <c r="F148" s="149"/>
      <c r="G148" s="150"/>
      <c r="H148" s="499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06"/>
      <c r="P148" s="506"/>
      <c r="Q148" s="506"/>
      <c r="R148" s="506"/>
      <c r="S148" s="506"/>
      <c r="T148" s="506"/>
      <c r="U148" s="506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04"/>
      <c r="D149" s="130">
        <v>4.4000000000000004</v>
      </c>
      <c r="E149" s="130"/>
      <c r="F149" s="149"/>
      <c r="G149" s="150"/>
      <c r="H149" s="499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06"/>
      <c r="P149" s="506"/>
      <c r="Q149" s="506"/>
      <c r="R149" s="506"/>
      <c r="S149" s="506"/>
      <c r="T149" s="506"/>
      <c r="U149" s="506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99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06"/>
      <c r="P150" s="506"/>
      <c r="Q150" s="506"/>
      <c r="R150" s="506"/>
      <c r="S150" s="506"/>
      <c r="T150" s="506"/>
      <c r="U150" s="506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04" t="s">
        <v>239</v>
      </c>
      <c r="C151" s="504" t="s">
        <v>179</v>
      </c>
      <c r="D151" s="130">
        <v>6.04</v>
      </c>
      <c r="E151" s="130"/>
      <c r="F151" s="149"/>
      <c r="G151" s="150"/>
      <c r="H151" s="499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06"/>
      <c r="P151" s="506"/>
      <c r="Q151" s="506"/>
      <c r="R151" s="506"/>
      <c r="S151" s="506"/>
      <c r="T151" s="506"/>
      <c r="U151" s="506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04" t="s">
        <v>239</v>
      </c>
      <c r="C152" s="504" t="s">
        <v>186</v>
      </c>
      <c r="D152" s="130">
        <v>6.04</v>
      </c>
      <c r="E152" s="130"/>
      <c r="F152" s="149"/>
      <c r="G152" s="150"/>
      <c r="H152" s="499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06"/>
      <c r="P152" s="506"/>
      <c r="Q152" s="506"/>
      <c r="R152" s="506"/>
      <c r="S152" s="506"/>
      <c r="T152" s="506"/>
      <c r="U152" s="506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04" t="s">
        <v>446</v>
      </c>
      <c r="C153" s="504" t="s">
        <v>179</v>
      </c>
      <c r="D153" s="130">
        <v>6</v>
      </c>
      <c r="E153" s="130"/>
      <c r="F153" s="149"/>
      <c r="G153" s="150"/>
      <c r="H153" s="499">
        <f t="shared" si="63"/>
        <v>0</v>
      </c>
      <c r="I153" s="151"/>
      <c r="J153" s="152"/>
      <c r="K153" s="153"/>
      <c r="L153" s="151"/>
      <c r="M153" s="131"/>
      <c r="N153" s="152"/>
      <c r="O153" s="506"/>
      <c r="P153" s="506"/>
      <c r="Q153" s="506"/>
      <c r="R153" s="506"/>
      <c r="S153" s="506"/>
      <c r="T153" s="506"/>
      <c r="U153" s="506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04" t="s">
        <v>446</v>
      </c>
      <c r="C154" s="504" t="s">
        <v>60</v>
      </c>
      <c r="D154" s="130">
        <v>6</v>
      </c>
      <c r="E154" s="130"/>
      <c r="F154" s="149"/>
      <c r="G154" s="150"/>
      <c r="H154" s="499">
        <f t="shared" si="63"/>
        <v>0</v>
      </c>
      <c r="I154" s="151"/>
      <c r="J154" s="152"/>
      <c r="K154" s="153"/>
      <c r="L154" s="151"/>
      <c r="M154" s="131"/>
      <c r="N154" s="152"/>
      <c r="O154" s="506"/>
      <c r="P154" s="506"/>
      <c r="Q154" s="506"/>
      <c r="R154" s="506"/>
      <c r="S154" s="506"/>
      <c r="T154" s="506"/>
      <c r="U154" s="506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98" t="s">
        <v>240</v>
      </c>
      <c r="C155" s="148"/>
      <c r="D155" s="130">
        <v>7.3</v>
      </c>
      <c r="E155" s="130"/>
      <c r="F155" s="149"/>
      <c r="G155" s="150"/>
      <c r="H155" s="499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06"/>
      <c r="P155" s="506"/>
      <c r="Q155" s="506"/>
      <c r="R155" s="506"/>
      <c r="S155" s="506"/>
      <c r="T155" s="506"/>
      <c r="U155" s="506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98" t="s">
        <v>241</v>
      </c>
      <c r="C156" s="148"/>
      <c r="D156" s="130">
        <f>78*120/1000</f>
        <v>9.36</v>
      </c>
      <c r="E156" s="130"/>
      <c r="F156" s="149"/>
      <c r="G156" s="150"/>
      <c r="H156" s="499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06"/>
      <c r="P156" s="506"/>
      <c r="Q156" s="506"/>
      <c r="R156" s="506"/>
      <c r="S156" s="506"/>
      <c r="T156" s="506"/>
      <c r="U156" s="506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98" t="s">
        <v>242</v>
      </c>
      <c r="C157" s="148"/>
      <c r="D157" s="130">
        <v>4.5</v>
      </c>
      <c r="E157" s="130"/>
      <c r="F157" s="149"/>
      <c r="G157" s="150"/>
      <c r="H157" s="499">
        <f t="shared" si="63"/>
        <v>0</v>
      </c>
      <c r="I157" s="151"/>
      <c r="J157" s="152"/>
      <c r="K157" s="153"/>
      <c r="L157" s="151"/>
      <c r="M157" s="131"/>
      <c r="N157" s="152"/>
      <c r="O157" s="506"/>
      <c r="P157" s="506"/>
      <c r="Q157" s="506"/>
      <c r="R157" s="506"/>
      <c r="S157" s="506"/>
      <c r="T157" s="506"/>
      <c r="U157" s="506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98" t="s">
        <v>243</v>
      </c>
      <c r="C158" s="148"/>
      <c r="D158" s="130">
        <v>4.5</v>
      </c>
      <c r="E158" s="130"/>
      <c r="F158" s="149"/>
      <c r="G158" s="150"/>
      <c r="H158" s="499">
        <f t="shared" si="63"/>
        <v>0</v>
      </c>
      <c r="I158" s="151"/>
      <c r="J158" s="152"/>
      <c r="K158" s="153"/>
      <c r="L158" s="151"/>
      <c r="M158" s="131"/>
      <c r="N158" s="152"/>
      <c r="O158" s="506"/>
      <c r="P158" s="506"/>
      <c r="Q158" s="506"/>
      <c r="R158" s="506"/>
      <c r="S158" s="506"/>
      <c r="T158" s="506"/>
      <c r="U158" s="506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99">
        <f t="shared" si="63"/>
        <v>0</v>
      </c>
      <c r="I159" s="151"/>
      <c r="J159" s="152"/>
      <c r="K159" s="153"/>
      <c r="L159" s="151"/>
      <c r="M159" s="131"/>
      <c r="N159" s="152"/>
      <c r="O159" s="506"/>
      <c r="P159" s="506"/>
      <c r="Q159" s="506"/>
      <c r="R159" s="506"/>
      <c r="S159" s="506"/>
      <c r="T159" s="506"/>
      <c r="U159" s="506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59" t="s">
        <v>244</v>
      </c>
      <c r="B160" s="560"/>
      <c r="C160" s="507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61" t="s">
        <v>246</v>
      </c>
      <c r="B161" s="562"/>
      <c r="C161" s="562"/>
      <c r="D161" s="562"/>
      <c r="E161" s="562"/>
      <c r="F161" s="563"/>
      <c r="G161" s="176">
        <f>SUM(G28,G86,G121,G137,G145,G160)</f>
        <v>1467</v>
      </c>
      <c r="H161" s="176">
        <f>SUM(H28,H86,H121,H137,H145,H160)</f>
        <v>7396.66</v>
      </c>
      <c r="I161" s="176">
        <f>SUM(I28,I86,I121,I137,I145,I160)</f>
        <v>41</v>
      </c>
      <c r="J161" s="177">
        <f t="array" ref="J161">IF(ISERROR(G161/I161),"",G161/I161)</f>
        <v>35.780487804878049</v>
      </c>
      <c r="K161" s="176">
        <f>SUM(K28,K86,K121,K137,K145,K160)</f>
        <v>45.009292929292933</v>
      </c>
      <c r="L161" s="177">
        <f>IF(ISERROR(G161/K161),"",G161/K161)</f>
        <v>32.593269178979874</v>
      </c>
      <c r="M161" s="176">
        <f t="shared" ref="M161:AA161" si="76">SUM(M28,M86,M121,M137,M145,M160)</f>
        <v>-2.8492929292929299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64" t="s">
        <v>495</v>
      </c>
      <c r="B162" s="500" t="s">
        <v>247</v>
      </c>
      <c r="C162" s="547" t="s">
        <v>248</v>
      </c>
      <c r="D162" s="548"/>
      <c r="E162" s="555" t="s">
        <v>249</v>
      </c>
      <c r="F162" s="555"/>
      <c r="G162" s="525" t="s">
        <v>250</v>
      </c>
      <c r="H162" s="525"/>
      <c r="I162" s="555" t="s">
        <v>251</v>
      </c>
      <c r="J162" s="555"/>
      <c r="K162" s="555" t="s">
        <v>252</v>
      </c>
      <c r="L162" s="555"/>
      <c r="M162" s="555" t="s">
        <v>253</v>
      </c>
      <c r="N162" s="555"/>
      <c r="O162" s="555" t="s">
        <v>254</v>
      </c>
      <c r="P162" s="525" t="s">
        <v>255</v>
      </c>
      <c r="Q162" s="525"/>
      <c r="R162" s="525" t="s">
        <v>252</v>
      </c>
      <c r="S162" s="525"/>
      <c r="T162" s="525" t="s">
        <v>256</v>
      </c>
      <c r="U162" s="525"/>
      <c r="V162" s="525" t="s">
        <v>257</v>
      </c>
      <c r="W162" s="525"/>
      <c r="X162" s="525" t="s">
        <v>252</v>
      </c>
      <c r="Y162" s="525"/>
      <c r="Z162" s="525" t="s">
        <v>256</v>
      </c>
      <c r="AA162" s="525"/>
    </row>
    <row r="163" spans="1:27" ht="20.100000000000001" customHeight="1">
      <c r="A163" s="565"/>
      <c r="B163" s="500" t="s">
        <v>258</v>
      </c>
      <c r="C163" s="547">
        <v>1</v>
      </c>
      <c r="D163" s="548"/>
      <c r="E163" s="558">
        <f>C163*11</f>
        <v>11</v>
      </c>
      <c r="F163" s="558"/>
      <c r="G163" s="525">
        <v>1</v>
      </c>
      <c r="H163" s="525"/>
      <c r="I163" s="558">
        <f>G163*11</f>
        <v>11</v>
      </c>
      <c r="J163" s="558"/>
      <c r="K163" s="558">
        <f>E163-I163</f>
        <v>0</v>
      </c>
      <c r="L163" s="558"/>
      <c r="M163" s="556">
        <f>IF(ISERROR(K163/E163),"",K163/E163)</f>
        <v>0</v>
      </c>
      <c r="N163" s="556"/>
      <c r="O163" s="555"/>
      <c r="P163" s="525" t="s">
        <v>201</v>
      </c>
      <c r="Q163" s="525"/>
      <c r="R163" s="554">
        <f>SUM(O28:U28)</f>
        <v>0</v>
      </c>
      <c r="S163" s="554"/>
      <c r="T163" s="549" t="str">
        <f t="array" ref="T163">IF(ISERROR(R163/R170),"",R163/R170)</f>
        <v/>
      </c>
      <c r="U163" s="549"/>
      <c r="V163" s="525" t="s">
        <v>259</v>
      </c>
      <c r="W163" s="525"/>
      <c r="X163" s="552">
        <f>SUM(P27,P85,P120,P136,P144,P158)</f>
        <v>0</v>
      </c>
      <c r="Y163" s="552"/>
      <c r="Z163" s="549" t="str">
        <f t="array" ref="Z163">IF(ISERROR(X163/X170),"",X163/X170)</f>
        <v/>
      </c>
      <c r="AA163" s="549"/>
    </row>
    <row r="164" spans="1:27" ht="20.100000000000001" customHeight="1">
      <c r="A164" s="565"/>
      <c r="B164" s="500" t="s">
        <v>260</v>
      </c>
      <c r="C164" s="547">
        <v>1</v>
      </c>
      <c r="D164" s="548"/>
      <c r="E164" s="558">
        <f>C164*11</f>
        <v>11</v>
      </c>
      <c r="F164" s="558"/>
      <c r="G164" s="525">
        <v>1</v>
      </c>
      <c r="H164" s="525"/>
      <c r="I164" s="558">
        <f>G164*11</f>
        <v>11</v>
      </c>
      <c r="J164" s="558"/>
      <c r="K164" s="558">
        <f>E164-I164</f>
        <v>0</v>
      </c>
      <c r="L164" s="558"/>
      <c r="M164" s="556">
        <f>IF(ISERROR(K164/E164),"",K164/E164)</f>
        <v>0</v>
      </c>
      <c r="N164" s="556"/>
      <c r="O164" s="555"/>
      <c r="P164" s="525" t="s">
        <v>216</v>
      </c>
      <c r="Q164" s="525"/>
      <c r="R164" s="554">
        <f>SUM(O86:U86)</f>
        <v>0</v>
      </c>
      <c r="S164" s="554"/>
      <c r="T164" s="549" t="str">
        <f>IF(ISERROR(R164/R170),"",R164/R170)</f>
        <v/>
      </c>
      <c r="U164" s="549"/>
      <c r="V164" s="525" t="s">
        <v>261</v>
      </c>
      <c r="W164" s="525"/>
      <c r="X164" s="552">
        <f>SUM(P28,P86,P121,P137,P145,P160)</f>
        <v>0</v>
      </c>
      <c r="Y164" s="552"/>
      <c r="Z164" s="549" t="str">
        <f>IF(ISERROR(X164/X170),"",X164/X170)</f>
        <v/>
      </c>
      <c r="AA164" s="549"/>
    </row>
    <row r="165" spans="1:27" ht="20.100000000000001" customHeight="1">
      <c r="A165" s="565"/>
      <c r="B165" s="500" t="s">
        <v>262</v>
      </c>
      <c r="C165" s="547">
        <v>1</v>
      </c>
      <c r="D165" s="548"/>
      <c r="E165" s="558">
        <f>C165*8</f>
        <v>8</v>
      </c>
      <c r="F165" s="558"/>
      <c r="G165" s="525">
        <v>1</v>
      </c>
      <c r="H165" s="525"/>
      <c r="I165" s="558">
        <f>G165*8</f>
        <v>8</v>
      </c>
      <c r="J165" s="558"/>
      <c r="K165" s="558">
        <f>E165-I165</f>
        <v>0</v>
      </c>
      <c r="L165" s="558"/>
      <c r="M165" s="556">
        <f>IF(ISERROR(K165/E165),"",K165/E165)</f>
        <v>0</v>
      </c>
      <c r="N165" s="556"/>
      <c r="O165" s="555"/>
      <c r="P165" s="525" t="s">
        <v>224</v>
      </c>
      <c r="Q165" s="525"/>
      <c r="R165" s="554">
        <f>SUM(O121:U121)</f>
        <v>0</v>
      </c>
      <c r="S165" s="554"/>
      <c r="T165" s="549" t="str">
        <f>IF(ISERROR(R165/R170),"",R165/R170)</f>
        <v/>
      </c>
      <c r="U165" s="549"/>
      <c r="V165" s="525" t="s">
        <v>263</v>
      </c>
      <c r="W165" s="525"/>
      <c r="X165" s="552">
        <f>SUM(P29,P87,P122,P138,P146,P161)</f>
        <v>0</v>
      </c>
      <c r="Y165" s="552"/>
      <c r="Z165" s="549" t="str">
        <f>IF(ISERROR(X165/X170),"",X165/X170)</f>
        <v/>
      </c>
      <c r="AA165" s="549"/>
    </row>
    <row r="166" spans="1:27" ht="20.100000000000001" customHeight="1">
      <c r="A166" s="565"/>
      <c r="B166" s="500" t="s">
        <v>264</v>
      </c>
      <c r="C166" s="547">
        <v>1</v>
      </c>
      <c r="D166" s="548"/>
      <c r="E166" s="558">
        <f>C166*11</f>
        <v>11</v>
      </c>
      <c r="F166" s="558"/>
      <c r="G166" s="525">
        <v>1</v>
      </c>
      <c r="H166" s="525"/>
      <c r="I166" s="558">
        <f>G166*11</f>
        <v>11</v>
      </c>
      <c r="J166" s="558"/>
      <c r="K166" s="558">
        <f>E166-I166</f>
        <v>0</v>
      </c>
      <c r="L166" s="558"/>
      <c r="M166" s="556">
        <f>IF(ISERROR(K166/E166),"",K166/E166)</f>
        <v>0</v>
      </c>
      <c r="N166" s="556"/>
      <c r="O166" s="555"/>
      <c r="P166" s="525" t="s">
        <v>231</v>
      </c>
      <c r="Q166" s="525"/>
      <c r="R166" s="554">
        <f>SUM(O137:U137)</f>
        <v>0</v>
      </c>
      <c r="S166" s="554"/>
      <c r="T166" s="549" t="str">
        <f>IF(ISERROR(R166/R170),"",R166/R170)</f>
        <v/>
      </c>
      <c r="U166" s="549"/>
      <c r="V166" s="525" t="s">
        <v>265</v>
      </c>
      <c r="W166" s="525"/>
      <c r="X166" s="552">
        <f>SUM(P31,P88,P123,P139,P147,P162)</f>
        <v>0</v>
      </c>
      <c r="Y166" s="552"/>
      <c r="Z166" s="549" t="str">
        <f>IF(ISERROR(X166/X170),"",X166/X170)</f>
        <v/>
      </c>
      <c r="AA166" s="549"/>
    </row>
    <row r="167" spans="1:27" ht="20.100000000000001" customHeight="1">
      <c r="A167" s="566"/>
      <c r="B167" s="500" t="s">
        <v>266</v>
      </c>
      <c r="C167" s="557">
        <f>SUM(C163:D166)</f>
        <v>4</v>
      </c>
      <c r="D167" s="531"/>
      <c r="E167" s="558">
        <f>SUM(E163:F166)</f>
        <v>41</v>
      </c>
      <c r="F167" s="558"/>
      <c r="G167" s="525">
        <f>SUM(G163:H166)</f>
        <v>4</v>
      </c>
      <c r="H167" s="525"/>
      <c r="I167" s="558">
        <f>SUM(I163:J166)</f>
        <v>41</v>
      </c>
      <c r="J167" s="558"/>
      <c r="K167" s="558">
        <f>SUM(K163:L166)</f>
        <v>0</v>
      </c>
      <c r="L167" s="558"/>
      <c r="M167" s="556">
        <f>IF(ISERROR(K167/E167),"",K167/E167)</f>
        <v>0</v>
      </c>
      <c r="N167" s="556"/>
      <c r="O167" s="555"/>
      <c r="P167" s="525" t="s">
        <v>234</v>
      </c>
      <c r="Q167" s="525"/>
      <c r="R167" s="554">
        <f>SUM(O145:U145)</f>
        <v>0</v>
      </c>
      <c r="S167" s="554"/>
      <c r="T167" s="549" t="str">
        <f>IF(ISERROR(R167/R170),"",R167/R170)</f>
        <v/>
      </c>
      <c r="U167" s="549"/>
      <c r="V167" s="525" t="s">
        <v>267</v>
      </c>
      <c r="W167" s="525"/>
      <c r="X167" s="552">
        <f>SUM(P32,P89,P124,P140,P148,P163)</f>
        <v>0</v>
      </c>
      <c r="Y167" s="552"/>
      <c r="Z167" s="549" t="str">
        <f>IF(ISERROR(X167/X170),"",X167/X170)</f>
        <v/>
      </c>
      <c r="AA167" s="549"/>
    </row>
    <row r="168" spans="1:27" ht="20.100000000000001" customHeight="1">
      <c r="A168" s="365" t="s">
        <v>496</v>
      </c>
      <c r="B168" s="500">
        <f>G161</f>
        <v>1467</v>
      </c>
      <c r="C168" s="535" t="s">
        <v>269</v>
      </c>
      <c r="D168" s="534"/>
      <c r="E168" s="525">
        <f>H161</f>
        <v>7396.66</v>
      </c>
      <c r="F168" s="525"/>
      <c r="G168" s="525" t="s">
        <v>270</v>
      </c>
      <c r="H168" s="525"/>
      <c r="I168" s="553">
        <f>L161</f>
        <v>32.593269178979874</v>
      </c>
      <c r="J168" s="553"/>
      <c r="K168" s="555" t="s">
        <v>271</v>
      </c>
      <c r="L168" s="555"/>
      <c r="M168" s="553">
        <f>J161</f>
        <v>35.780487804878049</v>
      </c>
      <c r="N168" s="553"/>
      <c r="O168" s="555"/>
      <c r="P168" s="525" t="s">
        <v>244</v>
      </c>
      <c r="Q168" s="525"/>
      <c r="R168" s="554">
        <f>SUM(O160:U160)</f>
        <v>0</v>
      </c>
      <c r="S168" s="554"/>
      <c r="T168" s="549" t="str">
        <f>IF(ISERROR(R168/R170),"",R168/R170)</f>
        <v/>
      </c>
      <c r="U168" s="549"/>
      <c r="V168" s="525" t="s">
        <v>272</v>
      </c>
      <c r="W168" s="525"/>
      <c r="X168" s="552">
        <f>SUM(P33,P90,P125,P141,P149,P164)</f>
        <v>0</v>
      </c>
      <c r="Y168" s="552"/>
      <c r="Z168" s="549" t="str">
        <f>IF(ISERROR(X168/X170),"",X168/X170)</f>
        <v/>
      </c>
      <c r="AA168" s="549"/>
    </row>
    <row r="169" spans="1:27" ht="20.100000000000001" customHeight="1">
      <c r="A169" s="366" t="s">
        <v>497</v>
      </c>
      <c r="B169" s="500">
        <f>I161+C167</f>
        <v>45</v>
      </c>
      <c r="C169" s="532" t="s">
        <v>251</v>
      </c>
      <c r="D169" s="533"/>
      <c r="E169" s="550">
        <f>K161+I167</f>
        <v>86.00929292929294</v>
      </c>
      <c r="F169" s="550"/>
      <c r="G169" s="525" t="s">
        <v>274</v>
      </c>
      <c r="H169" s="525"/>
      <c r="I169" s="553">
        <f>B169-E169</f>
        <v>-41.00929292929294</v>
      </c>
      <c r="J169" s="553"/>
      <c r="K169" s="555" t="s">
        <v>275</v>
      </c>
      <c r="L169" s="555"/>
      <c r="M169" s="556">
        <f>IF(ISERROR(I169/E169),"",I169/E169)</f>
        <v>-0.47680072155698472</v>
      </c>
      <c r="N169" s="556"/>
      <c r="O169" s="555"/>
      <c r="P169" s="525" t="s">
        <v>245</v>
      </c>
      <c r="Q169" s="525"/>
      <c r="R169" s="554"/>
      <c r="S169" s="554"/>
      <c r="T169" s="549" t="str">
        <f>IF(ISERROR(R169/R170),"",R169/R170)</f>
        <v/>
      </c>
      <c r="U169" s="549"/>
      <c r="V169" s="525" t="s">
        <v>264</v>
      </c>
      <c r="W169" s="525"/>
      <c r="X169" s="552"/>
      <c r="Y169" s="552"/>
      <c r="Z169" s="549" t="str">
        <f>IF(ISERROR(X169/X170),"",X169/X170)</f>
        <v/>
      </c>
      <c r="AA169" s="549"/>
    </row>
    <row r="170" spans="1:27" ht="20.100000000000001" customHeight="1">
      <c r="A170" s="366" t="s">
        <v>498</v>
      </c>
      <c r="B170" s="500">
        <f>N161</f>
        <v>0</v>
      </c>
      <c r="C170" s="532" t="s">
        <v>277</v>
      </c>
      <c r="D170" s="533"/>
      <c r="E170" s="549">
        <f>IF(ISERROR(B170/B169),"",B170/B169)</f>
        <v>0</v>
      </c>
      <c r="F170" s="549"/>
      <c r="G170" s="525" t="s">
        <v>278</v>
      </c>
      <c r="H170" s="525"/>
      <c r="I170" s="555">
        <f>V161</f>
        <v>0</v>
      </c>
      <c r="J170" s="555"/>
      <c r="K170" s="555" t="s">
        <v>279</v>
      </c>
      <c r="L170" s="555"/>
      <c r="M170" s="556">
        <f t="array" ref="M170">IF(ISERROR(I170/B168),"",I170/B168)</f>
        <v>0</v>
      </c>
      <c r="N170" s="556"/>
      <c r="O170" s="555"/>
      <c r="P170" s="525" t="s">
        <v>266</v>
      </c>
      <c r="Q170" s="525"/>
      <c r="R170" s="554">
        <f>SUM(R163:S169)</f>
        <v>0</v>
      </c>
      <c r="S170" s="554"/>
      <c r="T170" s="549"/>
      <c r="U170" s="549"/>
      <c r="V170" s="525" t="s">
        <v>266</v>
      </c>
      <c r="W170" s="525"/>
      <c r="X170" s="552">
        <f>SUM(X163:Y169)</f>
        <v>0</v>
      </c>
      <c r="Y170" s="552"/>
      <c r="Z170" s="549"/>
      <c r="AA170" s="549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75" t="s">
        <v>499</v>
      </c>
      <c r="B172" s="578" t="s">
        <v>280</v>
      </c>
      <c r="C172" s="578" t="s">
        <v>281</v>
      </c>
      <c r="D172" s="578" t="s">
        <v>282</v>
      </c>
      <c r="E172" s="581" t="s">
        <v>283</v>
      </c>
      <c r="F172" s="572" t="s">
        <v>284</v>
      </c>
      <c r="G172" s="555" t="s">
        <v>285</v>
      </c>
      <c r="H172" s="555"/>
      <c r="I172" s="578" t="s">
        <v>286</v>
      </c>
      <c r="J172" s="584" t="s">
        <v>271</v>
      </c>
      <c r="K172" s="587" t="s">
        <v>287</v>
      </c>
      <c r="L172" s="578" t="s">
        <v>270</v>
      </c>
      <c r="M172" s="568" t="s">
        <v>288</v>
      </c>
      <c r="N172" s="570" t="s">
        <v>252</v>
      </c>
      <c r="O172" s="555" t="s">
        <v>289</v>
      </c>
      <c r="P172" s="555"/>
      <c r="Q172" s="555"/>
      <c r="R172" s="555"/>
      <c r="S172" s="555"/>
      <c r="T172" s="555"/>
      <c r="U172" s="555"/>
      <c r="V172" s="555" t="s">
        <v>290</v>
      </c>
      <c r="W172" s="570" t="s">
        <v>291</v>
      </c>
      <c r="X172" s="555" t="s">
        <v>292</v>
      </c>
      <c r="Y172" s="555"/>
      <c r="Z172" s="555"/>
      <c r="AA172" s="555"/>
    </row>
    <row r="173" spans="1:27" ht="21.95" customHeight="1">
      <c r="A173" s="576"/>
      <c r="B173" s="579"/>
      <c r="C173" s="579"/>
      <c r="D173" s="579"/>
      <c r="E173" s="582"/>
      <c r="F173" s="573"/>
      <c r="G173" s="555"/>
      <c r="H173" s="555"/>
      <c r="I173" s="579"/>
      <c r="J173" s="585"/>
      <c r="K173" s="588"/>
      <c r="L173" s="579"/>
      <c r="M173" s="569"/>
      <c r="N173" s="570"/>
      <c r="O173" s="555" t="s">
        <v>259</v>
      </c>
      <c r="P173" s="555" t="s">
        <v>261</v>
      </c>
      <c r="Q173" s="555" t="s">
        <v>263</v>
      </c>
      <c r="R173" s="571" t="s">
        <v>265</v>
      </c>
      <c r="S173" s="525" t="s">
        <v>267</v>
      </c>
      <c r="T173" s="555" t="s">
        <v>272</v>
      </c>
      <c r="U173" s="555" t="s">
        <v>264</v>
      </c>
      <c r="V173" s="555"/>
      <c r="W173" s="570"/>
      <c r="X173" s="555" t="s">
        <v>293</v>
      </c>
      <c r="Y173" s="555" t="s">
        <v>294</v>
      </c>
      <c r="Z173" s="555" t="s">
        <v>295</v>
      </c>
      <c r="AA173" s="555" t="s">
        <v>264</v>
      </c>
    </row>
    <row r="174" spans="1:27" ht="21.95" customHeight="1">
      <c r="A174" s="577"/>
      <c r="B174" s="580"/>
      <c r="C174" s="580"/>
      <c r="D174" s="580"/>
      <c r="E174" s="583"/>
      <c r="F174" s="574"/>
      <c r="G174" s="436" t="s">
        <v>296</v>
      </c>
      <c r="H174" s="504" t="s">
        <v>297</v>
      </c>
      <c r="I174" s="580"/>
      <c r="J174" s="586"/>
      <c r="K174" s="589"/>
      <c r="L174" s="580"/>
      <c r="M174" s="569"/>
      <c r="N174" s="570"/>
      <c r="O174" s="555"/>
      <c r="P174" s="555"/>
      <c r="Q174" s="555"/>
      <c r="R174" s="571"/>
      <c r="S174" s="525"/>
      <c r="T174" s="555"/>
      <c r="U174" s="555"/>
      <c r="V174" s="555"/>
      <c r="W174" s="570"/>
      <c r="X174" s="555"/>
      <c r="Y174" s="555"/>
      <c r="Z174" s="555"/>
      <c r="AA174" s="555"/>
    </row>
    <row r="175" spans="1:27" ht="20.100000000000001" hidden="1" customHeight="1">
      <c r="A175" s="357">
        <v>30100030</v>
      </c>
      <c r="B175" s="498" t="s">
        <v>178</v>
      </c>
      <c r="C175" s="148" t="s">
        <v>179</v>
      </c>
      <c r="D175" s="130">
        <v>5.03</v>
      </c>
      <c r="E175" s="130"/>
      <c r="F175" s="149"/>
      <c r="G175" s="174"/>
      <c r="H175" s="499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06"/>
      <c r="P175" s="506"/>
      <c r="Q175" s="506"/>
      <c r="R175" s="506"/>
      <c r="S175" s="506"/>
      <c r="T175" s="506"/>
      <c r="U175" s="506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99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06"/>
      <c r="P176" s="506"/>
      <c r="Q176" s="506"/>
      <c r="R176" s="506"/>
      <c r="S176" s="506"/>
      <c r="T176" s="506"/>
      <c r="U176" s="506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99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06"/>
      <c r="P177" s="506"/>
      <c r="Q177" s="506"/>
      <c r="R177" s="506"/>
      <c r="S177" s="506"/>
      <c r="T177" s="506"/>
      <c r="U177" s="506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99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06"/>
      <c r="P178" s="506"/>
      <c r="Q178" s="506"/>
      <c r="R178" s="506"/>
      <c r="S178" s="506"/>
      <c r="T178" s="506"/>
      <c r="U178" s="506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99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06"/>
      <c r="P179" s="506"/>
      <c r="Q179" s="506"/>
      <c r="R179" s="506"/>
      <c r="S179" s="506"/>
      <c r="T179" s="506"/>
      <c r="U179" s="506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499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06"/>
      <c r="P180" s="506"/>
      <c r="Q180" s="506"/>
      <c r="R180" s="506"/>
      <c r="S180" s="506"/>
      <c r="T180" s="506"/>
      <c r="U180" s="506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99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06"/>
      <c r="P181" s="506"/>
      <c r="Q181" s="506"/>
      <c r="R181" s="506"/>
      <c r="S181" s="506"/>
      <c r="T181" s="506"/>
      <c r="U181" s="506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99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06"/>
      <c r="P182" s="506"/>
      <c r="Q182" s="506"/>
      <c r="R182" s="506"/>
      <c r="S182" s="506"/>
      <c r="T182" s="506"/>
      <c r="U182" s="506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99">
        <f t="shared" si="77"/>
        <v>0</v>
      </c>
      <c r="I183" s="499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06"/>
      <c r="P183" s="506"/>
      <c r="Q183" s="506"/>
      <c r="R183" s="506"/>
      <c r="S183" s="506"/>
      <c r="T183" s="506"/>
      <c r="U183" s="506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99">
        <f t="shared" si="77"/>
        <v>0</v>
      </c>
      <c r="I184" s="499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06"/>
      <c r="P184" s="506"/>
      <c r="Q184" s="506"/>
      <c r="R184" s="506"/>
      <c r="S184" s="506"/>
      <c r="T184" s="506"/>
      <c r="U184" s="506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99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06"/>
      <c r="P185" s="506"/>
      <c r="Q185" s="506"/>
      <c r="R185" s="506"/>
      <c r="S185" s="506"/>
      <c r="T185" s="506"/>
      <c r="U185" s="506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99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06"/>
      <c r="P186" s="506"/>
      <c r="Q186" s="506"/>
      <c r="R186" s="506"/>
      <c r="S186" s="506"/>
      <c r="T186" s="506"/>
      <c r="U186" s="506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99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06"/>
      <c r="P187" s="506"/>
      <c r="Q187" s="506"/>
      <c r="R187" s="506"/>
      <c r="S187" s="506"/>
      <c r="T187" s="506"/>
      <c r="U187" s="506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99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06"/>
      <c r="P188" s="506"/>
      <c r="Q188" s="506"/>
      <c r="R188" s="506"/>
      <c r="S188" s="506"/>
      <c r="T188" s="506"/>
      <c r="U188" s="506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99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06"/>
      <c r="P189" s="506"/>
      <c r="Q189" s="506"/>
      <c r="R189" s="506"/>
      <c r="S189" s="506"/>
      <c r="T189" s="506"/>
      <c r="U189" s="506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04" t="s">
        <v>190</v>
      </c>
      <c r="D190" s="130">
        <v>4.8</v>
      </c>
      <c r="E190" s="130"/>
      <c r="F190" s="149"/>
      <c r="G190" s="150"/>
      <c r="H190" s="499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06"/>
      <c r="P190" s="506"/>
      <c r="Q190" s="506"/>
      <c r="R190" s="506"/>
      <c r="S190" s="506"/>
      <c r="T190" s="506"/>
      <c r="U190" s="506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04" t="s">
        <v>187</v>
      </c>
      <c r="D191" s="130">
        <v>4.8</v>
      </c>
      <c r="E191" s="130"/>
      <c r="F191" s="149"/>
      <c r="G191" s="150"/>
      <c r="H191" s="499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06"/>
      <c r="P191" s="506"/>
      <c r="Q191" s="506"/>
      <c r="R191" s="506"/>
      <c r="S191" s="506"/>
      <c r="T191" s="506"/>
      <c r="U191" s="506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04" t="s">
        <v>179</v>
      </c>
      <c r="D192" s="130">
        <v>4.8</v>
      </c>
      <c r="E192" s="130"/>
      <c r="F192" s="149"/>
      <c r="G192" s="150"/>
      <c r="H192" s="499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06"/>
      <c r="P192" s="506"/>
      <c r="Q192" s="506"/>
      <c r="R192" s="506"/>
      <c r="S192" s="506"/>
      <c r="T192" s="506"/>
      <c r="U192" s="506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04" t="s">
        <v>199</v>
      </c>
      <c r="D193" s="130">
        <v>4.8</v>
      </c>
      <c r="E193" s="130"/>
      <c r="F193" s="149"/>
      <c r="G193" s="150"/>
      <c r="H193" s="499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06"/>
      <c r="P193" s="506"/>
      <c r="Q193" s="506"/>
      <c r="R193" s="506"/>
      <c r="S193" s="506"/>
      <c r="T193" s="506"/>
      <c r="U193" s="506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99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06"/>
      <c r="P194" s="506"/>
      <c r="Q194" s="506"/>
      <c r="R194" s="506"/>
      <c r="S194" s="506"/>
      <c r="T194" s="506"/>
      <c r="U194" s="506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99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06"/>
      <c r="P195" s="506"/>
      <c r="Q195" s="506"/>
      <c r="R195" s="506"/>
      <c r="S195" s="506"/>
      <c r="T195" s="506"/>
      <c r="U195" s="506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59" t="s">
        <v>201</v>
      </c>
      <c r="B196" s="560"/>
      <c r="C196" s="507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98" t="s">
        <v>206</v>
      </c>
      <c r="C197" s="148" t="s">
        <v>199</v>
      </c>
      <c r="D197" s="130">
        <v>5.03</v>
      </c>
      <c r="E197" s="130"/>
      <c r="F197" s="149"/>
      <c r="G197" s="150"/>
      <c r="H197" s="499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02"/>
      <c r="P197" s="502"/>
      <c r="Q197" s="502"/>
      <c r="R197" s="502"/>
      <c r="S197" s="502"/>
      <c r="T197" s="502"/>
      <c r="U197" s="502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98" t="s">
        <v>428</v>
      </c>
      <c r="C198" s="209" t="s">
        <v>430</v>
      </c>
      <c r="D198" s="130">
        <v>5.03</v>
      </c>
      <c r="E198" s="130"/>
      <c r="F198" s="149"/>
      <c r="G198" s="150"/>
      <c r="H198" s="499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02"/>
      <c r="P198" s="502"/>
      <c r="Q198" s="502"/>
      <c r="R198" s="502"/>
      <c r="S198" s="502"/>
      <c r="T198" s="502"/>
      <c r="U198" s="502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98" t="s">
        <v>206</v>
      </c>
      <c r="C199" s="148" t="s">
        <v>186</v>
      </c>
      <c r="D199" s="130">
        <v>5.03</v>
      </c>
      <c r="E199" s="130"/>
      <c r="F199" s="149"/>
      <c r="G199" s="150"/>
      <c r="H199" s="499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02"/>
      <c r="P199" s="502"/>
      <c r="Q199" s="502"/>
      <c r="R199" s="502"/>
      <c r="S199" s="502"/>
      <c r="T199" s="502"/>
      <c r="U199" s="502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98" t="s">
        <v>206</v>
      </c>
      <c r="C200" s="148" t="s">
        <v>203</v>
      </c>
      <c r="D200" s="130">
        <v>5.03</v>
      </c>
      <c r="E200" s="130"/>
      <c r="F200" s="149"/>
      <c r="G200" s="150"/>
      <c r="H200" s="499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02"/>
      <c r="P200" s="502"/>
      <c r="Q200" s="502"/>
      <c r="R200" s="502"/>
      <c r="S200" s="502"/>
      <c r="T200" s="502"/>
      <c r="U200" s="502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98" t="s">
        <v>206</v>
      </c>
      <c r="C201" s="148" t="s">
        <v>207</v>
      </c>
      <c r="D201" s="130">
        <v>5.03</v>
      </c>
      <c r="E201" s="130"/>
      <c r="F201" s="149"/>
      <c r="G201" s="150"/>
      <c r="H201" s="499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02"/>
      <c r="P201" s="502"/>
      <c r="Q201" s="502"/>
      <c r="R201" s="502"/>
      <c r="S201" s="502"/>
      <c r="T201" s="502"/>
      <c r="U201" s="502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98" t="s">
        <v>417</v>
      </c>
      <c r="C202" s="209" t="s">
        <v>418</v>
      </c>
      <c r="D202" s="130">
        <v>5.03</v>
      </c>
      <c r="E202" s="130"/>
      <c r="F202" s="149"/>
      <c r="G202" s="150"/>
      <c r="H202" s="499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02"/>
      <c r="P202" s="502"/>
      <c r="Q202" s="502"/>
      <c r="R202" s="502"/>
      <c r="S202" s="502"/>
      <c r="T202" s="502"/>
      <c r="U202" s="502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98" t="s">
        <v>417</v>
      </c>
      <c r="C203" s="209" t="s">
        <v>419</v>
      </c>
      <c r="D203" s="130">
        <v>5.03</v>
      </c>
      <c r="E203" s="130"/>
      <c r="F203" s="149"/>
      <c r="G203" s="150"/>
      <c r="H203" s="499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02"/>
      <c r="P203" s="502"/>
      <c r="Q203" s="502"/>
      <c r="R203" s="502"/>
      <c r="S203" s="502"/>
      <c r="T203" s="502"/>
      <c r="U203" s="502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98" t="s">
        <v>417</v>
      </c>
      <c r="C204" s="209" t="s">
        <v>61</v>
      </c>
      <c r="D204" s="130">
        <v>5.03</v>
      </c>
      <c r="E204" s="130"/>
      <c r="F204" s="149"/>
      <c r="G204" s="150"/>
      <c r="H204" s="499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02"/>
      <c r="P204" s="502"/>
      <c r="Q204" s="502"/>
      <c r="R204" s="502"/>
      <c r="S204" s="502"/>
      <c r="T204" s="502"/>
      <c r="U204" s="502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98" t="s">
        <v>208</v>
      </c>
      <c r="C205" s="148" t="s">
        <v>179</v>
      </c>
      <c r="D205" s="130">
        <v>5.08</v>
      </c>
      <c r="E205" s="130"/>
      <c r="F205" s="149"/>
      <c r="G205" s="150"/>
      <c r="H205" s="499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02"/>
      <c r="P205" s="502"/>
      <c r="Q205" s="502"/>
      <c r="R205" s="502"/>
      <c r="S205" s="502"/>
      <c r="T205" s="502"/>
      <c r="U205" s="502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98" t="s">
        <v>208</v>
      </c>
      <c r="C206" s="148" t="s">
        <v>204</v>
      </c>
      <c r="D206" s="130">
        <v>5.08</v>
      </c>
      <c r="E206" s="130"/>
      <c r="F206" s="149"/>
      <c r="G206" s="150"/>
      <c r="H206" s="499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02"/>
      <c r="P206" s="502"/>
      <c r="Q206" s="502"/>
      <c r="R206" s="502"/>
      <c r="S206" s="502"/>
      <c r="T206" s="502"/>
      <c r="U206" s="502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98" t="s">
        <v>208</v>
      </c>
      <c r="C207" s="148" t="s">
        <v>205</v>
      </c>
      <c r="D207" s="130">
        <v>5.08</v>
      </c>
      <c r="E207" s="130"/>
      <c r="F207" s="149"/>
      <c r="G207" s="150"/>
      <c r="H207" s="499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02"/>
      <c r="P207" s="502"/>
      <c r="Q207" s="502"/>
      <c r="R207" s="502"/>
      <c r="S207" s="502"/>
      <c r="T207" s="502"/>
      <c r="U207" s="502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98" t="s">
        <v>208</v>
      </c>
      <c r="C208" s="148" t="s">
        <v>186</v>
      </c>
      <c r="D208" s="130">
        <v>5.08</v>
      </c>
      <c r="E208" s="130"/>
      <c r="F208" s="149"/>
      <c r="G208" s="150"/>
      <c r="H208" s="499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02"/>
      <c r="P208" s="502"/>
      <c r="Q208" s="502"/>
      <c r="R208" s="502"/>
      <c r="S208" s="502"/>
      <c r="T208" s="502"/>
      <c r="U208" s="502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98" t="s">
        <v>208</v>
      </c>
      <c r="C209" s="148" t="s">
        <v>203</v>
      </c>
      <c r="D209" s="130">
        <v>5.08</v>
      </c>
      <c r="E209" s="130"/>
      <c r="F209" s="149"/>
      <c r="G209" s="150"/>
      <c r="H209" s="499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02"/>
      <c r="P209" s="502"/>
      <c r="Q209" s="502"/>
      <c r="R209" s="502"/>
      <c r="S209" s="502"/>
      <c r="T209" s="502"/>
      <c r="U209" s="502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98" t="s">
        <v>208</v>
      </c>
      <c r="C210" s="148" t="s">
        <v>199</v>
      </c>
      <c r="D210" s="130">
        <v>5.08</v>
      </c>
      <c r="E210" s="130"/>
      <c r="F210" s="149"/>
      <c r="G210" s="150"/>
      <c r="H210" s="499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06"/>
      <c r="P210" s="506"/>
      <c r="Q210" s="506"/>
      <c r="R210" s="506"/>
      <c r="S210" s="506"/>
      <c r="T210" s="506"/>
      <c r="U210" s="506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98" t="s">
        <v>208</v>
      </c>
      <c r="C211" s="148" t="s">
        <v>187</v>
      </c>
      <c r="D211" s="130">
        <v>5.08</v>
      </c>
      <c r="E211" s="130"/>
      <c r="F211" s="149"/>
      <c r="G211" s="150"/>
      <c r="H211" s="499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02"/>
      <c r="P211" s="502"/>
      <c r="Q211" s="502"/>
      <c r="R211" s="502"/>
      <c r="S211" s="502"/>
      <c r="T211" s="502"/>
      <c r="U211" s="502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98" t="s">
        <v>208</v>
      </c>
      <c r="C212" s="148" t="s">
        <v>207</v>
      </c>
      <c r="D212" s="130">
        <v>5.08</v>
      </c>
      <c r="E212" s="130"/>
      <c r="F212" s="149"/>
      <c r="G212" s="150"/>
      <c r="H212" s="499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06"/>
      <c r="P212" s="506"/>
      <c r="Q212" s="506"/>
      <c r="R212" s="506"/>
      <c r="S212" s="506"/>
      <c r="T212" s="506"/>
      <c r="U212" s="506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98" t="s">
        <v>209</v>
      </c>
      <c r="C213" s="148" t="s">
        <v>194</v>
      </c>
      <c r="D213" s="130">
        <v>5.03</v>
      </c>
      <c r="E213" s="130"/>
      <c r="F213" s="149"/>
      <c r="G213" s="150"/>
      <c r="H213" s="499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02"/>
      <c r="P213" s="502"/>
      <c r="Q213" s="502"/>
      <c r="R213" s="502"/>
      <c r="S213" s="502"/>
      <c r="T213" s="502"/>
      <c r="U213" s="502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98" t="s">
        <v>209</v>
      </c>
      <c r="C214" s="148" t="s">
        <v>179</v>
      </c>
      <c r="D214" s="130">
        <v>5.03</v>
      </c>
      <c r="E214" s="130"/>
      <c r="F214" s="149"/>
      <c r="G214" s="150"/>
      <c r="H214" s="499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02"/>
      <c r="P214" s="502"/>
      <c r="Q214" s="502"/>
      <c r="R214" s="502"/>
      <c r="S214" s="502"/>
      <c r="T214" s="502"/>
      <c r="U214" s="502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98" t="s">
        <v>209</v>
      </c>
      <c r="C215" s="148" t="s">
        <v>195</v>
      </c>
      <c r="D215" s="130">
        <v>5.03</v>
      </c>
      <c r="E215" s="130"/>
      <c r="F215" s="149"/>
      <c r="G215" s="150"/>
      <c r="H215" s="499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02"/>
      <c r="P215" s="502"/>
      <c r="Q215" s="502"/>
      <c r="R215" s="502"/>
      <c r="S215" s="502"/>
      <c r="T215" s="502"/>
      <c r="U215" s="502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98" t="s">
        <v>209</v>
      </c>
      <c r="C216" s="148" t="s">
        <v>204</v>
      </c>
      <c r="D216" s="130">
        <v>5.03</v>
      </c>
      <c r="E216" s="130"/>
      <c r="F216" s="149"/>
      <c r="G216" s="150"/>
      <c r="H216" s="499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02"/>
      <c r="P216" s="502"/>
      <c r="Q216" s="502"/>
      <c r="R216" s="502"/>
      <c r="S216" s="502"/>
      <c r="T216" s="502"/>
      <c r="U216" s="502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98" t="s">
        <v>382</v>
      </c>
      <c r="C217" s="209" t="s">
        <v>383</v>
      </c>
      <c r="D217" s="130">
        <v>5.03</v>
      </c>
      <c r="E217" s="130"/>
      <c r="F217" s="149"/>
      <c r="G217" s="150"/>
      <c r="H217" s="499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02"/>
      <c r="P217" s="502"/>
      <c r="Q217" s="502"/>
      <c r="R217" s="502"/>
      <c r="S217" s="502"/>
      <c r="T217" s="502"/>
      <c r="U217" s="502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98" t="s">
        <v>382</v>
      </c>
      <c r="C218" s="209" t="s">
        <v>384</v>
      </c>
      <c r="D218" s="130">
        <v>5.03</v>
      </c>
      <c r="E218" s="130"/>
      <c r="F218" s="149"/>
      <c r="G218" s="150"/>
      <c r="H218" s="499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02"/>
      <c r="P218" s="502"/>
      <c r="Q218" s="502"/>
      <c r="R218" s="502"/>
      <c r="S218" s="502"/>
      <c r="T218" s="502"/>
      <c r="U218" s="502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98" t="s">
        <v>382</v>
      </c>
      <c r="C219" s="209" t="s">
        <v>389</v>
      </c>
      <c r="D219" s="130">
        <v>5.03</v>
      </c>
      <c r="E219" s="130"/>
      <c r="F219" s="149"/>
      <c r="G219" s="150"/>
      <c r="H219" s="499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02"/>
      <c r="P219" s="502"/>
      <c r="Q219" s="502"/>
      <c r="R219" s="502"/>
      <c r="S219" s="502"/>
      <c r="T219" s="502"/>
      <c r="U219" s="502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98" t="s">
        <v>382</v>
      </c>
      <c r="C220" s="209" t="s">
        <v>391</v>
      </c>
      <c r="D220" s="130">
        <v>5.03</v>
      </c>
      <c r="E220" s="130"/>
      <c r="F220" s="149"/>
      <c r="G220" s="150"/>
      <c r="H220" s="499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02"/>
      <c r="P220" s="502"/>
      <c r="Q220" s="502"/>
      <c r="R220" s="502"/>
      <c r="S220" s="502"/>
      <c r="T220" s="502"/>
      <c r="U220" s="502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98" t="s">
        <v>421</v>
      </c>
      <c r="C221" s="209" t="s">
        <v>364</v>
      </c>
      <c r="D221" s="130">
        <v>5.03</v>
      </c>
      <c r="E221" s="130"/>
      <c r="F221" s="149"/>
      <c r="G221" s="150"/>
      <c r="H221" s="499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02"/>
      <c r="P221" s="502"/>
      <c r="Q221" s="502"/>
      <c r="R221" s="502"/>
      <c r="S221" s="502"/>
      <c r="T221" s="502"/>
      <c r="U221" s="502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98" t="s">
        <v>421</v>
      </c>
      <c r="C222" s="209" t="s">
        <v>365</v>
      </c>
      <c r="D222" s="130">
        <v>5.03</v>
      </c>
      <c r="E222" s="130"/>
      <c r="F222" s="149"/>
      <c r="G222" s="150"/>
      <c r="H222" s="499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02"/>
      <c r="P222" s="502"/>
      <c r="Q222" s="502"/>
      <c r="R222" s="502"/>
      <c r="S222" s="502"/>
      <c r="T222" s="502"/>
      <c r="U222" s="502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98" t="s">
        <v>421</v>
      </c>
      <c r="C223" s="209" t="s">
        <v>366</v>
      </c>
      <c r="D223" s="130">
        <v>5.03</v>
      </c>
      <c r="E223" s="130"/>
      <c r="F223" s="149"/>
      <c r="G223" s="150"/>
      <c r="H223" s="499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02"/>
      <c r="P223" s="502"/>
      <c r="Q223" s="502"/>
      <c r="R223" s="502"/>
      <c r="S223" s="502"/>
      <c r="T223" s="502"/>
      <c r="U223" s="502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98" t="s">
        <v>421</v>
      </c>
      <c r="C224" s="209" t="s">
        <v>367</v>
      </c>
      <c r="D224" s="130">
        <v>5.03</v>
      </c>
      <c r="E224" s="130"/>
      <c r="F224" s="149"/>
      <c r="G224" s="150"/>
      <c r="H224" s="499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02"/>
      <c r="P224" s="502"/>
      <c r="Q224" s="502"/>
      <c r="R224" s="502"/>
      <c r="S224" s="502"/>
      <c r="T224" s="502"/>
      <c r="U224" s="502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99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06"/>
      <c r="P225" s="506"/>
      <c r="Q225" s="506"/>
      <c r="R225" s="506"/>
      <c r="S225" s="506"/>
      <c r="T225" s="506"/>
      <c r="U225" s="506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99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06"/>
      <c r="P226" s="506"/>
      <c r="Q226" s="506"/>
      <c r="R226" s="506"/>
      <c r="S226" s="506"/>
      <c r="T226" s="506"/>
      <c r="U226" s="506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99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06"/>
      <c r="P227" s="506"/>
      <c r="Q227" s="506"/>
      <c r="R227" s="506"/>
      <c r="S227" s="506"/>
      <c r="T227" s="506"/>
      <c r="U227" s="506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99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06"/>
      <c r="P228" s="506"/>
      <c r="Q228" s="506"/>
      <c r="R228" s="506"/>
      <c r="S228" s="506"/>
      <c r="T228" s="506"/>
      <c r="U228" s="506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99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06"/>
      <c r="P229" s="506"/>
      <c r="Q229" s="506"/>
      <c r="R229" s="506"/>
      <c r="S229" s="506"/>
      <c r="T229" s="506"/>
      <c r="U229" s="506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99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06"/>
      <c r="P230" s="506"/>
      <c r="Q230" s="506"/>
      <c r="R230" s="506"/>
      <c r="S230" s="506"/>
      <c r="T230" s="506"/>
      <c r="U230" s="506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99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06"/>
      <c r="P231" s="506"/>
      <c r="Q231" s="506"/>
      <c r="R231" s="506"/>
      <c r="S231" s="506"/>
      <c r="T231" s="506"/>
      <c r="U231" s="506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99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06"/>
      <c r="P232" s="506"/>
      <c r="Q232" s="506"/>
      <c r="R232" s="506"/>
      <c r="S232" s="506"/>
      <c r="T232" s="506"/>
      <c r="U232" s="506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99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06"/>
      <c r="P233" s="506"/>
      <c r="Q233" s="506"/>
      <c r="R233" s="506"/>
      <c r="S233" s="506"/>
      <c r="T233" s="506"/>
      <c r="U233" s="506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99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06"/>
      <c r="P234" s="506"/>
      <c r="Q234" s="506"/>
      <c r="R234" s="506"/>
      <c r="S234" s="506"/>
      <c r="T234" s="506"/>
      <c r="U234" s="506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99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06"/>
      <c r="P235" s="506"/>
      <c r="Q235" s="506"/>
      <c r="R235" s="506"/>
      <c r="S235" s="506"/>
      <c r="T235" s="506"/>
      <c r="U235" s="506"/>
      <c r="V235" s="154"/>
      <c r="W235" s="155"/>
      <c r="X235" s="154"/>
      <c r="Y235" s="154"/>
      <c r="Z235" s="154"/>
      <c r="AA235" s="154"/>
    </row>
    <row r="236" spans="1:27" s="468" customFormat="1" ht="20.100000000000001" customHeight="1">
      <c r="A236" s="457">
        <v>30100064</v>
      </c>
      <c r="B236" s="472" t="s">
        <v>933</v>
      </c>
      <c r="C236" s="473" t="s">
        <v>398</v>
      </c>
      <c r="D236" s="456">
        <v>5</v>
      </c>
      <c r="E236" s="456"/>
      <c r="F236" s="460">
        <v>42656</v>
      </c>
      <c r="G236" s="456">
        <v>111</v>
      </c>
      <c r="H236" s="461">
        <f t="shared" si="91"/>
        <v>555</v>
      </c>
      <c r="I236" s="462">
        <v>3</v>
      </c>
      <c r="J236" s="462"/>
      <c r="K236" s="463">
        <f t="array" ref="K236">IF(ISERROR(G236/L236),"",G236/L236)</f>
        <v>2.2200000000000002</v>
      </c>
      <c r="L236" s="462">
        <v>50</v>
      </c>
      <c r="M236" s="464">
        <f t="shared" ref="M236:M247" si="107">IF(ISERROR(I236-K236),"",I236-K236)</f>
        <v>0.7799999999999998</v>
      </c>
      <c r="N236" s="462"/>
      <c r="O236" s="471"/>
      <c r="P236" s="471"/>
      <c r="Q236" s="471"/>
      <c r="R236" s="471"/>
      <c r="S236" s="471"/>
      <c r="T236" s="471"/>
      <c r="U236" s="471"/>
      <c r="V236" s="466"/>
      <c r="W236" s="467"/>
      <c r="X236" s="466"/>
      <c r="Y236" s="466"/>
      <c r="Z236" s="466"/>
      <c r="AA236" s="466"/>
    </row>
    <row r="237" spans="1:27" s="468" customFormat="1" ht="20.100000000000001" customHeight="1">
      <c r="A237" s="457">
        <v>30100049</v>
      </c>
      <c r="B237" s="472" t="s">
        <v>935</v>
      </c>
      <c r="C237" s="459" t="s">
        <v>936</v>
      </c>
      <c r="D237" s="456">
        <v>5.03</v>
      </c>
      <c r="E237" s="456"/>
      <c r="F237" s="460">
        <v>42657</v>
      </c>
      <c r="G237" s="456">
        <v>452</v>
      </c>
      <c r="H237" s="461">
        <f t="shared" si="91"/>
        <v>2273.56</v>
      </c>
      <c r="I237" s="462">
        <f>5.5*4</f>
        <v>22</v>
      </c>
      <c r="J237" s="462">
        <f t="array" ref="J237">IF(ISERROR(G237/I237),"",G237/I237)</f>
        <v>20.545454545454547</v>
      </c>
      <c r="K237" s="463">
        <f t="array" ref="K237">IF(ISERROR(G237/L237),"",G237/L237)</f>
        <v>21.023255813953487</v>
      </c>
      <c r="L237" s="462">
        <v>21.5</v>
      </c>
      <c r="M237" s="464">
        <f t="shared" si="107"/>
        <v>0.97674418604651336</v>
      </c>
      <c r="N237" s="462">
        <f t="shared" ref="N237:N238" si="108">SUM(O237:U237)</f>
        <v>0</v>
      </c>
      <c r="O237" s="471"/>
      <c r="P237" s="471"/>
      <c r="Q237" s="471"/>
      <c r="R237" s="471"/>
      <c r="S237" s="471"/>
      <c r="T237" s="471"/>
      <c r="U237" s="471"/>
      <c r="V237" s="466">
        <f t="shared" ref="V237:V238" si="109">SUM(X237:AA237)</f>
        <v>0</v>
      </c>
      <c r="W237" s="467">
        <f t="shared" ref="W237:W238" si="110">IF(ISERROR(V237/G237),"",V237/G237)</f>
        <v>0</v>
      </c>
      <c r="X237" s="466"/>
      <c r="Y237" s="466"/>
      <c r="Z237" s="466"/>
      <c r="AA237" s="466"/>
    </row>
    <row r="238" spans="1:27" s="468" customFormat="1" ht="20.100000000000001" customHeight="1">
      <c r="A238" s="457">
        <v>30100050</v>
      </c>
      <c r="B238" s="472" t="s">
        <v>947</v>
      </c>
      <c r="C238" s="459" t="s">
        <v>913</v>
      </c>
      <c r="D238" s="456">
        <v>5.03</v>
      </c>
      <c r="E238" s="456"/>
      <c r="F238" s="460">
        <v>42657</v>
      </c>
      <c r="G238" s="456">
        <v>200</v>
      </c>
      <c r="H238" s="461">
        <f t="shared" si="91"/>
        <v>1006</v>
      </c>
      <c r="I238" s="462">
        <f>3*3</f>
        <v>9</v>
      </c>
      <c r="J238" s="462">
        <f t="array" ref="J238">IF(ISERROR(G238/I238),"",G238/I238)</f>
        <v>22.222222222222221</v>
      </c>
      <c r="K238" s="463">
        <f t="array" ref="K238">IF(ISERROR(G238/L238),"",G238/L238)</f>
        <v>9.3023255813953494</v>
      </c>
      <c r="L238" s="462">
        <v>21.5</v>
      </c>
      <c r="M238" s="464">
        <f t="shared" si="107"/>
        <v>-0.30232558139534937</v>
      </c>
      <c r="N238" s="462">
        <f t="shared" si="108"/>
        <v>0</v>
      </c>
      <c r="O238" s="471"/>
      <c r="P238" s="471"/>
      <c r="Q238" s="471"/>
      <c r="R238" s="471"/>
      <c r="S238" s="471"/>
      <c r="T238" s="471"/>
      <c r="U238" s="471"/>
      <c r="V238" s="466">
        <f t="shared" si="109"/>
        <v>0</v>
      </c>
      <c r="W238" s="467">
        <f t="shared" si="110"/>
        <v>0</v>
      </c>
      <c r="X238" s="466"/>
      <c r="Y238" s="466"/>
      <c r="Z238" s="466"/>
      <c r="AA238" s="466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99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06"/>
      <c r="P239" s="506"/>
      <c r="Q239" s="506"/>
      <c r="R239" s="506"/>
      <c r="S239" s="506"/>
      <c r="T239" s="506"/>
      <c r="U239" s="506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99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06"/>
      <c r="P240" s="506"/>
      <c r="Q240" s="506"/>
      <c r="R240" s="506"/>
      <c r="S240" s="506"/>
      <c r="T240" s="506"/>
      <c r="U240" s="506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99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06"/>
      <c r="P241" s="506"/>
      <c r="Q241" s="506"/>
      <c r="R241" s="506"/>
      <c r="S241" s="506"/>
      <c r="T241" s="506"/>
      <c r="U241" s="506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99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06"/>
      <c r="P242" s="506"/>
      <c r="Q242" s="506"/>
      <c r="R242" s="506"/>
      <c r="S242" s="506"/>
      <c r="T242" s="506"/>
      <c r="U242" s="506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99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06"/>
      <c r="P243" s="506"/>
      <c r="Q243" s="506"/>
      <c r="R243" s="506"/>
      <c r="S243" s="506"/>
      <c r="T243" s="506"/>
      <c r="U243" s="506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99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06"/>
      <c r="P244" s="506"/>
      <c r="Q244" s="506"/>
      <c r="R244" s="506"/>
      <c r="S244" s="506"/>
      <c r="T244" s="506"/>
      <c r="U244" s="506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99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06"/>
      <c r="P245" s="506"/>
      <c r="Q245" s="506"/>
      <c r="R245" s="506"/>
      <c r="S245" s="506"/>
      <c r="T245" s="506"/>
      <c r="U245" s="506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99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06"/>
      <c r="P246" s="506"/>
      <c r="Q246" s="506"/>
      <c r="R246" s="506"/>
      <c r="S246" s="506"/>
      <c r="T246" s="506"/>
      <c r="U246" s="506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99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06"/>
      <c r="P247" s="506"/>
      <c r="Q247" s="506"/>
      <c r="R247" s="506"/>
      <c r="S247" s="506"/>
      <c r="T247" s="506"/>
      <c r="U247" s="506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99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06"/>
      <c r="P248" s="506"/>
      <c r="Q248" s="506"/>
      <c r="R248" s="506"/>
      <c r="S248" s="506"/>
      <c r="T248" s="506"/>
      <c r="U248" s="506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99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06"/>
      <c r="P249" s="506"/>
      <c r="Q249" s="506"/>
      <c r="R249" s="506"/>
      <c r="S249" s="506"/>
      <c r="T249" s="506"/>
      <c r="U249" s="506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99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06"/>
      <c r="P250" s="506"/>
      <c r="Q250" s="506"/>
      <c r="R250" s="506"/>
      <c r="S250" s="506"/>
      <c r="T250" s="506"/>
      <c r="U250" s="506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99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06"/>
      <c r="P251" s="506"/>
      <c r="Q251" s="506"/>
      <c r="R251" s="506"/>
      <c r="S251" s="506"/>
      <c r="T251" s="506"/>
      <c r="U251" s="506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99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06"/>
      <c r="P252" s="506"/>
      <c r="Q252" s="506"/>
      <c r="R252" s="506"/>
      <c r="S252" s="506"/>
      <c r="T252" s="506"/>
      <c r="U252" s="506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99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06"/>
      <c r="P253" s="506"/>
      <c r="Q253" s="506"/>
      <c r="R253" s="506"/>
      <c r="S253" s="506"/>
      <c r="T253" s="506"/>
      <c r="U253" s="506"/>
      <c r="V253" s="154"/>
      <c r="W253" s="155"/>
      <c r="X253" s="154"/>
      <c r="Y253" s="154"/>
      <c r="Z253" s="154"/>
      <c r="AA253" s="154"/>
    </row>
    <row r="254" spans="1:27" ht="20.100000000000001" customHeight="1">
      <c r="A254" s="567" t="s">
        <v>216</v>
      </c>
      <c r="B254" s="567"/>
      <c r="C254" s="507" t="s">
        <v>202</v>
      </c>
      <c r="D254" s="165"/>
      <c r="E254" s="165"/>
      <c r="F254" s="166"/>
      <c r="G254" s="167">
        <f>SUM(G197:G253)</f>
        <v>763</v>
      </c>
      <c r="H254" s="168">
        <f>SUM(H197:H253)</f>
        <v>3834.56</v>
      </c>
      <c r="I254" s="168">
        <f>SUM(I197:I253)</f>
        <v>34</v>
      </c>
      <c r="J254" s="152">
        <f t="array" ref="J254">IF(ISERROR(G254/I254),"",G254/I254)</f>
        <v>22.441176470588236</v>
      </c>
      <c r="K254" s="168">
        <f>SUM(K197:K253)</f>
        <v>32.545581395348833</v>
      </c>
      <c r="L254" s="169"/>
      <c r="M254" s="172">
        <f t="shared" ref="M254:V254" si="114">SUM(M197:M253)</f>
        <v>1.4544186046511638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98" t="s">
        <v>217</v>
      </c>
      <c r="C255" s="148" t="s">
        <v>179</v>
      </c>
      <c r="D255" s="130">
        <v>5.03</v>
      </c>
      <c r="E255" s="130"/>
      <c r="F255" s="149"/>
      <c r="G255" s="150"/>
      <c r="H255" s="499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06"/>
      <c r="P255" s="506"/>
      <c r="Q255" s="506"/>
      <c r="R255" s="506"/>
      <c r="S255" s="506"/>
      <c r="T255" s="506"/>
      <c r="U255" s="506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98" t="s">
        <v>217</v>
      </c>
      <c r="C256" s="148" t="s">
        <v>186</v>
      </c>
      <c r="D256" s="130">
        <v>5.03</v>
      </c>
      <c r="E256" s="130"/>
      <c r="F256" s="149"/>
      <c r="G256" s="150"/>
      <c r="H256" s="499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06"/>
      <c r="P256" s="506"/>
      <c r="Q256" s="506"/>
      <c r="R256" s="506"/>
      <c r="S256" s="506"/>
      <c r="T256" s="506"/>
      <c r="U256" s="506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98" t="s">
        <v>217</v>
      </c>
      <c r="C257" s="148" t="s">
        <v>204</v>
      </c>
      <c r="D257" s="130">
        <v>5.03</v>
      </c>
      <c r="E257" s="130"/>
      <c r="F257" s="149"/>
      <c r="G257" s="150"/>
      <c r="H257" s="499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06"/>
      <c r="P257" s="506"/>
      <c r="Q257" s="506"/>
      <c r="R257" s="506"/>
      <c r="S257" s="506"/>
      <c r="T257" s="506"/>
      <c r="U257" s="506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99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06"/>
      <c r="P258" s="506"/>
      <c r="Q258" s="506"/>
      <c r="R258" s="506"/>
      <c r="S258" s="506"/>
      <c r="T258" s="506"/>
      <c r="U258" s="506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99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06"/>
      <c r="P259" s="506"/>
      <c r="Q259" s="506"/>
      <c r="R259" s="506"/>
      <c r="S259" s="506"/>
      <c r="T259" s="506"/>
      <c r="U259" s="506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99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06"/>
      <c r="P260" s="506"/>
      <c r="Q260" s="506"/>
      <c r="R260" s="506"/>
      <c r="S260" s="506"/>
      <c r="T260" s="506"/>
      <c r="U260" s="506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99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06"/>
      <c r="P261" s="506"/>
      <c r="Q261" s="506"/>
      <c r="R261" s="506"/>
      <c r="S261" s="506"/>
      <c r="T261" s="506"/>
      <c r="U261" s="506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99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06"/>
      <c r="P262" s="506"/>
      <c r="Q262" s="506"/>
      <c r="R262" s="506"/>
      <c r="S262" s="506"/>
      <c r="T262" s="506"/>
      <c r="U262" s="506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99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06"/>
      <c r="P263" s="506"/>
      <c r="Q263" s="506"/>
      <c r="R263" s="506"/>
      <c r="S263" s="506"/>
      <c r="T263" s="506"/>
      <c r="U263" s="506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99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06"/>
      <c r="P264" s="506"/>
      <c r="Q264" s="506"/>
      <c r="R264" s="506"/>
      <c r="S264" s="506"/>
      <c r="T264" s="506"/>
      <c r="U264" s="506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99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06"/>
      <c r="P265" s="506"/>
      <c r="Q265" s="506"/>
      <c r="R265" s="506"/>
      <c r="S265" s="506"/>
      <c r="T265" s="506"/>
      <c r="U265" s="506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99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06"/>
      <c r="P266" s="506"/>
      <c r="Q266" s="506"/>
      <c r="R266" s="506"/>
      <c r="S266" s="506"/>
      <c r="T266" s="506"/>
      <c r="U266" s="506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99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06"/>
      <c r="P267" s="506"/>
      <c r="Q267" s="506"/>
      <c r="R267" s="506"/>
      <c r="S267" s="506"/>
      <c r="T267" s="506"/>
      <c r="U267" s="506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99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06"/>
      <c r="P268" s="506"/>
      <c r="Q268" s="506"/>
      <c r="R268" s="506"/>
      <c r="S268" s="506"/>
      <c r="T268" s="506"/>
      <c r="U268" s="506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99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06"/>
      <c r="P269" s="506"/>
      <c r="Q269" s="506"/>
      <c r="R269" s="506"/>
      <c r="S269" s="506"/>
      <c r="T269" s="506"/>
      <c r="U269" s="506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99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06"/>
      <c r="P270" s="506"/>
      <c r="Q270" s="506"/>
      <c r="R270" s="506"/>
      <c r="S270" s="506"/>
      <c r="T270" s="506"/>
      <c r="U270" s="506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98" t="s">
        <v>222</v>
      </c>
      <c r="C271" s="148" t="s">
        <v>181</v>
      </c>
      <c r="D271" s="130">
        <v>9.36</v>
      </c>
      <c r="E271" s="130"/>
      <c r="F271" s="149"/>
      <c r="G271" s="150"/>
      <c r="H271" s="499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06"/>
      <c r="P271" s="506"/>
      <c r="Q271" s="506"/>
      <c r="R271" s="506"/>
      <c r="S271" s="506"/>
      <c r="T271" s="506"/>
      <c r="U271" s="506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98" t="s">
        <v>222</v>
      </c>
      <c r="C272" s="148" t="s">
        <v>179</v>
      </c>
      <c r="D272" s="130">
        <v>9.36</v>
      </c>
      <c r="E272" s="130"/>
      <c r="F272" s="149"/>
      <c r="G272" s="150"/>
      <c r="H272" s="499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06"/>
      <c r="P272" s="506"/>
      <c r="Q272" s="506"/>
      <c r="R272" s="506"/>
      <c r="S272" s="506"/>
      <c r="T272" s="506"/>
      <c r="U272" s="506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98" t="s">
        <v>222</v>
      </c>
      <c r="C273" s="148" t="s">
        <v>221</v>
      </c>
      <c r="D273" s="130">
        <v>9.36</v>
      </c>
      <c r="E273" s="130"/>
      <c r="F273" s="149"/>
      <c r="G273" s="150"/>
      <c r="H273" s="499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06"/>
      <c r="P273" s="506"/>
      <c r="Q273" s="506"/>
      <c r="R273" s="506"/>
      <c r="S273" s="506"/>
      <c r="T273" s="506"/>
      <c r="U273" s="506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98" t="s">
        <v>222</v>
      </c>
      <c r="C274" s="148" t="s">
        <v>186</v>
      </c>
      <c r="D274" s="130">
        <v>9.36</v>
      </c>
      <c r="E274" s="130"/>
      <c r="F274" s="149"/>
      <c r="G274" s="150"/>
      <c r="H274" s="499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06"/>
      <c r="P274" s="506"/>
      <c r="Q274" s="506"/>
      <c r="R274" s="506"/>
      <c r="S274" s="506"/>
      <c r="T274" s="506"/>
      <c r="U274" s="506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98" t="s">
        <v>393</v>
      </c>
      <c r="C275" s="209" t="s">
        <v>395</v>
      </c>
      <c r="D275" s="130">
        <v>5</v>
      </c>
      <c r="E275" s="130"/>
      <c r="F275" s="149"/>
      <c r="G275" s="150"/>
      <c r="H275" s="499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06"/>
      <c r="P275" s="506"/>
      <c r="Q275" s="506"/>
      <c r="R275" s="506"/>
      <c r="S275" s="506"/>
      <c r="T275" s="506"/>
      <c r="U275" s="506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98" t="s">
        <v>393</v>
      </c>
      <c r="C276" s="209" t="s">
        <v>402</v>
      </c>
      <c r="D276" s="130">
        <v>5</v>
      </c>
      <c r="E276" s="130"/>
      <c r="F276" s="149"/>
      <c r="G276" s="150"/>
      <c r="H276" s="499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06"/>
      <c r="P276" s="506"/>
      <c r="Q276" s="506"/>
      <c r="R276" s="506"/>
      <c r="S276" s="506"/>
      <c r="T276" s="506"/>
      <c r="U276" s="506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98" t="s">
        <v>404</v>
      </c>
      <c r="C277" s="209" t="s">
        <v>405</v>
      </c>
      <c r="D277" s="130">
        <v>5</v>
      </c>
      <c r="E277" s="130"/>
      <c r="F277" s="149"/>
      <c r="G277" s="150"/>
      <c r="H277" s="499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06"/>
      <c r="P277" s="506"/>
      <c r="Q277" s="506"/>
      <c r="R277" s="506"/>
      <c r="S277" s="506"/>
      <c r="T277" s="506"/>
      <c r="U277" s="506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98" t="s">
        <v>342</v>
      </c>
      <c r="C278" s="209" t="s">
        <v>372</v>
      </c>
      <c r="D278" s="130">
        <v>5</v>
      </c>
      <c r="E278" s="130"/>
      <c r="F278" s="149"/>
      <c r="G278" s="150"/>
      <c r="H278" s="499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06"/>
      <c r="P278" s="506"/>
      <c r="Q278" s="506"/>
      <c r="R278" s="506"/>
      <c r="S278" s="506"/>
      <c r="T278" s="506"/>
      <c r="U278" s="506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98" t="s">
        <v>343</v>
      </c>
      <c r="C279" s="148" t="s">
        <v>345</v>
      </c>
      <c r="D279" s="130">
        <v>5</v>
      </c>
      <c r="E279" s="130"/>
      <c r="F279" s="149"/>
      <c r="G279" s="150"/>
      <c r="H279" s="499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06"/>
      <c r="P279" s="506"/>
      <c r="Q279" s="506"/>
      <c r="R279" s="506"/>
      <c r="S279" s="506"/>
      <c r="T279" s="506"/>
      <c r="U279" s="506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98" t="s">
        <v>343</v>
      </c>
      <c r="C280" s="148" t="s">
        <v>347</v>
      </c>
      <c r="D280" s="130">
        <v>5</v>
      </c>
      <c r="E280" s="130"/>
      <c r="F280" s="149"/>
      <c r="G280" s="150"/>
      <c r="H280" s="499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06"/>
      <c r="P280" s="506"/>
      <c r="Q280" s="506"/>
      <c r="R280" s="506"/>
      <c r="S280" s="506"/>
      <c r="T280" s="506"/>
      <c r="U280" s="506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99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06"/>
      <c r="P281" s="506"/>
      <c r="Q281" s="506"/>
      <c r="R281" s="506"/>
      <c r="S281" s="506"/>
      <c r="T281" s="506"/>
      <c r="U281" s="506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99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06"/>
      <c r="P282" s="506"/>
      <c r="Q282" s="506"/>
      <c r="R282" s="506"/>
      <c r="S282" s="506"/>
      <c r="T282" s="506"/>
      <c r="U282" s="506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99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06"/>
      <c r="P283" s="506"/>
      <c r="Q283" s="506"/>
      <c r="R283" s="506"/>
      <c r="S283" s="506"/>
      <c r="T283" s="506"/>
      <c r="U283" s="506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99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06"/>
      <c r="P284" s="506"/>
      <c r="Q284" s="506"/>
      <c r="R284" s="506"/>
      <c r="S284" s="506"/>
      <c r="T284" s="506"/>
      <c r="U284" s="506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99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06"/>
      <c r="P285" s="506"/>
      <c r="Q285" s="506"/>
      <c r="R285" s="506"/>
      <c r="S285" s="506"/>
      <c r="T285" s="506"/>
      <c r="U285" s="506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99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06"/>
      <c r="P286" s="506"/>
      <c r="Q286" s="506"/>
      <c r="R286" s="506"/>
      <c r="S286" s="506"/>
      <c r="T286" s="506"/>
      <c r="U286" s="506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99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06"/>
      <c r="P287" s="506"/>
      <c r="Q287" s="506"/>
      <c r="R287" s="506"/>
      <c r="S287" s="506"/>
      <c r="T287" s="506"/>
      <c r="U287" s="506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99">
        <f t="shared" si="116"/>
        <v>0</v>
      </c>
      <c r="I288" s="151"/>
      <c r="J288" s="152" t="str">
        <f t="array" ref="J288">IF(ISERROR(G288/I288),"",G288/I288)</f>
        <v/>
      </c>
      <c r="K288" s="499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06"/>
      <c r="P288" s="506"/>
      <c r="Q288" s="506"/>
      <c r="R288" s="506"/>
      <c r="S288" s="506"/>
      <c r="T288" s="506"/>
      <c r="U288" s="506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59" t="s">
        <v>224</v>
      </c>
      <c r="B289" s="560"/>
      <c r="C289" s="507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s="468" customFormat="1" ht="20.100000000000001" customHeight="1">
      <c r="A290" s="469">
        <v>30100038</v>
      </c>
      <c r="B290" s="472" t="s">
        <v>945</v>
      </c>
      <c r="C290" s="459" t="s">
        <v>946</v>
      </c>
      <c r="D290" s="456">
        <v>5.03</v>
      </c>
      <c r="E290" s="456"/>
      <c r="F290" s="460">
        <v>42657</v>
      </c>
      <c r="G290" s="456">
        <v>95</v>
      </c>
      <c r="H290" s="461">
        <f t="shared" ref="H290:H304" si="132">D290*G290</f>
        <v>477.85</v>
      </c>
      <c r="I290" s="462">
        <v>4</v>
      </c>
      <c r="J290" s="462">
        <f t="array" ref="J290">IF(ISERROR(G290/I290),"",G290/I290)</f>
        <v>23.75</v>
      </c>
      <c r="K290" s="463">
        <f t="array" ref="K290">IF(ISERROR(G290/L290),"",G290/L290)</f>
        <v>3.8</v>
      </c>
      <c r="L290" s="462">
        <v>25</v>
      </c>
      <c r="M290" s="464">
        <f t="shared" ref="M290:M304" si="133">IF(ISERROR(I290-K290),"",I290-K290)</f>
        <v>0.20000000000000018</v>
      </c>
      <c r="N290" s="462">
        <f t="shared" ref="N290:N304" si="134">SUM(O290:U290)</f>
        <v>0</v>
      </c>
      <c r="O290" s="471"/>
      <c r="P290" s="471"/>
      <c r="Q290" s="471"/>
      <c r="R290" s="471"/>
      <c r="S290" s="471"/>
      <c r="T290" s="471"/>
      <c r="U290" s="471"/>
      <c r="V290" s="466">
        <f t="shared" ref="V290:V304" si="135">SUM(X290:AA290)</f>
        <v>0</v>
      </c>
      <c r="W290" s="467">
        <f t="shared" si="130"/>
        <v>0</v>
      </c>
      <c r="X290" s="466"/>
      <c r="Y290" s="466"/>
      <c r="Z290" s="466"/>
      <c r="AA290" s="466"/>
    </row>
    <row r="291" spans="1:27" s="468" customFormat="1" ht="20.100000000000001" customHeight="1">
      <c r="A291" s="469">
        <v>30100037</v>
      </c>
      <c r="B291" s="472" t="s">
        <v>944</v>
      </c>
      <c r="C291" s="459" t="s">
        <v>941</v>
      </c>
      <c r="D291" s="456">
        <v>5.03</v>
      </c>
      <c r="E291" s="456"/>
      <c r="F291" s="460">
        <v>42657</v>
      </c>
      <c r="G291" s="456">
        <v>254</v>
      </c>
      <c r="H291" s="461">
        <f t="shared" si="132"/>
        <v>1277.6200000000001</v>
      </c>
      <c r="I291" s="462">
        <v>14</v>
      </c>
      <c r="J291" s="462">
        <f t="array" ref="J291">IF(ISERROR(G291/I291),"",G291/I291)</f>
        <v>18.142857142857142</v>
      </c>
      <c r="K291" s="463">
        <f t="array" ref="K291">IF(ISERROR(G291/L291),"",G291/L291)</f>
        <v>10.16</v>
      </c>
      <c r="L291" s="462">
        <v>25</v>
      </c>
      <c r="M291" s="464">
        <f t="shared" si="133"/>
        <v>3.84</v>
      </c>
      <c r="N291" s="462">
        <f t="shared" si="134"/>
        <v>0</v>
      </c>
      <c r="O291" s="471"/>
      <c r="P291" s="471"/>
      <c r="Q291" s="471"/>
      <c r="R291" s="471"/>
      <c r="S291" s="471"/>
      <c r="T291" s="471"/>
      <c r="U291" s="471"/>
      <c r="V291" s="466">
        <f t="shared" si="135"/>
        <v>0</v>
      </c>
      <c r="W291" s="467">
        <f t="shared" si="130"/>
        <v>0</v>
      </c>
      <c r="X291" s="466"/>
      <c r="Y291" s="466"/>
      <c r="Z291" s="466"/>
      <c r="AA291" s="466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99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06"/>
      <c r="P292" s="506"/>
      <c r="Q292" s="506"/>
      <c r="R292" s="506"/>
      <c r="S292" s="506"/>
      <c r="T292" s="506"/>
      <c r="U292" s="506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99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06"/>
      <c r="P293" s="506"/>
      <c r="Q293" s="506"/>
      <c r="R293" s="506"/>
      <c r="S293" s="506"/>
      <c r="T293" s="506"/>
      <c r="U293" s="506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03" t="s">
        <v>203</v>
      </c>
      <c r="D294" s="130">
        <v>5.03</v>
      </c>
      <c r="E294" s="130"/>
      <c r="F294" s="149"/>
      <c r="G294" s="174"/>
      <c r="H294" s="499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06"/>
      <c r="P294" s="506"/>
      <c r="Q294" s="506"/>
      <c r="R294" s="506"/>
      <c r="S294" s="506"/>
      <c r="T294" s="506"/>
      <c r="U294" s="506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99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06"/>
      <c r="P295" s="506"/>
      <c r="Q295" s="506"/>
      <c r="R295" s="506"/>
      <c r="S295" s="506"/>
      <c r="T295" s="506"/>
      <c r="U295" s="506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99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06"/>
      <c r="P296" s="506"/>
      <c r="Q296" s="506"/>
      <c r="R296" s="506"/>
      <c r="S296" s="506"/>
      <c r="T296" s="506"/>
      <c r="U296" s="506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03" t="s">
        <v>228</v>
      </c>
      <c r="D297" s="130">
        <v>5.03</v>
      </c>
      <c r="E297" s="130"/>
      <c r="F297" s="149"/>
      <c r="G297" s="150"/>
      <c r="H297" s="499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06"/>
      <c r="P297" s="506"/>
      <c r="Q297" s="506"/>
      <c r="R297" s="506"/>
      <c r="S297" s="506"/>
      <c r="T297" s="506"/>
      <c r="U297" s="506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03" t="s">
        <v>212</v>
      </c>
      <c r="D298" s="130">
        <v>5.03</v>
      </c>
      <c r="E298" s="130"/>
      <c r="F298" s="149"/>
      <c r="G298" s="150"/>
      <c r="H298" s="499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06"/>
      <c r="P298" s="506"/>
      <c r="Q298" s="506"/>
      <c r="R298" s="506"/>
      <c r="S298" s="506"/>
      <c r="T298" s="506"/>
      <c r="U298" s="506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03" t="s">
        <v>203</v>
      </c>
      <c r="D299" s="130">
        <v>5.03</v>
      </c>
      <c r="E299" s="130"/>
      <c r="F299" s="149"/>
      <c r="G299" s="150"/>
      <c r="H299" s="499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06"/>
      <c r="P299" s="506"/>
      <c r="Q299" s="506"/>
      <c r="R299" s="506"/>
      <c r="S299" s="506"/>
      <c r="T299" s="506"/>
      <c r="U299" s="506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03" t="s">
        <v>186</v>
      </c>
      <c r="D300" s="130">
        <v>5.03</v>
      </c>
      <c r="E300" s="130"/>
      <c r="F300" s="149"/>
      <c r="G300" s="150"/>
      <c r="H300" s="499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06"/>
      <c r="P300" s="506"/>
      <c r="Q300" s="506"/>
      <c r="R300" s="506"/>
      <c r="S300" s="506"/>
      <c r="T300" s="506"/>
      <c r="U300" s="506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03" t="s">
        <v>228</v>
      </c>
      <c r="D301" s="130">
        <v>5.03</v>
      </c>
      <c r="E301" s="130"/>
      <c r="F301" s="149"/>
      <c r="G301" s="150"/>
      <c r="H301" s="499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06"/>
      <c r="P301" s="506"/>
      <c r="Q301" s="506"/>
      <c r="R301" s="506"/>
      <c r="S301" s="506"/>
      <c r="T301" s="506"/>
      <c r="U301" s="506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03" t="s">
        <v>199</v>
      </c>
      <c r="D302" s="130">
        <v>5.03</v>
      </c>
      <c r="E302" s="130"/>
      <c r="F302" s="149"/>
      <c r="G302" s="150"/>
      <c r="H302" s="499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06"/>
      <c r="P302" s="506"/>
      <c r="Q302" s="506"/>
      <c r="R302" s="506"/>
      <c r="S302" s="506"/>
      <c r="T302" s="506"/>
      <c r="U302" s="506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s="468" customFormat="1" ht="20.100000000000001" customHeight="1">
      <c r="A303" s="457">
        <v>30100001</v>
      </c>
      <c r="B303" s="472" t="s">
        <v>939</v>
      </c>
      <c r="C303" s="459" t="s">
        <v>941</v>
      </c>
      <c r="D303" s="456">
        <v>5.0599999999999996</v>
      </c>
      <c r="E303" s="456"/>
      <c r="F303" s="460">
        <v>42657</v>
      </c>
      <c r="G303" s="456">
        <v>62</v>
      </c>
      <c r="H303" s="461">
        <f t="shared" si="132"/>
        <v>313.71999999999997</v>
      </c>
      <c r="I303" s="462">
        <v>4</v>
      </c>
      <c r="J303" s="462">
        <f t="array" ref="J303">IF(ISERROR(G303/I303),"",G303/I303)</f>
        <v>15.5</v>
      </c>
      <c r="K303" s="463">
        <f t="array" ref="K303">IF(ISERROR(G303/L303),"",G303/L303)</f>
        <v>2.48</v>
      </c>
      <c r="L303" s="462">
        <v>25</v>
      </c>
      <c r="M303" s="464">
        <f t="shared" si="133"/>
        <v>1.52</v>
      </c>
      <c r="N303" s="462">
        <f t="shared" si="134"/>
        <v>0</v>
      </c>
      <c r="O303" s="471"/>
      <c r="P303" s="471"/>
      <c r="Q303" s="471"/>
      <c r="R303" s="471"/>
      <c r="S303" s="471"/>
      <c r="T303" s="471"/>
      <c r="U303" s="471"/>
      <c r="V303" s="466">
        <f t="shared" si="135"/>
        <v>0</v>
      </c>
      <c r="W303" s="467">
        <f t="shared" si="130"/>
        <v>0</v>
      </c>
      <c r="X303" s="466"/>
      <c r="Y303" s="466"/>
      <c r="Z303" s="466"/>
      <c r="AA303" s="466"/>
    </row>
    <row r="304" spans="1:27" s="468" customFormat="1" ht="20.100000000000001" customHeight="1">
      <c r="A304" s="457">
        <v>30100002</v>
      </c>
      <c r="B304" s="472" t="s">
        <v>939</v>
      </c>
      <c r="C304" s="459" t="s">
        <v>940</v>
      </c>
      <c r="D304" s="456">
        <v>5.0599999999999996</v>
      </c>
      <c r="E304" s="456"/>
      <c r="F304" s="460">
        <v>42657</v>
      </c>
      <c r="G304" s="456">
        <v>707</v>
      </c>
      <c r="H304" s="461">
        <f t="shared" si="132"/>
        <v>3577.4199999999996</v>
      </c>
      <c r="I304" s="462">
        <f>9.5*3</f>
        <v>28.5</v>
      </c>
      <c r="J304" s="462">
        <f t="array" ref="J304">IF(ISERROR(G304/I304),"",G304/I304)</f>
        <v>24.807017543859651</v>
      </c>
      <c r="K304" s="463">
        <f t="array" ref="K304">IF(ISERROR(G304/L304),"",G304/L304)</f>
        <v>28.28</v>
      </c>
      <c r="L304" s="462">
        <v>25</v>
      </c>
      <c r="M304" s="464">
        <f t="shared" si="133"/>
        <v>0.21999999999999886</v>
      </c>
      <c r="N304" s="462">
        <f t="shared" si="134"/>
        <v>0</v>
      </c>
      <c r="O304" s="471"/>
      <c r="P304" s="471"/>
      <c r="Q304" s="471"/>
      <c r="R304" s="471"/>
      <c r="S304" s="471"/>
      <c r="T304" s="471"/>
      <c r="U304" s="471"/>
      <c r="V304" s="466">
        <f t="shared" si="135"/>
        <v>0</v>
      </c>
      <c r="W304" s="467">
        <f t="shared" si="130"/>
        <v>0</v>
      </c>
      <c r="X304" s="466"/>
      <c r="Y304" s="466"/>
      <c r="Z304" s="466"/>
      <c r="AA304" s="466"/>
    </row>
    <row r="305" spans="1:27" ht="20.100000000000001" customHeight="1">
      <c r="A305" s="559" t="s">
        <v>231</v>
      </c>
      <c r="B305" s="560"/>
      <c r="C305" s="507" t="s">
        <v>202</v>
      </c>
      <c r="D305" s="165"/>
      <c r="E305" s="165"/>
      <c r="F305" s="166"/>
      <c r="G305" s="167">
        <f>SUM(G290:G304)</f>
        <v>1118</v>
      </c>
      <c r="H305" s="168">
        <f>SUM(H290:H304)</f>
        <v>5646.61</v>
      </c>
      <c r="I305" s="168">
        <f>SUM(I290:I304)</f>
        <v>50.5</v>
      </c>
      <c r="J305" s="152">
        <f t="array" ref="J305">IF(ISERROR(G305/I305),"",G305/I305)</f>
        <v>22.138613861386137</v>
      </c>
      <c r="K305" s="168">
        <f>SUM(K290:K304)</f>
        <v>44.72</v>
      </c>
      <c r="L305" s="168"/>
      <c r="M305" s="172">
        <f>SUM(M290:M304)</f>
        <v>5.7799999999999994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>
        <f t="shared" si="130"/>
        <v>0</v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499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06"/>
      <c r="P306" s="506"/>
      <c r="Q306" s="506"/>
      <c r="R306" s="506"/>
      <c r="S306" s="506"/>
      <c r="T306" s="506"/>
      <c r="U306" s="506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99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06"/>
      <c r="P307" s="506"/>
      <c r="Q307" s="506"/>
      <c r="R307" s="506"/>
      <c r="S307" s="506"/>
      <c r="T307" s="506"/>
      <c r="U307" s="506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499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06"/>
      <c r="P308" s="506"/>
      <c r="Q308" s="506"/>
      <c r="R308" s="506"/>
      <c r="S308" s="506"/>
      <c r="T308" s="506"/>
      <c r="U308" s="506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99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06"/>
      <c r="P309" s="506"/>
      <c r="Q309" s="506"/>
      <c r="R309" s="506"/>
      <c r="S309" s="506"/>
      <c r="T309" s="506"/>
      <c r="U309" s="506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99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06"/>
      <c r="P310" s="506"/>
      <c r="Q310" s="506"/>
      <c r="R310" s="506"/>
      <c r="S310" s="506"/>
      <c r="T310" s="506"/>
      <c r="U310" s="506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499"/>
      <c r="I311" s="151"/>
      <c r="J311" s="152"/>
      <c r="K311" s="153"/>
      <c r="L311" s="151"/>
      <c r="M311" s="131"/>
      <c r="N311" s="152"/>
      <c r="O311" s="506"/>
      <c r="P311" s="506"/>
      <c r="Q311" s="506"/>
      <c r="R311" s="506"/>
      <c r="S311" s="506"/>
      <c r="T311" s="506"/>
      <c r="U311" s="506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499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06"/>
      <c r="P312" s="506"/>
      <c r="Q312" s="506"/>
      <c r="R312" s="506"/>
      <c r="S312" s="506"/>
      <c r="T312" s="506"/>
      <c r="U312" s="506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559" t="s">
        <v>234</v>
      </c>
      <c r="B313" s="560"/>
      <c r="C313" s="507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04"/>
      <c r="D314" s="130">
        <v>3.65</v>
      </c>
      <c r="E314" s="130"/>
      <c r="F314" s="175"/>
      <c r="G314" s="150"/>
      <c r="H314" s="499">
        <f t="shared" ref="H314:H327" si="145">D314*G314</f>
        <v>0</v>
      </c>
      <c r="I314" s="151"/>
      <c r="J314" s="152" t="str">
        <f t="array" ref="J314">IF(ISERROR(G314/I314),"",G314/I314)</f>
        <v/>
      </c>
      <c r="K314" s="499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06"/>
      <c r="P314" s="506"/>
      <c r="Q314" s="506"/>
      <c r="R314" s="506"/>
      <c r="S314" s="506"/>
      <c r="T314" s="506"/>
      <c r="U314" s="506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04"/>
      <c r="D315" s="130">
        <v>6.58</v>
      </c>
      <c r="E315" s="130"/>
      <c r="F315" s="149"/>
      <c r="G315" s="150"/>
      <c r="H315" s="499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06"/>
      <c r="P315" s="506"/>
      <c r="Q315" s="506"/>
      <c r="R315" s="506"/>
      <c r="S315" s="506"/>
      <c r="T315" s="506"/>
      <c r="U315" s="506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04"/>
      <c r="D316" s="130">
        <v>7.8</v>
      </c>
      <c r="E316" s="130"/>
      <c r="F316" s="149"/>
      <c r="G316" s="150"/>
      <c r="H316" s="499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06"/>
      <c r="P316" s="506"/>
      <c r="Q316" s="506"/>
      <c r="R316" s="506"/>
      <c r="S316" s="506"/>
      <c r="T316" s="506"/>
      <c r="U316" s="506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04"/>
      <c r="D317" s="130">
        <v>4.4000000000000004</v>
      </c>
      <c r="E317" s="130"/>
      <c r="F317" s="149"/>
      <c r="G317" s="150"/>
      <c r="H317" s="499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06"/>
      <c r="P317" s="506"/>
      <c r="Q317" s="506"/>
      <c r="R317" s="506"/>
      <c r="S317" s="506"/>
      <c r="T317" s="506"/>
      <c r="U317" s="506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04"/>
      <c r="D318" s="130"/>
      <c r="E318" s="130"/>
      <c r="F318" s="149"/>
      <c r="G318" s="150"/>
      <c r="H318" s="499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06"/>
      <c r="P318" s="506"/>
      <c r="Q318" s="506"/>
      <c r="R318" s="506"/>
      <c r="S318" s="506"/>
      <c r="T318" s="506"/>
      <c r="U318" s="506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04" t="s">
        <v>239</v>
      </c>
      <c r="C319" s="504" t="s">
        <v>179</v>
      </c>
      <c r="D319" s="130">
        <v>6.04</v>
      </c>
      <c r="E319" s="130"/>
      <c r="F319" s="149"/>
      <c r="G319" s="150"/>
      <c r="H319" s="499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06"/>
      <c r="P319" s="506"/>
      <c r="Q319" s="506"/>
      <c r="R319" s="506"/>
      <c r="S319" s="506"/>
      <c r="T319" s="506"/>
      <c r="U319" s="506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04" t="s">
        <v>239</v>
      </c>
      <c r="C320" s="504" t="s">
        <v>186</v>
      </c>
      <c r="D320" s="130">
        <v>6.04</v>
      </c>
      <c r="E320" s="130"/>
      <c r="F320" s="149"/>
      <c r="G320" s="150"/>
      <c r="H320" s="499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06"/>
      <c r="P320" s="506"/>
      <c r="Q320" s="506"/>
      <c r="R320" s="506"/>
      <c r="S320" s="506"/>
      <c r="T320" s="506"/>
      <c r="U320" s="506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04" t="s">
        <v>446</v>
      </c>
      <c r="C321" s="504" t="s">
        <v>179</v>
      </c>
      <c r="D321" s="130">
        <v>6</v>
      </c>
      <c r="E321" s="130"/>
      <c r="F321" s="149"/>
      <c r="G321" s="150"/>
      <c r="H321" s="499">
        <f t="shared" si="145"/>
        <v>0</v>
      </c>
      <c r="I321" s="151"/>
      <c r="J321" s="152"/>
      <c r="K321" s="153"/>
      <c r="L321" s="151"/>
      <c r="M321" s="131"/>
      <c r="N321" s="152"/>
      <c r="O321" s="506"/>
      <c r="P321" s="506"/>
      <c r="Q321" s="506"/>
      <c r="R321" s="506"/>
      <c r="S321" s="506"/>
      <c r="T321" s="506"/>
      <c r="U321" s="506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04" t="s">
        <v>446</v>
      </c>
      <c r="C322" s="504" t="s">
        <v>60</v>
      </c>
      <c r="D322" s="130">
        <v>6</v>
      </c>
      <c r="E322" s="130"/>
      <c r="F322" s="149"/>
      <c r="G322" s="150"/>
      <c r="H322" s="499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06"/>
      <c r="P322" s="506"/>
      <c r="Q322" s="506"/>
      <c r="R322" s="506"/>
      <c r="S322" s="506"/>
      <c r="T322" s="506"/>
      <c r="U322" s="506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98" t="s">
        <v>240</v>
      </c>
      <c r="C323" s="148"/>
      <c r="D323" s="130">
        <v>7.3</v>
      </c>
      <c r="E323" s="130"/>
      <c r="F323" s="149"/>
      <c r="G323" s="150"/>
      <c r="H323" s="499">
        <f t="shared" si="145"/>
        <v>0</v>
      </c>
      <c r="I323" s="151"/>
      <c r="J323" s="152"/>
      <c r="K323" s="153"/>
      <c r="L323" s="151"/>
      <c r="M323" s="131"/>
      <c r="N323" s="152"/>
      <c r="O323" s="506"/>
      <c r="P323" s="506"/>
      <c r="Q323" s="506"/>
      <c r="R323" s="506"/>
      <c r="S323" s="506"/>
      <c r="T323" s="506"/>
      <c r="U323" s="506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98" t="s">
        <v>241</v>
      </c>
      <c r="C324" s="148"/>
      <c r="D324" s="130">
        <f>78*120/1000</f>
        <v>9.36</v>
      </c>
      <c r="E324" s="130"/>
      <c r="F324" s="149"/>
      <c r="G324" s="150"/>
      <c r="H324" s="499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06"/>
      <c r="P324" s="506"/>
      <c r="Q324" s="506"/>
      <c r="R324" s="506"/>
      <c r="S324" s="506"/>
      <c r="T324" s="506"/>
      <c r="U324" s="506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98" t="s">
        <v>242</v>
      </c>
      <c r="C325" s="148"/>
      <c r="D325" s="130">
        <v>4.5</v>
      </c>
      <c r="E325" s="130"/>
      <c r="F325" s="149"/>
      <c r="G325" s="150"/>
      <c r="H325" s="499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06"/>
      <c r="P325" s="506"/>
      <c r="Q325" s="506"/>
      <c r="R325" s="506"/>
      <c r="S325" s="506"/>
      <c r="T325" s="506"/>
      <c r="U325" s="506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98" t="s">
        <v>243</v>
      </c>
      <c r="C326" s="148"/>
      <c r="D326" s="130">
        <v>4.5</v>
      </c>
      <c r="E326" s="130"/>
      <c r="F326" s="149"/>
      <c r="G326" s="150"/>
      <c r="H326" s="499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06"/>
      <c r="P326" s="506"/>
      <c r="Q326" s="506"/>
      <c r="R326" s="506"/>
      <c r="S326" s="506"/>
      <c r="T326" s="506"/>
      <c r="U326" s="506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99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06"/>
      <c r="P327" s="506"/>
      <c r="Q327" s="506"/>
      <c r="R327" s="506"/>
      <c r="S327" s="506"/>
      <c r="T327" s="506"/>
      <c r="U327" s="506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59" t="s">
        <v>244</v>
      </c>
      <c r="B328" s="560"/>
      <c r="C328" s="507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61" t="s">
        <v>246</v>
      </c>
      <c r="B329" s="562"/>
      <c r="C329" s="562"/>
      <c r="D329" s="562"/>
      <c r="E329" s="562"/>
      <c r="F329" s="563"/>
      <c r="G329" s="176">
        <f>SUM(G196,G254,G289,G305,G313,G328)</f>
        <v>1881</v>
      </c>
      <c r="H329" s="176">
        <f>SUM(H196,H254,H289,H305,H313,H328)</f>
        <v>9481.17</v>
      </c>
      <c r="I329" s="176">
        <f>SUM(I196,I254,I289,I305,I313,I328)</f>
        <v>84.5</v>
      </c>
      <c r="J329" s="177">
        <f t="array" ref="J329">IF(ISERROR(G329/I329),"",G329/I329)</f>
        <v>22.260355029585799</v>
      </c>
      <c r="K329" s="176">
        <f>SUM(K196,K254,K289,K305,K313,K328)</f>
        <v>77.265581395348832</v>
      </c>
      <c r="L329" s="177">
        <f>IF(ISERROR(G329/K329),"",G329/K329)</f>
        <v>24.344604234262977</v>
      </c>
      <c r="M329" s="176">
        <f t="shared" ref="M329:AA329" si="157">SUM(M196,M254,M289,M305,M313,M328)</f>
        <v>7.2344186046511627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64" t="s">
        <v>495</v>
      </c>
      <c r="B330" s="500" t="s">
        <v>247</v>
      </c>
      <c r="C330" s="547" t="s">
        <v>248</v>
      </c>
      <c r="D330" s="548"/>
      <c r="E330" s="555" t="s">
        <v>249</v>
      </c>
      <c r="F330" s="555"/>
      <c r="G330" s="525" t="s">
        <v>250</v>
      </c>
      <c r="H330" s="525"/>
      <c r="I330" s="555" t="s">
        <v>251</v>
      </c>
      <c r="J330" s="555"/>
      <c r="K330" s="555" t="s">
        <v>252</v>
      </c>
      <c r="L330" s="555"/>
      <c r="M330" s="555" t="s">
        <v>253</v>
      </c>
      <c r="N330" s="555"/>
      <c r="O330" s="555" t="s">
        <v>254</v>
      </c>
      <c r="P330" s="525" t="s">
        <v>255</v>
      </c>
      <c r="Q330" s="525"/>
      <c r="R330" s="525" t="s">
        <v>252</v>
      </c>
      <c r="S330" s="525"/>
      <c r="T330" s="525" t="s">
        <v>256</v>
      </c>
      <c r="U330" s="525"/>
      <c r="V330" s="525" t="s">
        <v>257</v>
      </c>
      <c r="W330" s="525"/>
      <c r="X330" s="525" t="s">
        <v>252</v>
      </c>
      <c r="Y330" s="525"/>
      <c r="Z330" s="525" t="s">
        <v>256</v>
      </c>
      <c r="AA330" s="525"/>
    </row>
    <row r="331" spans="1:27" ht="20.100000000000001" customHeight="1">
      <c r="A331" s="565"/>
      <c r="B331" s="500" t="s">
        <v>258</v>
      </c>
      <c r="C331" s="590">
        <v>1</v>
      </c>
      <c r="D331" s="591"/>
      <c r="E331" s="558">
        <f>C331*11</f>
        <v>11</v>
      </c>
      <c r="F331" s="558"/>
      <c r="G331" s="525">
        <v>1</v>
      </c>
      <c r="H331" s="525"/>
      <c r="I331" s="558">
        <f>G331*11</f>
        <v>11</v>
      </c>
      <c r="J331" s="558"/>
      <c r="K331" s="558">
        <f>E331-I331</f>
        <v>0</v>
      </c>
      <c r="L331" s="558"/>
      <c r="M331" s="556">
        <f>IF(ISERROR(K331/E331),"",K331/E331)</f>
        <v>0</v>
      </c>
      <c r="N331" s="556"/>
      <c r="O331" s="555"/>
      <c r="P331" s="525" t="s">
        <v>201</v>
      </c>
      <c r="Q331" s="525"/>
      <c r="R331" s="554">
        <f>SUM(O196:U196)</f>
        <v>0</v>
      </c>
      <c r="S331" s="554"/>
      <c r="T331" s="549" t="str">
        <f t="array" ref="T331">IF(ISERROR(R331/R338),"",R331/R338)</f>
        <v/>
      </c>
      <c r="U331" s="549"/>
      <c r="V331" s="525" t="s">
        <v>259</v>
      </c>
      <c r="W331" s="525"/>
      <c r="X331" s="526">
        <f>SUM(P195,P253,P288,P304,P312,P327)</f>
        <v>0</v>
      </c>
      <c r="Y331" s="527"/>
      <c r="Z331" s="549" t="str">
        <f t="array" ref="Z331">IF(ISERROR(X331/X338),"",X331/X338)</f>
        <v/>
      </c>
      <c r="AA331" s="549"/>
    </row>
    <row r="332" spans="1:27" ht="20.100000000000001" customHeight="1">
      <c r="A332" s="565"/>
      <c r="B332" s="500" t="s">
        <v>260</v>
      </c>
      <c r="C332" s="547">
        <v>0</v>
      </c>
      <c r="D332" s="548"/>
      <c r="E332" s="558">
        <f>C332*11</f>
        <v>0</v>
      </c>
      <c r="F332" s="558"/>
      <c r="G332" s="525">
        <v>0</v>
      </c>
      <c r="H332" s="525"/>
      <c r="I332" s="558">
        <f>G332*11</f>
        <v>0</v>
      </c>
      <c r="J332" s="558"/>
      <c r="K332" s="558">
        <f>E332-I332</f>
        <v>0</v>
      </c>
      <c r="L332" s="558"/>
      <c r="M332" s="556" t="str">
        <f>IF(ISERROR(K332/E332),"",K332/E332)</f>
        <v/>
      </c>
      <c r="N332" s="556"/>
      <c r="O332" s="555"/>
      <c r="P332" s="525" t="s">
        <v>216</v>
      </c>
      <c r="Q332" s="525"/>
      <c r="R332" s="554">
        <f>SUM(O254:U254)</f>
        <v>0</v>
      </c>
      <c r="S332" s="554"/>
      <c r="T332" s="549" t="str">
        <f>IF(ISERROR(R332/R338),"",R332/R338)</f>
        <v/>
      </c>
      <c r="U332" s="549"/>
      <c r="V332" s="525" t="s">
        <v>261</v>
      </c>
      <c r="W332" s="525"/>
      <c r="X332" s="526">
        <f>SUM(P196,P254,P289,P305,P313,P328)</f>
        <v>0</v>
      </c>
      <c r="Y332" s="527"/>
      <c r="Z332" s="549" t="str">
        <f>IF(ISERROR(X332/X338),"",X332/X338)</f>
        <v/>
      </c>
      <c r="AA332" s="549"/>
    </row>
    <row r="333" spans="1:27" ht="20.100000000000001" customHeight="1">
      <c r="A333" s="565"/>
      <c r="B333" s="500" t="s">
        <v>262</v>
      </c>
      <c r="C333" s="547">
        <v>0</v>
      </c>
      <c r="D333" s="548"/>
      <c r="E333" s="558">
        <f>C333*8</f>
        <v>0</v>
      </c>
      <c r="F333" s="558"/>
      <c r="G333" s="525">
        <v>1</v>
      </c>
      <c r="H333" s="525"/>
      <c r="I333" s="558">
        <f>G333*8</f>
        <v>8</v>
      </c>
      <c r="J333" s="558"/>
      <c r="K333" s="558">
        <f>E333-I333</f>
        <v>-8</v>
      </c>
      <c r="L333" s="558"/>
      <c r="M333" s="556" t="str">
        <f>IF(ISERROR(K333/E333),"",K333/E333)</f>
        <v/>
      </c>
      <c r="N333" s="556"/>
      <c r="O333" s="555"/>
      <c r="P333" s="525" t="s">
        <v>224</v>
      </c>
      <c r="Q333" s="525"/>
      <c r="R333" s="554">
        <f>SUM(O289:U289)</f>
        <v>0</v>
      </c>
      <c r="S333" s="554"/>
      <c r="T333" s="549" t="str">
        <f>IF(ISERROR(R333/R338),"",R333/R338)</f>
        <v/>
      </c>
      <c r="U333" s="549"/>
      <c r="V333" s="525" t="s">
        <v>263</v>
      </c>
      <c r="W333" s="525"/>
      <c r="X333" s="526">
        <f>SUM(P197,P255,P290,P306,P314,P329)</f>
        <v>0</v>
      </c>
      <c r="Y333" s="527"/>
      <c r="Z333" s="549" t="str">
        <f>IF(ISERROR(X333/X338),"",X333/X338)</f>
        <v/>
      </c>
      <c r="AA333" s="549"/>
    </row>
    <row r="334" spans="1:27" ht="20.100000000000001" customHeight="1">
      <c r="A334" s="565"/>
      <c r="B334" s="500" t="s">
        <v>264</v>
      </c>
      <c r="C334" s="547">
        <v>1</v>
      </c>
      <c r="D334" s="548"/>
      <c r="E334" s="558">
        <f>C334*11</f>
        <v>11</v>
      </c>
      <c r="F334" s="558"/>
      <c r="G334" s="525">
        <v>1</v>
      </c>
      <c r="H334" s="525"/>
      <c r="I334" s="558">
        <f>G334*11</f>
        <v>11</v>
      </c>
      <c r="J334" s="558"/>
      <c r="K334" s="558">
        <f>E334-I334</f>
        <v>0</v>
      </c>
      <c r="L334" s="558"/>
      <c r="M334" s="556">
        <f>IF(ISERROR(K334/E334),"",K334/E334)</f>
        <v>0</v>
      </c>
      <c r="N334" s="556"/>
      <c r="O334" s="555"/>
      <c r="P334" s="525" t="s">
        <v>231</v>
      </c>
      <c r="Q334" s="525"/>
      <c r="R334" s="554">
        <f>SUM(O305:U305)</f>
        <v>0</v>
      </c>
      <c r="S334" s="554"/>
      <c r="T334" s="549" t="str">
        <f>IF(ISERROR(R334/R338),"",R334/R338)</f>
        <v/>
      </c>
      <c r="U334" s="549"/>
      <c r="V334" s="525" t="s">
        <v>265</v>
      </c>
      <c r="W334" s="525"/>
      <c r="X334" s="526">
        <f>SUM(P199,P256,P291,P307,P315,P330)</f>
        <v>0</v>
      </c>
      <c r="Y334" s="527"/>
      <c r="Z334" s="549" t="str">
        <f>IF(ISERROR(X334/X338),"",X334/X338)</f>
        <v/>
      </c>
      <c r="AA334" s="549"/>
    </row>
    <row r="335" spans="1:27" ht="20.100000000000001" customHeight="1">
      <c r="A335" s="566"/>
      <c r="B335" s="500" t="s">
        <v>266</v>
      </c>
      <c r="C335" s="557">
        <f>SUM(C331:D334)</f>
        <v>2</v>
      </c>
      <c r="D335" s="531"/>
      <c r="E335" s="558">
        <f>SUM(E331:F334)</f>
        <v>22</v>
      </c>
      <c r="F335" s="558"/>
      <c r="G335" s="525">
        <f>SUM(G331:H334)</f>
        <v>3</v>
      </c>
      <c r="H335" s="525"/>
      <c r="I335" s="558">
        <f>SUM(I331:J334)</f>
        <v>30</v>
      </c>
      <c r="J335" s="558"/>
      <c r="K335" s="558">
        <f>SUM(K331:L334)</f>
        <v>-8</v>
      </c>
      <c r="L335" s="558"/>
      <c r="M335" s="556">
        <f>IF(ISERROR(K335/E335),"",K335/E335)</f>
        <v>-0.36363636363636365</v>
      </c>
      <c r="N335" s="556"/>
      <c r="O335" s="555"/>
      <c r="P335" s="525" t="s">
        <v>234</v>
      </c>
      <c r="Q335" s="525"/>
      <c r="R335" s="554">
        <f>SUM(O313:U313)</f>
        <v>0</v>
      </c>
      <c r="S335" s="554"/>
      <c r="T335" s="549" t="str">
        <f>IF(ISERROR(R335/R338),"",R335/R338)</f>
        <v/>
      </c>
      <c r="U335" s="549"/>
      <c r="V335" s="525" t="s">
        <v>267</v>
      </c>
      <c r="W335" s="525"/>
      <c r="X335" s="526">
        <f>SUM(P200,P257,P292,P308,P316,P331)</f>
        <v>0</v>
      </c>
      <c r="Y335" s="527"/>
      <c r="Z335" s="549" t="str">
        <f>IF(ISERROR(X335/X338),"",X335/X338)</f>
        <v/>
      </c>
      <c r="AA335" s="549"/>
    </row>
    <row r="336" spans="1:27" ht="20.100000000000001" customHeight="1">
      <c r="A336" s="367" t="s">
        <v>496</v>
      </c>
      <c r="B336" s="500">
        <f>G329</f>
        <v>1881</v>
      </c>
      <c r="C336" s="535" t="s">
        <v>269</v>
      </c>
      <c r="D336" s="534"/>
      <c r="E336" s="525">
        <f>H329</f>
        <v>9481.17</v>
      </c>
      <c r="F336" s="525"/>
      <c r="G336" s="525" t="s">
        <v>270</v>
      </c>
      <c r="H336" s="525"/>
      <c r="I336" s="553">
        <f>L329</f>
        <v>24.344604234262977</v>
      </c>
      <c r="J336" s="553"/>
      <c r="K336" s="555" t="s">
        <v>271</v>
      </c>
      <c r="L336" s="555"/>
      <c r="M336" s="553">
        <f>J329</f>
        <v>22.260355029585799</v>
      </c>
      <c r="N336" s="553"/>
      <c r="O336" s="555"/>
      <c r="P336" s="525" t="s">
        <v>244</v>
      </c>
      <c r="Q336" s="525"/>
      <c r="R336" s="554">
        <f>SUM(O328:U328)</f>
        <v>0</v>
      </c>
      <c r="S336" s="554"/>
      <c r="T336" s="549" t="str">
        <f>IF(ISERROR(R336/R338),"",R336/R338)</f>
        <v/>
      </c>
      <c r="U336" s="549"/>
      <c r="V336" s="525" t="s">
        <v>272</v>
      </c>
      <c r="W336" s="525"/>
      <c r="X336" s="526">
        <f>SUM(P201,P258,P293,P309,P317,P332)</f>
        <v>0</v>
      </c>
      <c r="Y336" s="527"/>
      <c r="Z336" s="549" t="str">
        <f>IF(ISERROR(X336/X338),"",X336/X338)</f>
        <v/>
      </c>
      <c r="AA336" s="549"/>
    </row>
    <row r="337" spans="1:27" ht="20.100000000000001" customHeight="1">
      <c r="A337" s="368" t="s">
        <v>497</v>
      </c>
      <c r="B337" s="500">
        <f>I329+C335</f>
        <v>86.5</v>
      </c>
      <c r="C337" s="532" t="s">
        <v>251</v>
      </c>
      <c r="D337" s="533"/>
      <c r="E337" s="550">
        <f>K329+I335</f>
        <v>107.26558139534883</v>
      </c>
      <c r="F337" s="550"/>
      <c r="G337" s="525" t="s">
        <v>274</v>
      </c>
      <c r="H337" s="525"/>
      <c r="I337" s="553">
        <f>B337-E337</f>
        <v>-20.765581395348832</v>
      </c>
      <c r="J337" s="553"/>
      <c r="K337" s="555" t="s">
        <v>275</v>
      </c>
      <c r="L337" s="555"/>
      <c r="M337" s="556">
        <f>IF(ISERROR(I337/E337),"",I337/E337)</f>
        <v>-0.19359034953451762</v>
      </c>
      <c r="N337" s="556"/>
      <c r="O337" s="555"/>
      <c r="P337" s="525" t="s">
        <v>245</v>
      </c>
      <c r="Q337" s="525"/>
      <c r="R337" s="554"/>
      <c r="S337" s="554"/>
      <c r="T337" s="549" t="str">
        <f>IF(ISERROR(R337/R338),"",R337/R338)</f>
        <v/>
      </c>
      <c r="U337" s="549"/>
      <c r="V337" s="525" t="s">
        <v>264</v>
      </c>
      <c r="W337" s="525"/>
      <c r="X337" s="526">
        <f>SUM(P202,P259,P294,P310,P318,P333)</f>
        <v>0</v>
      </c>
      <c r="Y337" s="527"/>
      <c r="Z337" s="549" t="str">
        <f>IF(ISERROR(X337/X338),"",X337/X338)</f>
        <v/>
      </c>
      <c r="AA337" s="549"/>
    </row>
    <row r="338" spans="1:27" ht="20.100000000000001" customHeight="1">
      <c r="A338" s="368" t="s">
        <v>498</v>
      </c>
      <c r="B338" s="500">
        <f>N329</f>
        <v>0</v>
      </c>
      <c r="C338" s="532" t="s">
        <v>277</v>
      </c>
      <c r="D338" s="533"/>
      <c r="E338" s="549">
        <f>IF(ISERROR(B338/B337),"",B338/B337)</f>
        <v>0</v>
      </c>
      <c r="F338" s="549"/>
      <c r="G338" s="525" t="s">
        <v>278</v>
      </c>
      <c r="H338" s="525"/>
      <c r="I338" s="555">
        <f>V329</f>
        <v>0</v>
      </c>
      <c r="J338" s="555"/>
      <c r="K338" s="555" t="s">
        <v>279</v>
      </c>
      <c r="L338" s="555"/>
      <c r="M338" s="556">
        <f t="array" ref="M338">IF(ISERROR(I338/B336),"",I338/B336)</f>
        <v>0</v>
      </c>
      <c r="N338" s="556"/>
      <c r="O338" s="555"/>
      <c r="P338" s="525" t="s">
        <v>266</v>
      </c>
      <c r="Q338" s="525"/>
      <c r="R338" s="554">
        <f>SUM(R331:S337)</f>
        <v>0</v>
      </c>
      <c r="S338" s="554"/>
      <c r="T338" s="549"/>
      <c r="U338" s="549"/>
      <c r="V338" s="525" t="s">
        <v>266</v>
      </c>
      <c r="W338" s="525"/>
      <c r="X338" s="552">
        <f>SUM(X331:Y337)</f>
        <v>0</v>
      </c>
      <c r="Y338" s="552"/>
      <c r="Z338" s="549"/>
      <c r="AA338" s="549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75" t="s">
        <v>499</v>
      </c>
      <c r="B340" s="578" t="s">
        <v>280</v>
      </c>
      <c r="C340" s="578" t="s">
        <v>281</v>
      </c>
      <c r="D340" s="578" t="s">
        <v>282</v>
      </c>
      <c r="E340" s="581" t="s">
        <v>283</v>
      </c>
      <c r="F340" s="572" t="s">
        <v>284</v>
      </c>
      <c r="G340" s="555" t="s">
        <v>285</v>
      </c>
      <c r="H340" s="555"/>
      <c r="I340" s="578" t="s">
        <v>286</v>
      </c>
      <c r="J340" s="584" t="s">
        <v>271</v>
      </c>
      <c r="K340" s="587" t="s">
        <v>287</v>
      </c>
      <c r="L340" s="578" t="s">
        <v>270</v>
      </c>
      <c r="M340" s="568" t="s">
        <v>288</v>
      </c>
      <c r="N340" s="570" t="s">
        <v>252</v>
      </c>
      <c r="O340" s="555" t="s">
        <v>289</v>
      </c>
      <c r="P340" s="555"/>
      <c r="Q340" s="555"/>
      <c r="R340" s="555"/>
      <c r="S340" s="555"/>
      <c r="T340" s="555"/>
      <c r="U340" s="555"/>
      <c r="V340" s="555" t="s">
        <v>290</v>
      </c>
      <c r="W340" s="570" t="s">
        <v>291</v>
      </c>
      <c r="X340" s="555" t="s">
        <v>292</v>
      </c>
      <c r="Y340" s="555"/>
      <c r="Z340" s="555"/>
      <c r="AA340" s="555"/>
    </row>
    <row r="341" spans="1:27" ht="21.95" customHeight="1">
      <c r="A341" s="576"/>
      <c r="B341" s="579"/>
      <c r="C341" s="579"/>
      <c r="D341" s="579"/>
      <c r="E341" s="582"/>
      <c r="F341" s="573"/>
      <c r="G341" s="555"/>
      <c r="H341" s="555"/>
      <c r="I341" s="579"/>
      <c r="J341" s="585"/>
      <c r="K341" s="588"/>
      <c r="L341" s="579"/>
      <c r="M341" s="569"/>
      <c r="N341" s="570"/>
      <c r="O341" s="555" t="s">
        <v>259</v>
      </c>
      <c r="P341" s="555" t="s">
        <v>261</v>
      </c>
      <c r="Q341" s="555" t="s">
        <v>263</v>
      </c>
      <c r="R341" s="571" t="s">
        <v>265</v>
      </c>
      <c r="S341" s="525" t="s">
        <v>267</v>
      </c>
      <c r="T341" s="555" t="s">
        <v>272</v>
      </c>
      <c r="U341" s="555" t="s">
        <v>264</v>
      </c>
      <c r="V341" s="555"/>
      <c r="W341" s="570"/>
      <c r="X341" s="555" t="s">
        <v>293</v>
      </c>
      <c r="Y341" s="555" t="s">
        <v>294</v>
      </c>
      <c r="Z341" s="555" t="s">
        <v>295</v>
      </c>
      <c r="AA341" s="555" t="s">
        <v>264</v>
      </c>
    </row>
    <row r="342" spans="1:27" ht="21.95" customHeight="1">
      <c r="A342" s="577"/>
      <c r="B342" s="580"/>
      <c r="C342" s="580"/>
      <c r="D342" s="580"/>
      <c r="E342" s="583"/>
      <c r="F342" s="574"/>
      <c r="G342" s="436" t="s">
        <v>296</v>
      </c>
      <c r="H342" s="504" t="s">
        <v>297</v>
      </c>
      <c r="I342" s="580"/>
      <c r="J342" s="586"/>
      <c r="K342" s="589"/>
      <c r="L342" s="580"/>
      <c r="M342" s="569"/>
      <c r="N342" s="570"/>
      <c r="O342" s="555"/>
      <c r="P342" s="555"/>
      <c r="Q342" s="555"/>
      <c r="R342" s="571"/>
      <c r="S342" s="525"/>
      <c r="T342" s="555"/>
      <c r="U342" s="555"/>
      <c r="V342" s="555"/>
      <c r="W342" s="570"/>
      <c r="X342" s="555"/>
      <c r="Y342" s="555"/>
      <c r="Z342" s="555"/>
      <c r="AA342" s="555"/>
    </row>
    <row r="343" spans="1:27" ht="20.100000000000001" hidden="1" customHeight="1">
      <c r="A343" s="357">
        <v>30100030</v>
      </c>
      <c r="B343" s="498" t="s">
        <v>178</v>
      </c>
      <c r="C343" s="148" t="s">
        <v>179</v>
      </c>
      <c r="D343" s="130">
        <v>5.03</v>
      </c>
      <c r="E343" s="130"/>
      <c r="F343" s="149"/>
      <c r="G343" s="150"/>
      <c r="H343" s="499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06"/>
      <c r="P343" s="506"/>
      <c r="Q343" s="506"/>
      <c r="R343" s="506"/>
      <c r="S343" s="506"/>
      <c r="T343" s="506"/>
      <c r="U343" s="506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99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06"/>
      <c r="P344" s="506"/>
      <c r="Q344" s="506"/>
      <c r="R344" s="506"/>
      <c r="S344" s="506"/>
      <c r="T344" s="506"/>
      <c r="U344" s="506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99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06"/>
      <c r="P345" s="506"/>
      <c r="Q345" s="506"/>
      <c r="R345" s="506"/>
      <c r="S345" s="506"/>
      <c r="T345" s="506"/>
      <c r="U345" s="506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99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06"/>
      <c r="P346" s="506"/>
      <c r="Q346" s="506"/>
      <c r="R346" s="506"/>
      <c r="S346" s="506"/>
      <c r="T346" s="506"/>
      <c r="U346" s="506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99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06"/>
      <c r="P347" s="506"/>
      <c r="Q347" s="506"/>
      <c r="R347" s="506"/>
      <c r="S347" s="506"/>
      <c r="T347" s="506"/>
      <c r="U347" s="506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99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06"/>
      <c r="P348" s="506"/>
      <c r="Q348" s="506"/>
      <c r="R348" s="506"/>
      <c r="S348" s="506"/>
      <c r="T348" s="506"/>
      <c r="U348" s="506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99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06"/>
      <c r="P349" s="506"/>
      <c r="Q349" s="506"/>
      <c r="R349" s="506"/>
      <c r="S349" s="506"/>
      <c r="T349" s="506"/>
      <c r="U349" s="506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99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06"/>
      <c r="P350" s="506"/>
      <c r="Q350" s="506"/>
      <c r="R350" s="506"/>
      <c r="S350" s="506"/>
      <c r="T350" s="506"/>
      <c r="U350" s="506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99">
        <f t="shared" si="158"/>
        <v>0</v>
      </c>
      <c r="I351" s="499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06"/>
      <c r="P351" s="506"/>
      <c r="Q351" s="506"/>
      <c r="R351" s="506"/>
      <c r="S351" s="506"/>
      <c r="T351" s="506"/>
      <c r="U351" s="506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99">
        <f t="shared" si="158"/>
        <v>0</v>
      </c>
      <c r="I352" s="499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06"/>
      <c r="P352" s="506"/>
      <c r="Q352" s="506"/>
      <c r="R352" s="506"/>
      <c r="S352" s="506"/>
      <c r="T352" s="506"/>
      <c r="U352" s="506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499">
        <f t="shared" si="158"/>
        <v>0</v>
      </c>
      <c r="I353" s="499"/>
      <c r="J353" s="152"/>
      <c r="K353" s="153"/>
      <c r="L353" s="151"/>
      <c r="M353" s="131"/>
      <c r="N353" s="152"/>
      <c r="O353" s="506"/>
      <c r="P353" s="506"/>
      <c r="Q353" s="506"/>
      <c r="R353" s="506"/>
      <c r="S353" s="506"/>
      <c r="T353" s="506"/>
      <c r="U353" s="506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499">
        <f t="shared" si="158"/>
        <v>0</v>
      </c>
      <c r="I354" s="499"/>
      <c r="J354" s="152"/>
      <c r="K354" s="153"/>
      <c r="L354" s="151"/>
      <c r="M354" s="131"/>
      <c r="N354" s="152"/>
      <c r="O354" s="506"/>
      <c r="P354" s="506"/>
      <c r="Q354" s="506"/>
      <c r="R354" s="506"/>
      <c r="S354" s="506"/>
      <c r="T354" s="506"/>
      <c r="U354" s="506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99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06"/>
      <c r="P355" s="506"/>
      <c r="Q355" s="506"/>
      <c r="R355" s="506"/>
      <c r="S355" s="506"/>
      <c r="T355" s="506"/>
      <c r="U355" s="506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99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06"/>
      <c r="P356" s="506"/>
      <c r="Q356" s="506"/>
      <c r="R356" s="506"/>
      <c r="S356" s="506"/>
      <c r="T356" s="506"/>
      <c r="U356" s="506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99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06"/>
      <c r="P357" s="506"/>
      <c r="Q357" s="506"/>
      <c r="R357" s="506"/>
      <c r="S357" s="506"/>
      <c r="T357" s="506"/>
      <c r="U357" s="506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04" t="s">
        <v>190</v>
      </c>
      <c r="D358" s="130">
        <v>4.8</v>
      </c>
      <c r="E358" s="130"/>
      <c r="F358" s="149"/>
      <c r="G358" s="150"/>
      <c r="H358" s="499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06"/>
      <c r="P358" s="506"/>
      <c r="Q358" s="506"/>
      <c r="R358" s="506"/>
      <c r="S358" s="506"/>
      <c r="T358" s="506"/>
      <c r="U358" s="506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04" t="s">
        <v>187</v>
      </c>
      <c r="D359" s="130">
        <v>4.8</v>
      </c>
      <c r="E359" s="130"/>
      <c r="F359" s="149"/>
      <c r="G359" s="150"/>
      <c r="H359" s="499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06"/>
      <c r="P359" s="506"/>
      <c r="Q359" s="506"/>
      <c r="R359" s="506"/>
      <c r="S359" s="506"/>
      <c r="T359" s="506"/>
      <c r="U359" s="506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04" t="s">
        <v>179</v>
      </c>
      <c r="D360" s="130">
        <v>4.8</v>
      </c>
      <c r="E360" s="130"/>
      <c r="F360" s="149"/>
      <c r="G360" s="150"/>
      <c r="H360" s="499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06"/>
      <c r="P360" s="506"/>
      <c r="Q360" s="506"/>
      <c r="R360" s="506"/>
      <c r="S360" s="506"/>
      <c r="T360" s="506"/>
      <c r="U360" s="506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04" t="s">
        <v>199</v>
      </c>
      <c r="D361" s="130">
        <v>4.8</v>
      </c>
      <c r="E361" s="130"/>
      <c r="F361" s="149"/>
      <c r="G361" s="150"/>
      <c r="H361" s="499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06"/>
      <c r="P361" s="506"/>
      <c r="Q361" s="506"/>
      <c r="R361" s="506"/>
      <c r="S361" s="506"/>
      <c r="T361" s="506"/>
      <c r="U361" s="506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99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06"/>
      <c r="P362" s="506"/>
      <c r="Q362" s="506"/>
      <c r="R362" s="506"/>
      <c r="S362" s="506"/>
      <c r="T362" s="506"/>
      <c r="U362" s="506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99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06"/>
      <c r="P363" s="506"/>
      <c r="Q363" s="506"/>
      <c r="R363" s="506"/>
      <c r="S363" s="506"/>
      <c r="T363" s="506"/>
      <c r="U363" s="506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59" t="s">
        <v>201</v>
      </c>
      <c r="B364" s="560"/>
      <c r="C364" s="507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98" t="s">
        <v>206</v>
      </c>
      <c r="C365" s="148" t="s">
        <v>199</v>
      </c>
      <c r="D365" s="130">
        <v>5.03</v>
      </c>
      <c r="E365" s="130"/>
      <c r="F365" s="149"/>
      <c r="G365" s="150"/>
      <c r="H365" s="499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02"/>
      <c r="P365" s="502"/>
      <c r="Q365" s="502"/>
      <c r="R365" s="502"/>
      <c r="S365" s="502"/>
      <c r="T365" s="502"/>
      <c r="U365" s="502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98" t="s">
        <v>428</v>
      </c>
      <c r="C366" s="209" t="s">
        <v>430</v>
      </c>
      <c r="D366" s="130">
        <v>5.03</v>
      </c>
      <c r="E366" s="130"/>
      <c r="F366" s="149"/>
      <c r="G366" s="150"/>
      <c r="H366" s="499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02"/>
      <c r="P366" s="502"/>
      <c r="Q366" s="502"/>
      <c r="R366" s="502"/>
      <c r="S366" s="502"/>
      <c r="T366" s="502"/>
      <c r="U366" s="502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98" t="s">
        <v>206</v>
      </c>
      <c r="C367" s="148" t="s">
        <v>186</v>
      </c>
      <c r="D367" s="130">
        <v>5.03</v>
      </c>
      <c r="E367" s="130"/>
      <c r="F367" s="149"/>
      <c r="G367" s="150"/>
      <c r="H367" s="499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02"/>
      <c r="P367" s="502"/>
      <c r="Q367" s="502"/>
      <c r="R367" s="502"/>
      <c r="S367" s="502"/>
      <c r="T367" s="502"/>
      <c r="U367" s="502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98" t="s">
        <v>206</v>
      </c>
      <c r="C368" s="148" t="s">
        <v>203</v>
      </c>
      <c r="D368" s="130">
        <v>5.03</v>
      </c>
      <c r="E368" s="130"/>
      <c r="F368" s="149"/>
      <c r="G368" s="150"/>
      <c r="H368" s="499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02"/>
      <c r="P368" s="502"/>
      <c r="Q368" s="502"/>
      <c r="R368" s="502"/>
      <c r="S368" s="502"/>
      <c r="T368" s="502"/>
      <c r="U368" s="502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98" t="s">
        <v>206</v>
      </c>
      <c r="C369" s="148" t="s">
        <v>207</v>
      </c>
      <c r="D369" s="130">
        <v>5.03</v>
      </c>
      <c r="E369" s="130"/>
      <c r="F369" s="149"/>
      <c r="G369" s="150"/>
      <c r="H369" s="499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02"/>
      <c r="P369" s="502"/>
      <c r="Q369" s="502"/>
      <c r="R369" s="502"/>
      <c r="S369" s="502"/>
      <c r="T369" s="502"/>
      <c r="U369" s="502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98" t="s">
        <v>417</v>
      </c>
      <c r="C370" s="209" t="s">
        <v>418</v>
      </c>
      <c r="D370" s="130"/>
      <c r="E370" s="130"/>
      <c r="F370" s="149"/>
      <c r="G370" s="150"/>
      <c r="H370" s="499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02"/>
      <c r="P370" s="502"/>
      <c r="Q370" s="502"/>
      <c r="R370" s="502"/>
      <c r="S370" s="502"/>
      <c r="T370" s="502"/>
      <c r="U370" s="502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98" t="s">
        <v>417</v>
      </c>
      <c r="C371" s="209" t="s">
        <v>419</v>
      </c>
      <c r="D371" s="130"/>
      <c r="E371" s="130"/>
      <c r="F371" s="149"/>
      <c r="G371" s="150"/>
      <c r="H371" s="499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02"/>
      <c r="P371" s="502"/>
      <c r="Q371" s="502"/>
      <c r="R371" s="502"/>
      <c r="S371" s="502"/>
      <c r="T371" s="502"/>
      <c r="U371" s="502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98" t="s">
        <v>417</v>
      </c>
      <c r="C372" s="209" t="s">
        <v>61</v>
      </c>
      <c r="D372" s="130"/>
      <c r="E372" s="130"/>
      <c r="F372" s="149"/>
      <c r="G372" s="150"/>
      <c r="H372" s="499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02"/>
      <c r="P372" s="502"/>
      <c r="Q372" s="502"/>
      <c r="R372" s="502"/>
      <c r="S372" s="502"/>
      <c r="T372" s="502"/>
      <c r="U372" s="502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98" t="s">
        <v>208</v>
      </c>
      <c r="C373" s="148" t="s">
        <v>179</v>
      </c>
      <c r="D373" s="130">
        <v>5.08</v>
      </c>
      <c r="E373" s="130"/>
      <c r="F373" s="149"/>
      <c r="G373" s="150"/>
      <c r="H373" s="499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02"/>
      <c r="P373" s="502"/>
      <c r="Q373" s="502"/>
      <c r="R373" s="502"/>
      <c r="S373" s="502"/>
      <c r="T373" s="502"/>
      <c r="U373" s="502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98" t="s">
        <v>208</v>
      </c>
      <c r="C374" s="148" t="s">
        <v>204</v>
      </c>
      <c r="D374" s="130">
        <v>5.08</v>
      </c>
      <c r="E374" s="130"/>
      <c r="F374" s="149"/>
      <c r="G374" s="150"/>
      <c r="H374" s="499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02"/>
      <c r="P374" s="502"/>
      <c r="Q374" s="502"/>
      <c r="R374" s="502"/>
      <c r="S374" s="502"/>
      <c r="T374" s="502"/>
      <c r="U374" s="502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98" t="s">
        <v>208</v>
      </c>
      <c r="C375" s="148" t="s">
        <v>205</v>
      </c>
      <c r="D375" s="130">
        <v>5.08</v>
      </c>
      <c r="E375" s="130"/>
      <c r="F375" s="149"/>
      <c r="G375" s="150"/>
      <c r="H375" s="499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02"/>
      <c r="P375" s="502"/>
      <c r="Q375" s="502"/>
      <c r="R375" s="502"/>
      <c r="S375" s="502"/>
      <c r="T375" s="502"/>
      <c r="U375" s="502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98" t="s">
        <v>208</v>
      </c>
      <c r="C376" s="148" t="s">
        <v>186</v>
      </c>
      <c r="D376" s="130">
        <v>5.08</v>
      </c>
      <c r="E376" s="130"/>
      <c r="F376" s="149"/>
      <c r="G376" s="150"/>
      <c r="H376" s="499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02"/>
      <c r="P376" s="502"/>
      <c r="Q376" s="502"/>
      <c r="R376" s="502"/>
      <c r="S376" s="502"/>
      <c r="T376" s="502"/>
      <c r="U376" s="502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98" t="s">
        <v>208</v>
      </c>
      <c r="C377" s="148" t="s">
        <v>203</v>
      </c>
      <c r="D377" s="130">
        <v>5.08</v>
      </c>
      <c r="E377" s="130"/>
      <c r="F377" s="149"/>
      <c r="G377" s="150"/>
      <c r="H377" s="499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02"/>
      <c r="P377" s="502"/>
      <c r="Q377" s="502"/>
      <c r="R377" s="502"/>
      <c r="S377" s="502"/>
      <c r="T377" s="502"/>
      <c r="U377" s="502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98" t="s">
        <v>208</v>
      </c>
      <c r="C378" s="148" t="s">
        <v>199</v>
      </c>
      <c r="D378" s="130">
        <v>5.08</v>
      </c>
      <c r="E378" s="130"/>
      <c r="F378" s="149"/>
      <c r="G378" s="150"/>
      <c r="H378" s="499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06"/>
      <c r="P378" s="506"/>
      <c r="Q378" s="506"/>
      <c r="R378" s="506"/>
      <c r="S378" s="506"/>
      <c r="T378" s="506"/>
      <c r="U378" s="506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98" t="s">
        <v>208</v>
      </c>
      <c r="C379" s="148" t="s">
        <v>187</v>
      </c>
      <c r="D379" s="130">
        <v>5.08</v>
      </c>
      <c r="E379" s="130"/>
      <c r="F379" s="149"/>
      <c r="G379" s="150"/>
      <c r="H379" s="499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02"/>
      <c r="P379" s="502"/>
      <c r="Q379" s="502"/>
      <c r="R379" s="502"/>
      <c r="S379" s="502"/>
      <c r="T379" s="502"/>
      <c r="U379" s="502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98" t="s">
        <v>208</v>
      </c>
      <c r="C380" s="148" t="s">
        <v>207</v>
      </c>
      <c r="D380" s="130">
        <v>5.08</v>
      </c>
      <c r="E380" s="130"/>
      <c r="F380" s="149"/>
      <c r="G380" s="150"/>
      <c r="H380" s="499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06"/>
      <c r="P380" s="506"/>
      <c r="Q380" s="506"/>
      <c r="R380" s="506"/>
      <c r="S380" s="506"/>
      <c r="T380" s="506"/>
      <c r="U380" s="506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98" t="s">
        <v>209</v>
      </c>
      <c r="C381" s="148" t="s">
        <v>194</v>
      </c>
      <c r="D381" s="130">
        <v>5.03</v>
      </c>
      <c r="E381" s="130"/>
      <c r="F381" s="149"/>
      <c r="G381" s="150"/>
      <c r="H381" s="499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02"/>
      <c r="P381" s="502"/>
      <c r="Q381" s="502"/>
      <c r="R381" s="502"/>
      <c r="S381" s="502"/>
      <c r="T381" s="502"/>
      <c r="U381" s="502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98" t="s">
        <v>209</v>
      </c>
      <c r="C382" s="148" t="s">
        <v>179</v>
      </c>
      <c r="D382" s="130">
        <v>5.03</v>
      </c>
      <c r="E382" s="130"/>
      <c r="F382" s="149"/>
      <c r="G382" s="150"/>
      <c r="H382" s="499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02"/>
      <c r="P382" s="502"/>
      <c r="Q382" s="502"/>
      <c r="R382" s="502"/>
      <c r="S382" s="502"/>
      <c r="T382" s="502"/>
      <c r="U382" s="502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98" t="s">
        <v>209</v>
      </c>
      <c r="C383" s="148" t="s">
        <v>195</v>
      </c>
      <c r="D383" s="130">
        <v>5.03</v>
      </c>
      <c r="E383" s="130"/>
      <c r="F383" s="149"/>
      <c r="G383" s="150"/>
      <c r="H383" s="499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02"/>
      <c r="P383" s="502"/>
      <c r="Q383" s="502"/>
      <c r="R383" s="502"/>
      <c r="S383" s="502"/>
      <c r="T383" s="502"/>
      <c r="U383" s="502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98" t="s">
        <v>209</v>
      </c>
      <c r="C384" s="148" t="s">
        <v>204</v>
      </c>
      <c r="D384" s="130">
        <v>5.03</v>
      </c>
      <c r="E384" s="130"/>
      <c r="F384" s="149"/>
      <c r="G384" s="150"/>
      <c r="H384" s="499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02"/>
      <c r="P384" s="502"/>
      <c r="Q384" s="502"/>
      <c r="R384" s="502"/>
      <c r="S384" s="502"/>
      <c r="T384" s="502"/>
      <c r="U384" s="502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98" t="s">
        <v>382</v>
      </c>
      <c r="C385" s="209" t="s">
        <v>383</v>
      </c>
      <c r="D385" s="130">
        <v>5.03</v>
      </c>
      <c r="E385" s="130"/>
      <c r="F385" s="149"/>
      <c r="G385" s="150"/>
      <c r="H385" s="499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02"/>
      <c r="P385" s="502"/>
      <c r="Q385" s="502"/>
      <c r="R385" s="502"/>
      <c r="S385" s="502"/>
      <c r="T385" s="502"/>
      <c r="U385" s="502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98" t="s">
        <v>382</v>
      </c>
      <c r="C386" s="209" t="s">
        <v>384</v>
      </c>
      <c r="D386" s="130">
        <v>5.03</v>
      </c>
      <c r="E386" s="130"/>
      <c r="F386" s="149"/>
      <c r="G386" s="150"/>
      <c r="H386" s="499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02"/>
      <c r="P386" s="502"/>
      <c r="Q386" s="502"/>
      <c r="R386" s="502"/>
      <c r="S386" s="502"/>
      <c r="T386" s="502"/>
      <c r="U386" s="502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98" t="s">
        <v>382</v>
      </c>
      <c r="C387" s="209" t="s">
        <v>389</v>
      </c>
      <c r="D387" s="130">
        <v>5.03</v>
      </c>
      <c r="E387" s="130"/>
      <c r="F387" s="149"/>
      <c r="G387" s="150"/>
      <c r="H387" s="499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02"/>
      <c r="P387" s="502"/>
      <c r="Q387" s="502"/>
      <c r="R387" s="502"/>
      <c r="S387" s="502"/>
      <c r="T387" s="502"/>
      <c r="U387" s="502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98" t="s">
        <v>382</v>
      </c>
      <c r="C388" s="209" t="s">
        <v>391</v>
      </c>
      <c r="D388" s="130">
        <v>5.03</v>
      </c>
      <c r="E388" s="130"/>
      <c r="F388" s="149"/>
      <c r="G388" s="150"/>
      <c r="H388" s="499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02"/>
      <c r="P388" s="502"/>
      <c r="Q388" s="502"/>
      <c r="R388" s="502"/>
      <c r="S388" s="502"/>
      <c r="T388" s="502"/>
      <c r="U388" s="502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98" t="s">
        <v>421</v>
      </c>
      <c r="C389" s="209" t="s">
        <v>364</v>
      </c>
      <c r="D389" s="130">
        <v>5.03</v>
      </c>
      <c r="E389" s="130"/>
      <c r="F389" s="149"/>
      <c r="G389" s="150"/>
      <c r="H389" s="499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02"/>
      <c r="P389" s="502"/>
      <c r="Q389" s="502"/>
      <c r="R389" s="502"/>
      <c r="S389" s="502"/>
      <c r="T389" s="502"/>
      <c r="U389" s="502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98" t="s">
        <v>421</v>
      </c>
      <c r="C390" s="209" t="s">
        <v>365</v>
      </c>
      <c r="D390" s="130">
        <v>5.03</v>
      </c>
      <c r="E390" s="130"/>
      <c r="F390" s="149"/>
      <c r="G390" s="150"/>
      <c r="H390" s="499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02"/>
      <c r="P390" s="502"/>
      <c r="Q390" s="502"/>
      <c r="R390" s="502"/>
      <c r="S390" s="502"/>
      <c r="T390" s="502"/>
      <c r="U390" s="502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98" t="s">
        <v>421</v>
      </c>
      <c r="C391" s="209" t="s">
        <v>366</v>
      </c>
      <c r="D391" s="130">
        <v>5.03</v>
      </c>
      <c r="E391" s="130"/>
      <c r="F391" s="149"/>
      <c r="G391" s="150"/>
      <c r="H391" s="499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02"/>
      <c r="P391" s="502"/>
      <c r="Q391" s="502"/>
      <c r="R391" s="502"/>
      <c r="S391" s="502"/>
      <c r="T391" s="502"/>
      <c r="U391" s="502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98" t="s">
        <v>421</v>
      </c>
      <c r="C392" s="209" t="s">
        <v>367</v>
      </c>
      <c r="D392" s="130">
        <v>5.03</v>
      </c>
      <c r="E392" s="130"/>
      <c r="F392" s="149"/>
      <c r="G392" s="150"/>
      <c r="H392" s="499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02"/>
      <c r="P392" s="502"/>
      <c r="Q392" s="502"/>
      <c r="R392" s="502"/>
      <c r="S392" s="502"/>
      <c r="T392" s="502"/>
      <c r="U392" s="502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99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06"/>
      <c r="P393" s="506"/>
      <c r="Q393" s="506"/>
      <c r="R393" s="506"/>
      <c r="S393" s="506"/>
      <c r="T393" s="506"/>
      <c r="U393" s="506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99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06"/>
      <c r="P394" s="506"/>
      <c r="Q394" s="506"/>
      <c r="R394" s="506"/>
      <c r="S394" s="506"/>
      <c r="T394" s="506"/>
      <c r="U394" s="506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99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06"/>
      <c r="P395" s="506"/>
      <c r="Q395" s="506"/>
      <c r="R395" s="506"/>
      <c r="S395" s="506"/>
      <c r="T395" s="506"/>
      <c r="U395" s="506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99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06"/>
      <c r="P396" s="506"/>
      <c r="Q396" s="506"/>
      <c r="R396" s="506"/>
      <c r="S396" s="506"/>
      <c r="T396" s="506"/>
      <c r="U396" s="506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99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06"/>
      <c r="P397" s="506"/>
      <c r="Q397" s="506"/>
      <c r="R397" s="506"/>
      <c r="S397" s="506"/>
      <c r="T397" s="506"/>
      <c r="U397" s="506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99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06"/>
      <c r="P398" s="506"/>
      <c r="Q398" s="506"/>
      <c r="R398" s="506"/>
      <c r="S398" s="506"/>
      <c r="T398" s="506"/>
      <c r="U398" s="506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99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06"/>
      <c r="P399" s="506"/>
      <c r="Q399" s="506"/>
      <c r="R399" s="506"/>
      <c r="S399" s="506"/>
      <c r="T399" s="506"/>
      <c r="U399" s="506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99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06"/>
      <c r="P400" s="506"/>
      <c r="Q400" s="506"/>
      <c r="R400" s="506"/>
      <c r="S400" s="506"/>
      <c r="T400" s="506"/>
      <c r="U400" s="506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99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06"/>
      <c r="P401" s="506"/>
      <c r="Q401" s="506"/>
      <c r="R401" s="506"/>
      <c r="S401" s="506"/>
      <c r="T401" s="506"/>
      <c r="U401" s="506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99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06"/>
      <c r="P402" s="506"/>
      <c r="Q402" s="506"/>
      <c r="R402" s="506"/>
      <c r="S402" s="506"/>
      <c r="T402" s="506"/>
      <c r="U402" s="506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99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06"/>
      <c r="P403" s="506"/>
      <c r="Q403" s="506"/>
      <c r="R403" s="506"/>
      <c r="S403" s="506"/>
      <c r="T403" s="506"/>
      <c r="U403" s="506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99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06"/>
      <c r="P404" s="506"/>
      <c r="Q404" s="506"/>
      <c r="R404" s="506"/>
      <c r="S404" s="506"/>
      <c r="T404" s="506"/>
      <c r="U404" s="506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99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06"/>
      <c r="P405" s="506"/>
      <c r="Q405" s="506"/>
      <c r="R405" s="506"/>
      <c r="S405" s="506"/>
      <c r="T405" s="506"/>
      <c r="U405" s="506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99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06"/>
      <c r="P406" s="506"/>
      <c r="Q406" s="506"/>
      <c r="R406" s="506"/>
      <c r="S406" s="506"/>
      <c r="T406" s="506"/>
      <c r="U406" s="506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99">
        <f t="shared" si="171"/>
        <v>0</v>
      </c>
      <c r="I407" s="151"/>
      <c r="J407" s="152"/>
      <c r="K407" s="153"/>
      <c r="L407" s="151"/>
      <c r="M407" s="131"/>
      <c r="N407" s="152"/>
      <c r="O407" s="506"/>
      <c r="P407" s="506"/>
      <c r="Q407" s="506"/>
      <c r="R407" s="506"/>
      <c r="S407" s="506"/>
      <c r="T407" s="506"/>
      <c r="U407" s="506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99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06"/>
      <c r="P408" s="506"/>
      <c r="Q408" s="506"/>
      <c r="R408" s="506"/>
      <c r="S408" s="506"/>
      <c r="T408" s="506"/>
      <c r="U408" s="506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99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06"/>
      <c r="P409" s="506"/>
      <c r="Q409" s="506"/>
      <c r="R409" s="506"/>
      <c r="S409" s="506"/>
      <c r="T409" s="506"/>
      <c r="U409" s="506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99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06"/>
      <c r="P410" s="506"/>
      <c r="Q410" s="506"/>
      <c r="R410" s="506"/>
      <c r="S410" s="506"/>
      <c r="T410" s="506"/>
      <c r="U410" s="506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99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06"/>
      <c r="P411" s="506"/>
      <c r="Q411" s="506"/>
      <c r="R411" s="506"/>
      <c r="S411" s="506"/>
      <c r="T411" s="506"/>
      <c r="U411" s="506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99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06"/>
      <c r="P412" s="506"/>
      <c r="Q412" s="506"/>
      <c r="R412" s="506"/>
      <c r="S412" s="506"/>
      <c r="T412" s="506"/>
      <c r="U412" s="506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99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06"/>
      <c r="P413" s="506"/>
      <c r="Q413" s="506"/>
      <c r="R413" s="506"/>
      <c r="S413" s="506"/>
      <c r="T413" s="506"/>
      <c r="U413" s="506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99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06"/>
      <c r="P414" s="506"/>
      <c r="Q414" s="506"/>
      <c r="R414" s="506"/>
      <c r="S414" s="506"/>
      <c r="T414" s="506"/>
      <c r="U414" s="506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99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06"/>
      <c r="P415" s="506"/>
      <c r="Q415" s="506"/>
      <c r="R415" s="506"/>
      <c r="S415" s="506"/>
      <c r="T415" s="506"/>
      <c r="U415" s="506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99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06"/>
      <c r="P416" s="506"/>
      <c r="Q416" s="506"/>
      <c r="R416" s="506"/>
      <c r="S416" s="506"/>
      <c r="T416" s="506"/>
      <c r="U416" s="506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99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06"/>
      <c r="P417" s="506"/>
      <c r="Q417" s="506"/>
      <c r="R417" s="506"/>
      <c r="S417" s="506"/>
      <c r="T417" s="506"/>
      <c r="U417" s="506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99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06"/>
      <c r="P418" s="506"/>
      <c r="Q418" s="506"/>
      <c r="R418" s="506"/>
      <c r="S418" s="506"/>
      <c r="T418" s="506"/>
      <c r="U418" s="506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99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06"/>
      <c r="P419" s="506"/>
      <c r="Q419" s="506"/>
      <c r="R419" s="506"/>
      <c r="S419" s="506"/>
      <c r="T419" s="506"/>
      <c r="U419" s="506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99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06"/>
      <c r="P420" s="506"/>
      <c r="Q420" s="506"/>
      <c r="R420" s="506"/>
      <c r="S420" s="506"/>
      <c r="T420" s="506"/>
      <c r="U420" s="506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99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06"/>
      <c r="P421" s="506"/>
      <c r="Q421" s="506"/>
      <c r="R421" s="506"/>
      <c r="S421" s="506"/>
      <c r="T421" s="506"/>
      <c r="U421" s="506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67" t="s">
        <v>216</v>
      </c>
      <c r="B422" s="567"/>
      <c r="C422" s="507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98" t="s">
        <v>217</v>
      </c>
      <c r="C423" s="148" t="s">
        <v>179</v>
      </c>
      <c r="D423" s="130">
        <v>5.03</v>
      </c>
      <c r="E423" s="130"/>
      <c r="F423" s="149"/>
      <c r="G423" s="150"/>
      <c r="H423" s="499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06"/>
      <c r="P423" s="506"/>
      <c r="Q423" s="506"/>
      <c r="R423" s="506"/>
      <c r="S423" s="506"/>
      <c r="T423" s="506"/>
      <c r="U423" s="506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98" t="s">
        <v>217</v>
      </c>
      <c r="C424" s="148" t="s">
        <v>186</v>
      </c>
      <c r="D424" s="130">
        <v>5.03</v>
      </c>
      <c r="E424" s="130"/>
      <c r="F424" s="149"/>
      <c r="G424" s="150"/>
      <c r="H424" s="499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06"/>
      <c r="P424" s="506"/>
      <c r="Q424" s="506"/>
      <c r="R424" s="506"/>
      <c r="S424" s="506"/>
      <c r="T424" s="506"/>
      <c r="U424" s="506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98" t="s">
        <v>217</v>
      </c>
      <c r="C425" s="148" t="s">
        <v>204</v>
      </c>
      <c r="D425" s="130">
        <v>5.03</v>
      </c>
      <c r="E425" s="130"/>
      <c r="F425" s="149"/>
      <c r="G425" s="150"/>
      <c r="H425" s="499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06"/>
      <c r="P425" s="506"/>
      <c r="Q425" s="506"/>
      <c r="R425" s="506"/>
      <c r="S425" s="506"/>
      <c r="T425" s="506"/>
      <c r="U425" s="506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s="468" customFormat="1" ht="20.100000000000001" customHeight="1">
      <c r="A426" s="469">
        <v>30400014</v>
      </c>
      <c r="B426" s="470" t="s">
        <v>949</v>
      </c>
      <c r="C426" s="459" t="s">
        <v>729</v>
      </c>
      <c r="D426" s="456">
        <v>5.03</v>
      </c>
      <c r="E426" s="456"/>
      <c r="F426" s="460">
        <v>42655</v>
      </c>
      <c r="G426" s="456">
        <v>216</v>
      </c>
      <c r="H426" s="461">
        <f t="shared" si="196"/>
        <v>1086.48</v>
      </c>
      <c r="I426" s="462">
        <v>24</v>
      </c>
      <c r="J426" s="462">
        <f t="array" ref="J426">IF(ISERROR(G426/I426),"",G426/I426)</f>
        <v>9</v>
      </c>
      <c r="K426" s="463">
        <f t="array" ref="K426">IF(ISERROR(G426/L426),"",G426/L426)</f>
        <v>23.2258064516129</v>
      </c>
      <c r="L426" s="462">
        <v>9.3000000000000007</v>
      </c>
      <c r="M426" s="464">
        <f t="shared" si="197"/>
        <v>0.77419354838709964</v>
      </c>
      <c r="N426" s="462">
        <f t="shared" si="198"/>
        <v>0</v>
      </c>
      <c r="O426" s="471"/>
      <c r="P426" s="471"/>
      <c r="Q426" s="471"/>
      <c r="R426" s="471"/>
      <c r="S426" s="471"/>
      <c r="T426" s="471"/>
      <c r="U426" s="471"/>
      <c r="V426" s="466">
        <f t="shared" si="199"/>
        <v>0</v>
      </c>
      <c r="W426" s="467">
        <f t="shared" si="195"/>
        <v>0</v>
      </c>
      <c r="X426" s="466"/>
      <c r="Y426" s="466"/>
      <c r="Z426" s="466"/>
      <c r="AA426" s="466"/>
    </row>
    <row r="427" spans="1:27" s="468" customFormat="1" ht="20.100000000000001" customHeight="1">
      <c r="A427" s="469">
        <v>30400013</v>
      </c>
      <c r="B427" s="470" t="s">
        <v>937</v>
      </c>
      <c r="C427" s="459" t="s">
        <v>938</v>
      </c>
      <c r="D427" s="456">
        <v>5.03</v>
      </c>
      <c r="E427" s="456"/>
      <c r="F427" s="460">
        <v>42653</v>
      </c>
      <c r="G427" s="456">
        <f>12+21</f>
        <v>33</v>
      </c>
      <c r="H427" s="461">
        <f t="shared" si="196"/>
        <v>165.99</v>
      </c>
      <c r="I427" s="462">
        <f>3.5+3</f>
        <v>6.5</v>
      </c>
      <c r="J427" s="462">
        <f t="array" ref="J427">IF(ISERROR(G427/I427),"",G427/I427)</f>
        <v>5.0769230769230766</v>
      </c>
      <c r="K427" s="463">
        <f t="array" ref="K427">IF(ISERROR(G427/L427),"",G427/L427)</f>
        <v>3.5483870967741931</v>
      </c>
      <c r="L427" s="462">
        <v>9.3000000000000007</v>
      </c>
      <c r="M427" s="464">
        <f t="shared" si="197"/>
        <v>2.9516129032258069</v>
      </c>
      <c r="N427" s="462">
        <f t="shared" si="198"/>
        <v>0</v>
      </c>
      <c r="O427" s="471"/>
      <c r="P427" s="471"/>
      <c r="Q427" s="471"/>
      <c r="R427" s="471"/>
      <c r="S427" s="471"/>
      <c r="T427" s="471"/>
      <c r="U427" s="471"/>
      <c r="V427" s="466">
        <f t="shared" si="199"/>
        <v>0</v>
      </c>
      <c r="W427" s="467">
        <f t="shared" si="195"/>
        <v>0</v>
      </c>
      <c r="X427" s="466"/>
      <c r="Y427" s="466"/>
      <c r="Z427" s="466"/>
      <c r="AA427" s="466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499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06"/>
      <c r="P428" s="506"/>
      <c r="Q428" s="506"/>
      <c r="R428" s="506"/>
      <c r="S428" s="506"/>
      <c r="T428" s="506"/>
      <c r="U428" s="506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99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06"/>
      <c r="P429" s="506"/>
      <c r="Q429" s="506"/>
      <c r="R429" s="506"/>
      <c r="S429" s="506"/>
      <c r="T429" s="506"/>
      <c r="U429" s="506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499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06"/>
      <c r="P430" s="506"/>
      <c r="Q430" s="506"/>
      <c r="R430" s="506"/>
      <c r="S430" s="506"/>
      <c r="T430" s="506"/>
      <c r="U430" s="506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99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06"/>
      <c r="P431" s="506"/>
      <c r="Q431" s="506"/>
      <c r="R431" s="506"/>
      <c r="S431" s="506"/>
      <c r="T431" s="506"/>
      <c r="U431" s="506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499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06"/>
      <c r="P432" s="506"/>
      <c r="Q432" s="506"/>
      <c r="R432" s="506"/>
      <c r="S432" s="506"/>
      <c r="T432" s="506"/>
      <c r="U432" s="506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499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06"/>
      <c r="P433" s="506"/>
      <c r="Q433" s="506"/>
      <c r="R433" s="506"/>
      <c r="S433" s="506"/>
      <c r="T433" s="506"/>
      <c r="U433" s="506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499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06"/>
      <c r="P434" s="506"/>
      <c r="Q434" s="506"/>
      <c r="R434" s="506"/>
      <c r="S434" s="506"/>
      <c r="T434" s="506"/>
      <c r="U434" s="506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499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06"/>
      <c r="P435" s="506"/>
      <c r="Q435" s="506"/>
      <c r="R435" s="506"/>
      <c r="S435" s="506"/>
      <c r="T435" s="506"/>
      <c r="U435" s="506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499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06"/>
      <c r="P436" s="506"/>
      <c r="Q436" s="506"/>
      <c r="R436" s="506"/>
      <c r="S436" s="506"/>
      <c r="T436" s="506"/>
      <c r="U436" s="506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499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06"/>
      <c r="P437" s="506"/>
      <c r="Q437" s="506"/>
      <c r="R437" s="506"/>
      <c r="S437" s="506"/>
      <c r="T437" s="506"/>
      <c r="U437" s="506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499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06"/>
      <c r="P438" s="506"/>
      <c r="Q438" s="506"/>
      <c r="R438" s="506"/>
      <c r="S438" s="506"/>
      <c r="T438" s="506"/>
      <c r="U438" s="506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98" t="s">
        <v>222</v>
      </c>
      <c r="C439" s="148" t="s">
        <v>181</v>
      </c>
      <c r="D439" s="130">
        <v>9.36</v>
      </c>
      <c r="E439" s="130"/>
      <c r="F439" s="149"/>
      <c r="G439" s="150"/>
      <c r="H439" s="499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06"/>
      <c r="P439" s="506"/>
      <c r="Q439" s="506"/>
      <c r="R439" s="506"/>
      <c r="S439" s="506"/>
      <c r="T439" s="506"/>
      <c r="U439" s="506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98" t="s">
        <v>222</v>
      </c>
      <c r="C440" s="148" t="s">
        <v>179</v>
      </c>
      <c r="D440" s="130">
        <v>9.36</v>
      </c>
      <c r="E440" s="130"/>
      <c r="F440" s="149"/>
      <c r="G440" s="150"/>
      <c r="H440" s="499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06"/>
      <c r="P440" s="506"/>
      <c r="Q440" s="506"/>
      <c r="R440" s="506"/>
      <c r="S440" s="506"/>
      <c r="T440" s="506"/>
      <c r="U440" s="506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98" t="s">
        <v>222</v>
      </c>
      <c r="C441" s="148" t="s">
        <v>221</v>
      </c>
      <c r="D441" s="130">
        <v>9.36</v>
      </c>
      <c r="E441" s="130"/>
      <c r="F441" s="149"/>
      <c r="G441" s="150"/>
      <c r="H441" s="499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06"/>
      <c r="P441" s="506"/>
      <c r="Q441" s="506"/>
      <c r="R441" s="506"/>
      <c r="S441" s="506"/>
      <c r="T441" s="506"/>
      <c r="U441" s="506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98" t="s">
        <v>222</v>
      </c>
      <c r="C442" s="148" t="s">
        <v>186</v>
      </c>
      <c r="D442" s="130">
        <v>9.36</v>
      </c>
      <c r="E442" s="130"/>
      <c r="F442" s="149"/>
      <c r="G442" s="150"/>
      <c r="H442" s="499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06"/>
      <c r="P442" s="506"/>
      <c r="Q442" s="506"/>
      <c r="R442" s="506"/>
      <c r="S442" s="506"/>
      <c r="T442" s="506"/>
      <c r="U442" s="506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98" t="s">
        <v>393</v>
      </c>
      <c r="C443" s="209" t="s">
        <v>395</v>
      </c>
      <c r="D443" s="130">
        <v>5</v>
      </c>
      <c r="E443" s="130"/>
      <c r="F443" s="149"/>
      <c r="G443" s="150"/>
      <c r="H443" s="499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06"/>
      <c r="P443" s="506"/>
      <c r="Q443" s="506"/>
      <c r="R443" s="506"/>
      <c r="S443" s="506"/>
      <c r="T443" s="506"/>
      <c r="U443" s="506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98" t="s">
        <v>393</v>
      </c>
      <c r="C444" s="209" t="s">
        <v>402</v>
      </c>
      <c r="D444" s="130">
        <v>5</v>
      </c>
      <c r="E444" s="130"/>
      <c r="F444" s="149"/>
      <c r="G444" s="150"/>
      <c r="H444" s="499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06"/>
      <c r="P444" s="506"/>
      <c r="Q444" s="506"/>
      <c r="R444" s="506"/>
      <c r="S444" s="506"/>
      <c r="T444" s="506"/>
      <c r="U444" s="506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98" t="s">
        <v>404</v>
      </c>
      <c r="C445" s="209" t="s">
        <v>405</v>
      </c>
      <c r="D445" s="130">
        <v>5</v>
      </c>
      <c r="E445" s="130"/>
      <c r="F445" s="149"/>
      <c r="G445" s="150"/>
      <c r="H445" s="499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06"/>
      <c r="P445" s="506"/>
      <c r="Q445" s="506"/>
      <c r="R445" s="506"/>
      <c r="S445" s="506"/>
      <c r="T445" s="506"/>
      <c r="U445" s="506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98" t="s">
        <v>342</v>
      </c>
      <c r="C446" s="209" t="s">
        <v>372</v>
      </c>
      <c r="D446" s="130">
        <v>5</v>
      </c>
      <c r="E446" s="130"/>
      <c r="F446" s="149"/>
      <c r="G446" s="150"/>
      <c r="H446" s="499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06"/>
      <c r="P446" s="506"/>
      <c r="Q446" s="506"/>
      <c r="R446" s="506"/>
      <c r="S446" s="506"/>
      <c r="T446" s="506"/>
      <c r="U446" s="506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98" t="s">
        <v>343</v>
      </c>
      <c r="C447" s="148" t="s">
        <v>345</v>
      </c>
      <c r="D447" s="130">
        <v>5</v>
      </c>
      <c r="E447" s="130"/>
      <c r="F447" s="149"/>
      <c r="G447" s="150"/>
      <c r="H447" s="499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06"/>
      <c r="P447" s="506"/>
      <c r="Q447" s="506"/>
      <c r="R447" s="506"/>
      <c r="S447" s="506"/>
      <c r="T447" s="506"/>
      <c r="U447" s="506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98" t="s">
        <v>343</v>
      </c>
      <c r="C448" s="148" t="s">
        <v>347</v>
      </c>
      <c r="D448" s="130">
        <v>5</v>
      </c>
      <c r="E448" s="130"/>
      <c r="F448" s="149"/>
      <c r="G448" s="150"/>
      <c r="H448" s="499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06"/>
      <c r="P448" s="506"/>
      <c r="Q448" s="506"/>
      <c r="R448" s="506"/>
      <c r="S448" s="506"/>
      <c r="T448" s="506"/>
      <c r="U448" s="506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499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06"/>
      <c r="P449" s="506"/>
      <c r="Q449" s="506"/>
      <c r="R449" s="506"/>
      <c r="S449" s="506"/>
      <c r="T449" s="506"/>
      <c r="U449" s="506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499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06"/>
      <c r="P450" s="506"/>
      <c r="Q450" s="506"/>
      <c r="R450" s="506"/>
      <c r="S450" s="506"/>
      <c r="T450" s="506"/>
      <c r="U450" s="506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99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06"/>
      <c r="P451" s="506"/>
      <c r="Q451" s="506"/>
      <c r="R451" s="506"/>
      <c r="S451" s="506"/>
      <c r="T451" s="506"/>
      <c r="U451" s="506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99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06"/>
      <c r="P452" s="506"/>
      <c r="Q452" s="506"/>
      <c r="R452" s="506"/>
      <c r="S452" s="506"/>
      <c r="T452" s="506"/>
      <c r="U452" s="506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99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06"/>
      <c r="P453" s="506"/>
      <c r="Q453" s="506"/>
      <c r="R453" s="506"/>
      <c r="S453" s="506"/>
      <c r="T453" s="506"/>
      <c r="U453" s="506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99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06"/>
      <c r="P454" s="506"/>
      <c r="Q454" s="506"/>
      <c r="R454" s="506"/>
      <c r="S454" s="506"/>
      <c r="T454" s="506"/>
      <c r="U454" s="506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499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06"/>
      <c r="P455" s="506"/>
      <c r="Q455" s="506"/>
      <c r="R455" s="506"/>
      <c r="S455" s="506"/>
      <c r="T455" s="506"/>
      <c r="U455" s="506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99">
        <f t="shared" si="196"/>
        <v>0</v>
      </c>
      <c r="I456" s="151"/>
      <c r="J456" s="152" t="str">
        <f t="array" ref="J456">IF(ISERROR(G456/I456),"",G456/I456)</f>
        <v/>
      </c>
      <c r="K456" s="499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06"/>
      <c r="P456" s="506"/>
      <c r="Q456" s="506"/>
      <c r="R456" s="506"/>
      <c r="S456" s="506"/>
      <c r="T456" s="506"/>
      <c r="U456" s="506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59" t="s">
        <v>224</v>
      </c>
      <c r="B457" s="560"/>
      <c r="C457" s="507" t="s">
        <v>202</v>
      </c>
      <c r="D457" s="165"/>
      <c r="E457" s="165"/>
      <c r="F457" s="166"/>
      <c r="G457" s="167">
        <f>SUM(G423:G456)</f>
        <v>249</v>
      </c>
      <c r="H457" s="168">
        <f>SUM(H423:H456)</f>
        <v>1252.47</v>
      </c>
      <c r="I457" s="168">
        <f>SUM(I423:I456)</f>
        <v>30.5</v>
      </c>
      <c r="J457" s="152">
        <f t="array" ref="J457">IF(ISERROR(G457/I457),"",G457/I457)</f>
        <v>8.1639344262295079</v>
      </c>
      <c r="K457" s="168">
        <f>SUM(K423:K456)</f>
        <v>26.774193548387093</v>
      </c>
      <c r="L457" s="169"/>
      <c r="M457" s="172">
        <f t="shared" ref="M457:V457" si="210">SUM(M423:M456)</f>
        <v>3.7258064516129066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99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06"/>
      <c r="P458" s="506"/>
      <c r="Q458" s="506"/>
      <c r="R458" s="506"/>
      <c r="S458" s="506"/>
      <c r="T458" s="506"/>
      <c r="U458" s="506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99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06"/>
      <c r="P459" s="506"/>
      <c r="Q459" s="506"/>
      <c r="R459" s="506"/>
      <c r="S459" s="506"/>
      <c r="T459" s="506"/>
      <c r="U459" s="506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99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06"/>
      <c r="P460" s="506"/>
      <c r="Q460" s="506"/>
      <c r="R460" s="506"/>
      <c r="S460" s="506"/>
      <c r="T460" s="506"/>
      <c r="U460" s="506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99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06"/>
      <c r="P461" s="506"/>
      <c r="Q461" s="506"/>
      <c r="R461" s="506"/>
      <c r="S461" s="506"/>
      <c r="T461" s="506"/>
      <c r="U461" s="506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03" t="s">
        <v>203</v>
      </c>
      <c r="D462" s="130">
        <v>5.03</v>
      </c>
      <c r="E462" s="130"/>
      <c r="F462" s="149"/>
      <c r="G462" s="150"/>
      <c r="H462" s="499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06"/>
      <c r="P462" s="506"/>
      <c r="Q462" s="506"/>
      <c r="R462" s="506"/>
      <c r="S462" s="506"/>
      <c r="T462" s="506"/>
      <c r="U462" s="506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99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06"/>
      <c r="P463" s="506"/>
      <c r="Q463" s="506"/>
      <c r="R463" s="506"/>
      <c r="S463" s="506"/>
      <c r="T463" s="506"/>
      <c r="U463" s="506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99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06"/>
      <c r="P464" s="506"/>
      <c r="Q464" s="506"/>
      <c r="R464" s="506"/>
      <c r="S464" s="506"/>
      <c r="T464" s="506"/>
      <c r="U464" s="506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03" t="s">
        <v>228</v>
      </c>
      <c r="D465" s="130">
        <v>5.03</v>
      </c>
      <c r="E465" s="130"/>
      <c r="F465" s="149"/>
      <c r="G465" s="150"/>
      <c r="H465" s="499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06"/>
      <c r="P465" s="506"/>
      <c r="Q465" s="506"/>
      <c r="R465" s="506"/>
      <c r="S465" s="506"/>
      <c r="T465" s="506"/>
      <c r="U465" s="506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03" t="s">
        <v>212</v>
      </c>
      <c r="D466" s="130">
        <v>5.03</v>
      </c>
      <c r="E466" s="130"/>
      <c r="F466" s="149"/>
      <c r="G466" s="150"/>
      <c r="H466" s="499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06"/>
      <c r="P466" s="506"/>
      <c r="Q466" s="506"/>
      <c r="R466" s="506"/>
      <c r="S466" s="506"/>
      <c r="T466" s="506"/>
      <c r="U466" s="506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03" t="s">
        <v>203</v>
      </c>
      <c r="D467" s="130">
        <v>5.03</v>
      </c>
      <c r="E467" s="130"/>
      <c r="F467" s="149"/>
      <c r="G467" s="150"/>
      <c r="H467" s="499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06"/>
      <c r="P467" s="506"/>
      <c r="Q467" s="506"/>
      <c r="R467" s="506"/>
      <c r="S467" s="506"/>
      <c r="T467" s="506"/>
      <c r="U467" s="506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03" t="s">
        <v>186</v>
      </c>
      <c r="D468" s="130">
        <v>5.03</v>
      </c>
      <c r="E468" s="130"/>
      <c r="F468" s="149"/>
      <c r="G468" s="150"/>
      <c r="H468" s="499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06"/>
      <c r="P468" s="506"/>
      <c r="Q468" s="506"/>
      <c r="R468" s="506"/>
      <c r="S468" s="506"/>
      <c r="T468" s="506"/>
      <c r="U468" s="506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03" t="s">
        <v>228</v>
      </c>
      <c r="D469" s="130">
        <v>5.03</v>
      </c>
      <c r="E469" s="130"/>
      <c r="F469" s="149"/>
      <c r="G469" s="150"/>
      <c r="H469" s="499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06"/>
      <c r="P469" s="506"/>
      <c r="Q469" s="506"/>
      <c r="R469" s="506"/>
      <c r="S469" s="506"/>
      <c r="T469" s="506"/>
      <c r="U469" s="506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03" t="s">
        <v>199</v>
      </c>
      <c r="D470" s="130">
        <v>5.03</v>
      </c>
      <c r="E470" s="130"/>
      <c r="F470" s="149"/>
      <c r="G470" s="150"/>
      <c r="H470" s="499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06"/>
      <c r="P470" s="506"/>
      <c r="Q470" s="506"/>
      <c r="R470" s="506"/>
      <c r="S470" s="506"/>
      <c r="T470" s="506"/>
      <c r="U470" s="506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99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06"/>
      <c r="P471" s="506"/>
      <c r="Q471" s="506"/>
      <c r="R471" s="506"/>
      <c r="S471" s="506"/>
      <c r="T471" s="506"/>
      <c r="U471" s="506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99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06"/>
      <c r="P472" s="506"/>
      <c r="Q472" s="506"/>
      <c r="R472" s="506"/>
      <c r="S472" s="506"/>
      <c r="T472" s="506"/>
      <c r="U472" s="506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59" t="s">
        <v>231</v>
      </c>
      <c r="B473" s="560"/>
      <c r="C473" s="507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499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06"/>
      <c r="P474" s="506"/>
      <c r="Q474" s="506"/>
      <c r="R474" s="506"/>
      <c r="S474" s="506"/>
      <c r="T474" s="506"/>
      <c r="U474" s="506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99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06"/>
      <c r="P475" s="506"/>
      <c r="Q475" s="506"/>
      <c r="R475" s="506"/>
      <c r="S475" s="506"/>
      <c r="T475" s="506"/>
      <c r="U475" s="506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499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06"/>
      <c r="P476" s="506"/>
      <c r="Q476" s="506"/>
      <c r="R476" s="506"/>
      <c r="S476" s="506"/>
      <c r="T476" s="506"/>
      <c r="U476" s="506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99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06"/>
      <c r="P477" s="506"/>
      <c r="Q477" s="506"/>
      <c r="R477" s="506"/>
      <c r="S477" s="506"/>
      <c r="T477" s="506"/>
      <c r="U477" s="506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99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06"/>
      <c r="P478" s="506"/>
      <c r="Q478" s="506"/>
      <c r="R478" s="506"/>
      <c r="S478" s="506"/>
      <c r="T478" s="506"/>
      <c r="U478" s="506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99">
        <f t="shared" si="215"/>
        <v>0</v>
      </c>
      <c r="I479" s="151"/>
      <c r="J479" s="152"/>
      <c r="K479" s="153"/>
      <c r="L479" s="151"/>
      <c r="M479" s="131"/>
      <c r="N479" s="152"/>
      <c r="O479" s="506"/>
      <c r="P479" s="506"/>
      <c r="Q479" s="506"/>
      <c r="R479" s="506"/>
      <c r="S479" s="506"/>
      <c r="T479" s="506"/>
      <c r="U479" s="506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99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06"/>
      <c r="P480" s="506"/>
      <c r="Q480" s="506"/>
      <c r="R480" s="506"/>
      <c r="S480" s="506"/>
      <c r="T480" s="506"/>
      <c r="U480" s="506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59" t="s">
        <v>234</v>
      </c>
      <c r="B481" s="560"/>
      <c r="C481" s="507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04"/>
      <c r="D482" s="130">
        <v>3.65</v>
      </c>
      <c r="E482" s="130"/>
      <c r="F482" s="175"/>
      <c r="G482" s="150"/>
      <c r="H482" s="499">
        <f t="shared" ref="H482:H496" si="223">D482*G482</f>
        <v>0</v>
      </c>
      <c r="I482" s="151"/>
      <c r="J482" s="152" t="str">
        <f t="array" ref="J482">IF(ISERROR(G482/I482),"",G482/I482)</f>
        <v/>
      </c>
      <c r="K482" s="499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06"/>
      <c r="P482" s="506"/>
      <c r="Q482" s="506"/>
      <c r="R482" s="506"/>
      <c r="S482" s="506"/>
      <c r="T482" s="506"/>
      <c r="U482" s="506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04"/>
      <c r="D483" s="130">
        <v>6.58</v>
      </c>
      <c r="E483" s="130"/>
      <c r="F483" s="149"/>
      <c r="G483" s="150"/>
      <c r="H483" s="499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06"/>
      <c r="P483" s="506"/>
      <c r="Q483" s="506"/>
      <c r="R483" s="506"/>
      <c r="S483" s="506"/>
      <c r="T483" s="506"/>
      <c r="U483" s="506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04"/>
      <c r="D484" s="130">
        <v>7.8</v>
      </c>
      <c r="E484" s="130"/>
      <c r="F484" s="149"/>
      <c r="G484" s="150"/>
      <c r="H484" s="499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06"/>
      <c r="P484" s="506"/>
      <c r="Q484" s="506"/>
      <c r="R484" s="506"/>
      <c r="S484" s="506"/>
      <c r="T484" s="506"/>
      <c r="U484" s="506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04"/>
      <c r="D485" s="130">
        <v>4.4000000000000004</v>
      </c>
      <c r="E485" s="130"/>
      <c r="F485" s="149"/>
      <c r="G485" s="150"/>
      <c r="H485" s="499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06"/>
      <c r="P485" s="506"/>
      <c r="Q485" s="506"/>
      <c r="R485" s="506"/>
      <c r="S485" s="506"/>
      <c r="T485" s="506"/>
      <c r="U485" s="506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99">
        <f t="shared" si="223"/>
        <v>0</v>
      </c>
      <c r="I486" s="151"/>
      <c r="J486" s="152"/>
      <c r="K486" s="153"/>
      <c r="L486" s="151"/>
      <c r="M486" s="131"/>
      <c r="N486" s="152"/>
      <c r="O486" s="506"/>
      <c r="P486" s="506"/>
      <c r="Q486" s="506"/>
      <c r="R486" s="506"/>
      <c r="S486" s="506"/>
      <c r="T486" s="506"/>
      <c r="U486" s="506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04"/>
      <c r="D487" s="130"/>
      <c r="E487" s="130"/>
      <c r="F487" s="149"/>
      <c r="G487" s="150"/>
      <c r="H487" s="499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06"/>
      <c r="P487" s="506"/>
      <c r="Q487" s="506"/>
      <c r="R487" s="506"/>
      <c r="S487" s="506"/>
      <c r="T487" s="506"/>
      <c r="U487" s="506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04" t="s">
        <v>239</v>
      </c>
      <c r="C488" s="504" t="s">
        <v>179</v>
      </c>
      <c r="D488" s="130">
        <v>6.04</v>
      </c>
      <c r="E488" s="130"/>
      <c r="F488" s="149"/>
      <c r="G488" s="150"/>
      <c r="H488" s="499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06"/>
      <c r="P488" s="506"/>
      <c r="Q488" s="506"/>
      <c r="R488" s="506"/>
      <c r="S488" s="506"/>
      <c r="T488" s="506"/>
      <c r="U488" s="506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04" t="s">
        <v>239</v>
      </c>
      <c r="C489" s="504" t="s">
        <v>186</v>
      </c>
      <c r="D489" s="130">
        <v>6.04</v>
      </c>
      <c r="E489" s="130"/>
      <c r="F489" s="149"/>
      <c r="G489" s="150"/>
      <c r="H489" s="499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06"/>
      <c r="P489" s="506"/>
      <c r="Q489" s="506"/>
      <c r="R489" s="506"/>
      <c r="S489" s="506"/>
      <c r="T489" s="506"/>
      <c r="U489" s="506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04" t="s">
        <v>446</v>
      </c>
      <c r="C490" s="504" t="s">
        <v>179</v>
      </c>
      <c r="D490" s="130"/>
      <c r="E490" s="130"/>
      <c r="F490" s="149"/>
      <c r="G490" s="150"/>
      <c r="H490" s="499">
        <f t="shared" si="223"/>
        <v>0</v>
      </c>
      <c r="I490" s="151"/>
      <c r="J490" s="152"/>
      <c r="K490" s="153"/>
      <c r="L490" s="151"/>
      <c r="M490" s="131"/>
      <c r="N490" s="152"/>
      <c r="O490" s="506"/>
      <c r="P490" s="506"/>
      <c r="Q490" s="506"/>
      <c r="R490" s="506"/>
      <c r="S490" s="506"/>
      <c r="T490" s="506"/>
      <c r="U490" s="506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04" t="s">
        <v>446</v>
      </c>
      <c r="C491" s="504" t="s">
        <v>186</v>
      </c>
      <c r="D491" s="130"/>
      <c r="E491" s="130"/>
      <c r="F491" s="149"/>
      <c r="G491" s="150"/>
      <c r="H491" s="499">
        <f t="shared" si="223"/>
        <v>0</v>
      </c>
      <c r="I491" s="151"/>
      <c r="J491" s="152"/>
      <c r="K491" s="153"/>
      <c r="L491" s="151"/>
      <c r="M491" s="131"/>
      <c r="N491" s="152"/>
      <c r="O491" s="506"/>
      <c r="P491" s="506"/>
      <c r="Q491" s="506"/>
      <c r="R491" s="506"/>
      <c r="S491" s="506"/>
      <c r="T491" s="506"/>
      <c r="U491" s="506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98" t="s">
        <v>240</v>
      </c>
      <c r="C492" s="148"/>
      <c r="D492" s="130">
        <v>7.3</v>
      </c>
      <c r="E492" s="130"/>
      <c r="F492" s="149"/>
      <c r="G492" s="150"/>
      <c r="H492" s="499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06"/>
      <c r="P492" s="506"/>
      <c r="Q492" s="506"/>
      <c r="R492" s="506"/>
      <c r="S492" s="506"/>
      <c r="T492" s="506"/>
      <c r="U492" s="506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98" t="s">
        <v>241</v>
      </c>
      <c r="C493" s="148"/>
      <c r="D493" s="130">
        <f>78*120/1000</f>
        <v>9.36</v>
      </c>
      <c r="E493" s="130"/>
      <c r="F493" s="149"/>
      <c r="G493" s="150"/>
      <c r="H493" s="499">
        <f t="shared" si="223"/>
        <v>0</v>
      </c>
      <c r="I493" s="151"/>
      <c r="J493" s="152"/>
      <c r="K493" s="153"/>
      <c r="L493" s="151"/>
      <c r="M493" s="131"/>
      <c r="N493" s="152"/>
      <c r="O493" s="506"/>
      <c r="P493" s="506"/>
      <c r="Q493" s="506"/>
      <c r="R493" s="506"/>
      <c r="S493" s="506"/>
      <c r="T493" s="506"/>
      <c r="U493" s="506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98" t="s">
        <v>242</v>
      </c>
      <c r="C494" s="148"/>
      <c r="D494" s="130">
        <v>4.5</v>
      </c>
      <c r="E494" s="130"/>
      <c r="F494" s="149"/>
      <c r="G494" s="150"/>
      <c r="H494" s="499">
        <f t="shared" si="223"/>
        <v>0</v>
      </c>
      <c r="I494" s="151"/>
      <c r="J494" s="152"/>
      <c r="K494" s="153"/>
      <c r="L494" s="151"/>
      <c r="M494" s="131"/>
      <c r="N494" s="152"/>
      <c r="O494" s="506"/>
      <c r="P494" s="506"/>
      <c r="Q494" s="506"/>
      <c r="R494" s="506"/>
      <c r="S494" s="506"/>
      <c r="T494" s="506"/>
      <c r="U494" s="506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98" t="s">
        <v>243</v>
      </c>
      <c r="C495" s="148"/>
      <c r="D495" s="130">
        <v>4.5</v>
      </c>
      <c r="E495" s="130"/>
      <c r="F495" s="149"/>
      <c r="G495" s="150"/>
      <c r="H495" s="499">
        <f t="shared" si="223"/>
        <v>0</v>
      </c>
      <c r="I495" s="151"/>
      <c r="J495" s="152"/>
      <c r="K495" s="153"/>
      <c r="L495" s="151"/>
      <c r="M495" s="131"/>
      <c r="N495" s="152"/>
      <c r="O495" s="506"/>
      <c r="P495" s="506"/>
      <c r="Q495" s="506"/>
      <c r="R495" s="506"/>
      <c r="S495" s="506"/>
      <c r="T495" s="506"/>
      <c r="U495" s="506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98"/>
      <c r="C496" s="148"/>
      <c r="D496" s="130"/>
      <c r="E496" s="130"/>
      <c r="F496" s="149"/>
      <c r="G496" s="150"/>
      <c r="H496" s="499">
        <f t="shared" si="223"/>
        <v>0</v>
      </c>
      <c r="I496" s="151"/>
      <c r="J496" s="152"/>
      <c r="K496" s="153"/>
      <c r="L496" s="151"/>
      <c r="M496" s="131"/>
      <c r="N496" s="152"/>
      <c r="O496" s="506"/>
      <c r="P496" s="506"/>
      <c r="Q496" s="506"/>
      <c r="R496" s="506"/>
      <c r="S496" s="506"/>
      <c r="T496" s="506"/>
      <c r="U496" s="506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59" t="s">
        <v>244</v>
      </c>
      <c r="B497" s="560"/>
      <c r="C497" s="507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61" t="s">
        <v>246</v>
      </c>
      <c r="B498" s="562"/>
      <c r="C498" s="562"/>
      <c r="D498" s="562"/>
      <c r="E498" s="562"/>
      <c r="F498" s="563"/>
      <c r="G498" s="176">
        <f>SUM(G364,G422,G457,G473,G481,G497)</f>
        <v>249</v>
      </c>
      <c r="H498" s="176">
        <f>SUM(H364,H422,H457,H473,H481,H497)</f>
        <v>1252.47</v>
      </c>
      <c r="I498" s="176">
        <f>SUM(I364,I422,I457,I473,I481,I497)</f>
        <v>30.5</v>
      </c>
      <c r="J498" s="177">
        <f t="array" ref="J498">IF(ISERROR(G498/I498),"",G498/I498)</f>
        <v>8.1639344262295079</v>
      </c>
      <c r="K498" s="176">
        <f>SUM(K364,K422,K457,K473,K481,K497)</f>
        <v>26.774193548387093</v>
      </c>
      <c r="L498" s="177">
        <f>IF(ISERROR(G498/K498),"",G498/K498)</f>
        <v>9.3000000000000007</v>
      </c>
      <c r="M498" s="176">
        <f t="shared" ref="M498:V498" si="236">SUM(M364,M422,M457,M473,M481,M497)</f>
        <v>3.7258064516129066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64" t="s">
        <v>495</v>
      </c>
      <c r="B499" s="500" t="s">
        <v>247</v>
      </c>
      <c r="C499" s="547" t="s">
        <v>248</v>
      </c>
      <c r="D499" s="548"/>
      <c r="E499" s="555" t="s">
        <v>249</v>
      </c>
      <c r="F499" s="555"/>
      <c r="G499" s="525" t="s">
        <v>250</v>
      </c>
      <c r="H499" s="525"/>
      <c r="I499" s="555" t="s">
        <v>251</v>
      </c>
      <c r="J499" s="555"/>
      <c r="K499" s="555" t="s">
        <v>252</v>
      </c>
      <c r="L499" s="555"/>
      <c r="M499" s="555" t="s">
        <v>253</v>
      </c>
      <c r="N499" s="555"/>
      <c r="O499" s="555" t="s">
        <v>254</v>
      </c>
      <c r="P499" s="525" t="s">
        <v>255</v>
      </c>
      <c r="Q499" s="525"/>
      <c r="R499" s="525" t="s">
        <v>252</v>
      </c>
      <c r="S499" s="525"/>
      <c r="T499" s="525" t="s">
        <v>256</v>
      </c>
      <c r="U499" s="525"/>
      <c r="V499" s="525" t="s">
        <v>257</v>
      </c>
      <c r="W499" s="525"/>
      <c r="X499" s="525" t="s">
        <v>252</v>
      </c>
      <c r="Y499" s="525"/>
      <c r="Z499" s="525" t="s">
        <v>256</v>
      </c>
      <c r="AA499" s="525"/>
    </row>
    <row r="500" spans="1:27" ht="20.100000000000001" customHeight="1">
      <c r="A500" s="565"/>
      <c r="B500" s="500" t="s">
        <v>258</v>
      </c>
      <c r="C500" s="547">
        <v>0</v>
      </c>
      <c r="D500" s="548"/>
      <c r="E500" s="558">
        <f>C500*11</f>
        <v>0</v>
      </c>
      <c r="F500" s="558"/>
      <c r="G500" s="525">
        <v>0</v>
      </c>
      <c r="H500" s="525"/>
      <c r="I500" s="558">
        <f>G500*11</f>
        <v>0</v>
      </c>
      <c r="J500" s="558"/>
      <c r="K500" s="558">
        <f>E500-I500</f>
        <v>0</v>
      </c>
      <c r="L500" s="558"/>
      <c r="M500" s="556" t="str">
        <f>IF(ISERROR(K500/E500),"",K500/E500)</f>
        <v/>
      </c>
      <c r="N500" s="556"/>
      <c r="O500" s="555"/>
      <c r="P500" s="525" t="s">
        <v>201</v>
      </c>
      <c r="Q500" s="525"/>
      <c r="R500" s="554">
        <f>SUM(O364:U364)</f>
        <v>0</v>
      </c>
      <c r="S500" s="554"/>
      <c r="T500" s="549" t="str">
        <f t="array" ref="T500">IF(ISERROR(R500/R507),"",R500/R507)</f>
        <v/>
      </c>
      <c r="U500" s="549"/>
      <c r="V500" s="525" t="s">
        <v>259</v>
      </c>
      <c r="W500" s="525"/>
      <c r="X500" s="552">
        <f>SUM(O364,O422,O457,O473,O481,O497)</f>
        <v>0</v>
      </c>
      <c r="Y500" s="552"/>
      <c r="Z500" s="549" t="str">
        <f t="array" ref="Z500">IF(ISERROR(X500/X507),"",X500/X507)</f>
        <v/>
      </c>
      <c r="AA500" s="549"/>
    </row>
    <row r="501" spans="1:27" ht="20.100000000000001" customHeight="1">
      <c r="A501" s="565"/>
      <c r="B501" s="500" t="s">
        <v>260</v>
      </c>
      <c r="C501" s="547">
        <v>0</v>
      </c>
      <c r="D501" s="548"/>
      <c r="E501" s="558">
        <f>C501*11</f>
        <v>0</v>
      </c>
      <c r="F501" s="558"/>
      <c r="G501" s="525">
        <v>0</v>
      </c>
      <c r="H501" s="525"/>
      <c r="I501" s="558">
        <f>G501*11</f>
        <v>0</v>
      </c>
      <c r="J501" s="558"/>
      <c r="K501" s="558">
        <f>E501-I501</f>
        <v>0</v>
      </c>
      <c r="L501" s="558"/>
      <c r="M501" s="556" t="str">
        <f>IF(ISERROR(K501/E501),"",K501/E501)</f>
        <v/>
      </c>
      <c r="N501" s="556"/>
      <c r="O501" s="555"/>
      <c r="P501" s="525" t="s">
        <v>216</v>
      </c>
      <c r="Q501" s="525"/>
      <c r="R501" s="554">
        <f>SUM(O422:U422)</f>
        <v>0</v>
      </c>
      <c r="S501" s="554"/>
      <c r="T501" s="549" t="str">
        <f>IF(ISERROR(R501/R507),"",R501/R507)</f>
        <v/>
      </c>
      <c r="U501" s="549"/>
      <c r="V501" s="525" t="s">
        <v>261</v>
      </c>
      <c r="W501" s="525"/>
      <c r="X501" s="552">
        <f>SUM(O365,O423,O458,O474,O482,O498)</f>
        <v>0</v>
      </c>
      <c r="Y501" s="552"/>
      <c r="Z501" s="549" t="str">
        <f>IF(ISERROR(X501/X507),"",X501/X507)</f>
        <v/>
      </c>
      <c r="AA501" s="549"/>
    </row>
    <row r="502" spans="1:27" ht="20.100000000000001" customHeight="1">
      <c r="A502" s="565"/>
      <c r="B502" s="500" t="s">
        <v>262</v>
      </c>
      <c r="C502" s="547">
        <v>0</v>
      </c>
      <c r="D502" s="548"/>
      <c r="E502" s="558">
        <f>C502*11</f>
        <v>0</v>
      </c>
      <c r="F502" s="558"/>
      <c r="G502" s="525">
        <v>0</v>
      </c>
      <c r="H502" s="525"/>
      <c r="I502" s="558">
        <f>G502*11</f>
        <v>0</v>
      </c>
      <c r="J502" s="558"/>
      <c r="K502" s="558">
        <f>E502-I502</f>
        <v>0</v>
      </c>
      <c r="L502" s="558"/>
      <c r="M502" s="556" t="str">
        <f>IF(ISERROR(K502/E502),"",K502/E502)</f>
        <v/>
      </c>
      <c r="N502" s="556"/>
      <c r="O502" s="555"/>
      <c r="P502" s="525" t="s">
        <v>224</v>
      </c>
      <c r="Q502" s="525"/>
      <c r="R502" s="554">
        <f>SUM(O457:U457)</f>
        <v>0</v>
      </c>
      <c r="S502" s="554"/>
      <c r="T502" s="549" t="str">
        <f>IF(ISERROR(R502/R507),"",R502/R507)</f>
        <v/>
      </c>
      <c r="U502" s="549"/>
      <c r="V502" s="525" t="s">
        <v>263</v>
      </c>
      <c r="W502" s="525"/>
      <c r="X502" s="552">
        <f>SUM(O367,O424,O459,O475,O483,O499)</f>
        <v>0</v>
      </c>
      <c r="Y502" s="552"/>
      <c r="Z502" s="549" t="str">
        <f>IF(ISERROR(X502/X507),"",X502/X507)</f>
        <v/>
      </c>
      <c r="AA502" s="549"/>
    </row>
    <row r="503" spans="1:27" ht="20.100000000000001" customHeight="1">
      <c r="A503" s="565"/>
      <c r="B503" s="500" t="s">
        <v>264</v>
      </c>
      <c r="C503" s="547">
        <v>1</v>
      </c>
      <c r="D503" s="548"/>
      <c r="E503" s="558">
        <f>C503*11</f>
        <v>11</v>
      </c>
      <c r="F503" s="558"/>
      <c r="G503" s="525">
        <v>1</v>
      </c>
      <c r="H503" s="525"/>
      <c r="I503" s="558">
        <f>G503*11</f>
        <v>11</v>
      </c>
      <c r="J503" s="558"/>
      <c r="K503" s="558">
        <f>E503-I503</f>
        <v>0</v>
      </c>
      <c r="L503" s="558"/>
      <c r="M503" s="556">
        <f>IF(ISERROR(K503/E503),"",K503/E503)</f>
        <v>0</v>
      </c>
      <c r="N503" s="556"/>
      <c r="O503" s="555"/>
      <c r="P503" s="525" t="s">
        <v>231</v>
      </c>
      <c r="Q503" s="525"/>
      <c r="R503" s="554">
        <f>SUM(O473:U473)</f>
        <v>0</v>
      </c>
      <c r="S503" s="554"/>
      <c r="T503" s="549" t="str">
        <f>IF(ISERROR(R503/R507),"",R503/R507)</f>
        <v/>
      </c>
      <c r="U503" s="549"/>
      <c r="V503" s="525" t="s">
        <v>265</v>
      </c>
      <c r="W503" s="525"/>
      <c r="X503" s="552">
        <f>SUM(O368,O425,O460,O476,O484,O500)</f>
        <v>0</v>
      </c>
      <c r="Y503" s="552"/>
      <c r="Z503" s="549" t="str">
        <f>IF(ISERROR(X503/X507),"",X503/X507)</f>
        <v/>
      </c>
      <c r="AA503" s="549"/>
    </row>
    <row r="504" spans="1:27" ht="20.100000000000001" customHeight="1">
      <c r="A504" s="566"/>
      <c r="B504" s="500" t="s">
        <v>266</v>
      </c>
      <c r="C504" s="557">
        <f>SUM(C500:D503)</f>
        <v>1</v>
      </c>
      <c r="D504" s="531"/>
      <c r="E504" s="558">
        <f>SUM(E500:F503)</f>
        <v>11</v>
      </c>
      <c r="F504" s="558"/>
      <c r="G504" s="525">
        <f>SUM(G500:H503)</f>
        <v>1</v>
      </c>
      <c r="H504" s="525"/>
      <c r="I504" s="558">
        <f>SUM(I500:J503)</f>
        <v>11</v>
      </c>
      <c r="J504" s="558"/>
      <c r="K504" s="558">
        <f>SUM(K500:L503)</f>
        <v>0</v>
      </c>
      <c r="L504" s="558"/>
      <c r="M504" s="556">
        <f>IF(ISERROR(K504/E504),"",K504/E504)</f>
        <v>0</v>
      </c>
      <c r="N504" s="556"/>
      <c r="O504" s="555"/>
      <c r="P504" s="525" t="s">
        <v>234</v>
      </c>
      <c r="Q504" s="525"/>
      <c r="R504" s="554">
        <f>SUM(O481:U481)</f>
        <v>0</v>
      </c>
      <c r="S504" s="554"/>
      <c r="T504" s="549" t="str">
        <f>IF(ISERROR(R504/R507),"",R504/R507)</f>
        <v/>
      </c>
      <c r="U504" s="549"/>
      <c r="V504" s="525" t="s">
        <v>267</v>
      </c>
      <c r="W504" s="525"/>
      <c r="X504" s="552">
        <f>SUM(O369,O426,O461,O477,O485,O501)</f>
        <v>0</v>
      </c>
      <c r="Y504" s="552"/>
      <c r="Z504" s="549" t="str">
        <f>IF(ISERROR(X504/X507),"",X504/X507)</f>
        <v/>
      </c>
      <c r="AA504" s="549"/>
    </row>
    <row r="505" spans="1:27" ht="20.100000000000001" customHeight="1">
      <c r="A505" s="365" t="s">
        <v>496</v>
      </c>
      <c r="B505" s="500">
        <f>G498</f>
        <v>249</v>
      </c>
      <c r="C505" s="535" t="s">
        <v>269</v>
      </c>
      <c r="D505" s="534"/>
      <c r="E505" s="525">
        <f>H498</f>
        <v>1252.47</v>
      </c>
      <c r="F505" s="525"/>
      <c r="G505" s="525" t="s">
        <v>270</v>
      </c>
      <c r="H505" s="525"/>
      <c r="I505" s="553">
        <f>L498</f>
        <v>9.3000000000000007</v>
      </c>
      <c r="J505" s="553"/>
      <c r="K505" s="555" t="s">
        <v>271</v>
      </c>
      <c r="L505" s="555"/>
      <c r="M505" s="553">
        <f>J498</f>
        <v>8.1639344262295079</v>
      </c>
      <c r="N505" s="553"/>
      <c r="O505" s="555"/>
      <c r="P505" s="525" t="s">
        <v>244</v>
      </c>
      <c r="Q505" s="525"/>
      <c r="R505" s="554">
        <f>SUM(O497:U497)</f>
        <v>0</v>
      </c>
      <c r="S505" s="554"/>
      <c r="T505" s="549" t="str">
        <f>IF(ISERROR(R505/R507),"",R505/R507)</f>
        <v/>
      </c>
      <c r="U505" s="549"/>
      <c r="V505" s="525" t="s">
        <v>272</v>
      </c>
      <c r="W505" s="525"/>
      <c r="X505" s="552">
        <f>SUM(O370,O427,O462,O478,O486,O502)</f>
        <v>0</v>
      </c>
      <c r="Y505" s="552"/>
      <c r="Z505" s="549" t="str">
        <f>IF(ISERROR(X505/X507),"",X505/X507)</f>
        <v/>
      </c>
      <c r="AA505" s="549"/>
    </row>
    <row r="506" spans="1:27" ht="20.100000000000001" customHeight="1">
      <c r="A506" s="366" t="s">
        <v>497</v>
      </c>
      <c r="B506" s="500">
        <f>I498+C504</f>
        <v>31.5</v>
      </c>
      <c r="C506" s="532" t="s">
        <v>251</v>
      </c>
      <c r="D506" s="533"/>
      <c r="E506" s="550">
        <f>K498+I504</f>
        <v>37.774193548387089</v>
      </c>
      <c r="F506" s="550"/>
      <c r="G506" s="525" t="s">
        <v>274</v>
      </c>
      <c r="H506" s="525"/>
      <c r="I506" s="553">
        <f>B506-E506</f>
        <v>-6.274193548387089</v>
      </c>
      <c r="J506" s="553"/>
      <c r="K506" s="555" t="s">
        <v>275</v>
      </c>
      <c r="L506" s="555"/>
      <c r="M506" s="556">
        <f>IF(ISERROR(I506/E506),"",I506/E506)</f>
        <v>-0.16609735269000836</v>
      </c>
      <c r="N506" s="556"/>
      <c r="O506" s="555"/>
      <c r="P506" s="525" t="s">
        <v>245</v>
      </c>
      <c r="Q506" s="525"/>
      <c r="R506" s="554"/>
      <c r="S506" s="554"/>
      <c r="T506" s="549" t="str">
        <f>IF(ISERROR(R506/R507),"",R506/R507)</f>
        <v/>
      </c>
      <c r="U506" s="549"/>
      <c r="V506" s="525" t="s">
        <v>264</v>
      </c>
      <c r="W506" s="525"/>
      <c r="X506" s="552">
        <f>SUM(O371,O428,O463,O480,O487,O503)</f>
        <v>0</v>
      </c>
      <c r="Y506" s="552"/>
      <c r="Z506" s="549" t="str">
        <f>IF(ISERROR(X506/X507),"",X506/X507)</f>
        <v/>
      </c>
      <c r="AA506" s="549"/>
    </row>
    <row r="507" spans="1:27" ht="20.100000000000001" customHeight="1">
      <c r="A507" s="366" t="s">
        <v>498</v>
      </c>
      <c r="B507" s="500">
        <f>N498</f>
        <v>0</v>
      </c>
      <c r="C507" s="532" t="s">
        <v>277</v>
      </c>
      <c r="D507" s="533"/>
      <c r="E507" s="549">
        <f>IF(ISERROR(B507/B506),"",B507/B506)</f>
        <v>0</v>
      </c>
      <c r="F507" s="549"/>
      <c r="G507" s="525" t="s">
        <v>278</v>
      </c>
      <c r="H507" s="525"/>
      <c r="I507" s="555">
        <f>V498</f>
        <v>0</v>
      </c>
      <c r="J507" s="555"/>
      <c r="K507" s="555" t="s">
        <v>279</v>
      </c>
      <c r="L507" s="555"/>
      <c r="M507" s="556">
        <f t="array" ref="M507">IF(ISERROR(I507/B505),"",I507/B505)</f>
        <v>0</v>
      </c>
      <c r="N507" s="556"/>
      <c r="O507" s="555"/>
      <c r="P507" s="525" t="s">
        <v>266</v>
      </c>
      <c r="Q507" s="525"/>
      <c r="R507" s="554">
        <f>SUM(R500:S506)</f>
        <v>0</v>
      </c>
      <c r="S507" s="554"/>
      <c r="T507" s="549"/>
      <c r="U507" s="549"/>
      <c r="V507" s="525" t="s">
        <v>266</v>
      </c>
      <c r="W507" s="525"/>
      <c r="X507" s="552">
        <f>SUM(X500:Y506)</f>
        <v>0</v>
      </c>
      <c r="Y507" s="552"/>
      <c r="Z507" s="549"/>
      <c r="AA507" s="549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551" t="str">
        <f>IF(ISERROR(#REF!/#REF!),"",#REF!/#REF!)</f>
        <v/>
      </c>
      <c r="H508" s="551"/>
      <c r="I508" s="551"/>
      <c r="J508" s="147"/>
      <c r="K508" s="182"/>
      <c r="L508" s="144"/>
      <c r="M508" s="144"/>
      <c r="N508" s="551" t="str">
        <f>IF(ISERROR(G508/#REF!),"",G508/#REF!)</f>
        <v/>
      </c>
      <c r="O508" s="551"/>
      <c r="P508" s="551"/>
      <c r="Q508" s="551"/>
      <c r="R508" s="551"/>
      <c r="S508" s="501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38" t="s">
        <v>268</v>
      </c>
      <c r="B510" s="538"/>
      <c r="C510" s="547">
        <f>SUM(B168,B336,B505)</f>
        <v>3597</v>
      </c>
      <c r="D510" s="548"/>
      <c r="E510" s="538" t="s">
        <v>269</v>
      </c>
      <c r="F510" s="538"/>
      <c r="G510" s="550">
        <f>SUM(E168,E336,E505)</f>
        <v>18130.300000000003</v>
      </c>
      <c r="H510" s="550"/>
      <c r="I510" s="525" t="s">
        <v>270</v>
      </c>
      <c r="J510" s="538"/>
      <c r="K510" s="547">
        <f>IF(ISERROR(C510/G511),"",C510/G511)</f>
        <v>15.568121668323295</v>
      </c>
      <c r="L510" s="548"/>
      <c r="M510" s="525" t="s">
        <v>271</v>
      </c>
      <c r="N510" s="525"/>
      <c r="O510" s="526">
        <f t="array" ref="O510">IF(ISERROR(C510/C511),"",C510/C511)</f>
        <v>22.067484662576685</v>
      </c>
      <c r="P510" s="527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25" t="s">
        <v>273</v>
      </c>
      <c r="B511" s="525"/>
      <c r="C511" s="547">
        <f>SUM(B169,B337,B506)</f>
        <v>163</v>
      </c>
      <c r="D511" s="548"/>
      <c r="E511" s="525" t="s">
        <v>251</v>
      </c>
      <c r="F511" s="525"/>
      <c r="G511" s="550">
        <f>SUM(E169,E337,E506)</f>
        <v>231.04906787302883</v>
      </c>
      <c r="H511" s="550"/>
      <c r="I511" s="532" t="s">
        <v>274</v>
      </c>
      <c r="J511" s="533"/>
      <c r="K511" s="535">
        <f>C511-G511</f>
        <v>-68.049067873028832</v>
      </c>
      <c r="L511" s="534"/>
      <c r="M511" s="535" t="s">
        <v>275</v>
      </c>
      <c r="N511" s="534"/>
      <c r="O511" s="539">
        <f>IF(ISERROR(K511/C511),"",K511/C511)</f>
        <v>-0.41747894400631186</v>
      </c>
      <c r="P511" s="540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32" t="s">
        <v>276</v>
      </c>
      <c r="B512" s="533"/>
      <c r="C512" s="547">
        <f>SUM(B170,B338,B507)</f>
        <v>0</v>
      </c>
      <c r="D512" s="548"/>
      <c r="E512" s="532" t="s">
        <v>277</v>
      </c>
      <c r="F512" s="533"/>
      <c r="G512" s="549">
        <f>IF(ISERROR(C512/C511),"",C512/C511)</f>
        <v>0</v>
      </c>
      <c r="H512" s="549"/>
      <c r="I512" s="525" t="s">
        <v>278</v>
      </c>
      <c r="J512" s="538"/>
      <c r="K512" s="550">
        <f>SUM(I170,I338,I507)</f>
        <v>0</v>
      </c>
      <c r="L512" s="550"/>
      <c r="M512" s="538" t="s">
        <v>279</v>
      </c>
      <c r="N512" s="538"/>
      <c r="O512" s="539">
        <f t="array" ref="O512">IF(ISERROR(K512/C510),"",K512/C510)</f>
        <v>0</v>
      </c>
      <c r="P512" s="540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01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32" t="s">
        <v>298</v>
      </c>
      <c r="B514" s="533"/>
      <c r="C514" s="532" t="s">
        <v>299</v>
      </c>
      <c r="D514" s="533"/>
      <c r="E514" s="532" t="s">
        <v>256</v>
      </c>
      <c r="F514" s="533"/>
      <c r="G514" s="541" t="s">
        <v>254</v>
      </c>
      <c r="H514" s="542"/>
      <c r="I514" s="532" t="s">
        <v>255</v>
      </c>
      <c r="J514" s="534"/>
      <c r="K514" s="532" t="s">
        <v>300</v>
      </c>
      <c r="L514" s="533"/>
      <c r="M514" s="532" t="s">
        <v>256</v>
      </c>
      <c r="N514" s="533"/>
      <c r="O514" s="525" t="s">
        <v>257</v>
      </c>
      <c r="P514" s="525"/>
      <c r="Q514" s="532" t="s">
        <v>300</v>
      </c>
      <c r="R514" s="533"/>
      <c r="S514" s="532" t="s">
        <v>256</v>
      </c>
      <c r="T514" s="533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37" t="s">
        <v>201</v>
      </c>
      <c r="B515" s="533"/>
      <c r="C515" s="532">
        <f>SUM(G28,G196,G364)</f>
        <v>0</v>
      </c>
      <c r="D515" s="533"/>
      <c r="E515" s="528">
        <f>IF(ISERROR(C515/C521),"",C515/C521)</f>
        <v>0</v>
      </c>
      <c r="F515" s="529"/>
      <c r="G515" s="543"/>
      <c r="H515" s="544"/>
      <c r="I515" s="530" t="s">
        <v>301</v>
      </c>
      <c r="J515" s="536"/>
      <c r="K515" s="535">
        <f t="shared" ref="K515:K520" si="238">SUM(R163,U331,U500)</f>
        <v>0</v>
      </c>
      <c r="L515" s="534"/>
      <c r="M515" s="528" t="str">
        <f t="array" ref="M515">IF(ISERROR(K515/K521),"",K515/K521)</f>
        <v/>
      </c>
      <c r="N515" s="529"/>
      <c r="O515" s="525" t="s">
        <v>259</v>
      </c>
      <c r="P515" s="525"/>
      <c r="Q515" s="526">
        <f t="shared" ref="Q515:Q520" si="239">SUM(X163,AA331,AA500)</f>
        <v>0</v>
      </c>
      <c r="R515" s="527"/>
      <c r="S515" s="528" t="str">
        <f t="array" ref="S515">IF(ISERROR(Q515/Q521),"",Q515/Q521)</f>
        <v/>
      </c>
      <c r="T515" s="529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37" t="s">
        <v>216</v>
      </c>
      <c r="B516" s="533"/>
      <c r="C516" s="532">
        <f>SUM(G86,G254,G422)</f>
        <v>1417</v>
      </c>
      <c r="D516" s="533"/>
      <c r="E516" s="528">
        <f>IF(ISERROR(C516/C521),"",C516/C521)</f>
        <v>0.39393939393939392</v>
      </c>
      <c r="F516" s="529"/>
      <c r="G516" s="543"/>
      <c r="H516" s="544"/>
      <c r="I516" s="530" t="s">
        <v>302</v>
      </c>
      <c r="J516" s="536"/>
      <c r="K516" s="535">
        <f t="shared" si="238"/>
        <v>0</v>
      </c>
      <c r="L516" s="534"/>
      <c r="M516" s="528" t="str">
        <f>IF(ISERROR(K516/K521),"",K516/K521)</f>
        <v/>
      </c>
      <c r="N516" s="529"/>
      <c r="O516" s="525" t="s">
        <v>261</v>
      </c>
      <c r="P516" s="525"/>
      <c r="Q516" s="526">
        <f t="shared" si="239"/>
        <v>0</v>
      </c>
      <c r="R516" s="527"/>
      <c r="S516" s="528" t="str">
        <f>IF(ISERROR(Q516/Q521),"",Q516/Q521)</f>
        <v/>
      </c>
      <c r="T516" s="529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37" t="s">
        <v>224</v>
      </c>
      <c r="B517" s="533"/>
      <c r="C517" s="532">
        <f>SUM(G121,G289,G457)</f>
        <v>249</v>
      </c>
      <c r="D517" s="533"/>
      <c r="E517" s="528">
        <f>IF(ISERROR(C517/C521),"",C517/C521)</f>
        <v>6.9224353628023358E-2</v>
      </c>
      <c r="F517" s="529"/>
      <c r="G517" s="543"/>
      <c r="H517" s="544"/>
      <c r="I517" s="530" t="s">
        <v>303</v>
      </c>
      <c r="J517" s="536"/>
      <c r="K517" s="535">
        <f t="shared" si="238"/>
        <v>0</v>
      </c>
      <c r="L517" s="534"/>
      <c r="M517" s="528" t="str">
        <f>IF(ISERROR(K517/K521),"",K517/K521)</f>
        <v/>
      </c>
      <c r="N517" s="529"/>
      <c r="O517" s="525" t="s">
        <v>263</v>
      </c>
      <c r="P517" s="525"/>
      <c r="Q517" s="526">
        <f t="shared" si="239"/>
        <v>0</v>
      </c>
      <c r="R517" s="527"/>
      <c r="S517" s="528" t="str">
        <f>IF(ISERROR(Q517/Q521),"",Q517/Q521)</f>
        <v/>
      </c>
      <c r="T517" s="529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37" t="s">
        <v>231</v>
      </c>
      <c r="B518" s="533"/>
      <c r="C518" s="532">
        <f>SUM(G137,G305,G473)</f>
        <v>1891</v>
      </c>
      <c r="D518" s="533"/>
      <c r="E518" s="528">
        <f>IF(ISERROR(C518/C521),"",C518/C521)</f>
        <v>0.52571587433972755</v>
      </c>
      <c r="F518" s="529"/>
      <c r="G518" s="543"/>
      <c r="H518" s="544"/>
      <c r="I518" s="530" t="s">
        <v>304</v>
      </c>
      <c r="J518" s="536"/>
      <c r="K518" s="535">
        <f t="shared" si="238"/>
        <v>0</v>
      </c>
      <c r="L518" s="534"/>
      <c r="M518" s="528" t="str">
        <f>IF(ISERROR(K518/K521),"",K518/K521)</f>
        <v/>
      </c>
      <c r="N518" s="529"/>
      <c r="O518" s="525" t="s">
        <v>305</v>
      </c>
      <c r="P518" s="525"/>
      <c r="Q518" s="526">
        <f t="shared" si="239"/>
        <v>0</v>
      </c>
      <c r="R518" s="527"/>
      <c r="S518" s="528" t="str">
        <f>IF(ISERROR(Q518/Q521),"",Q518/Q521)</f>
        <v/>
      </c>
      <c r="T518" s="529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37" t="s">
        <v>234</v>
      </c>
      <c r="B519" s="533"/>
      <c r="C519" s="532">
        <f>SUM(G145,G313,G481)</f>
        <v>40</v>
      </c>
      <c r="D519" s="533"/>
      <c r="E519" s="528">
        <f>IF(ISERROR(C519/C521),"",C519/C521)</f>
        <v>1.1120378092855158E-2</v>
      </c>
      <c r="F519" s="529"/>
      <c r="G519" s="543"/>
      <c r="H519" s="544"/>
      <c r="I519" s="530" t="s">
        <v>306</v>
      </c>
      <c r="J519" s="536"/>
      <c r="K519" s="535">
        <f t="shared" si="238"/>
        <v>0</v>
      </c>
      <c r="L519" s="534"/>
      <c r="M519" s="528" t="str">
        <f>IF(ISERROR(K519/K521),"",K519/K521)</f>
        <v/>
      </c>
      <c r="N519" s="529"/>
      <c r="O519" s="525" t="s">
        <v>267</v>
      </c>
      <c r="P519" s="525"/>
      <c r="Q519" s="526">
        <f t="shared" si="239"/>
        <v>0</v>
      </c>
      <c r="R519" s="527"/>
      <c r="S519" s="528" t="str">
        <f>IF(ISERROR(Q519/Q521),"",Q519/Q521)</f>
        <v/>
      </c>
      <c r="T519" s="529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37" t="s">
        <v>244</v>
      </c>
      <c r="B520" s="533"/>
      <c r="C520" s="532">
        <f>SUM(G160,G328,G497)</f>
        <v>0</v>
      </c>
      <c r="D520" s="533"/>
      <c r="E520" s="528">
        <f>IF(ISERROR(C520/C521),"",C520/C521)</f>
        <v>0</v>
      </c>
      <c r="F520" s="529"/>
      <c r="G520" s="543"/>
      <c r="H520" s="544"/>
      <c r="I520" s="530" t="s">
        <v>307</v>
      </c>
      <c r="J520" s="536"/>
      <c r="K520" s="535">
        <f t="shared" si="238"/>
        <v>0</v>
      </c>
      <c r="L520" s="534"/>
      <c r="M520" s="528" t="str">
        <f>IF(ISERROR(K520/K521),"",K520/K521)</f>
        <v/>
      </c>
      <c r="N520" s="529"/>
      <c r="O520" s="525" t="s">
        <v>272</v>
      </c>
      <c r="P520" s="525"/>
      <c r="Q520" s="526">
        <f t="shared" si="239"/>
        <v>0</v>
      </c>
      <c r="R520" s="527"/>
      <c r="S520" s="528" t="str">
        <f>IF(ISERROR(Q520/Q521),"",Q520/Q521)</f>
        <v/>
      </c>
      <c r="T520" s="529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32" t="s">
        <v>266</v>
      </c>
      <c r="B521" s="533"/>
      <c r="C521" s="532">
        <f>SUM(C515:C520)</f>
        <v>3597</v>
      </c>
      <c r="D521" s="533"/>
      <c r="E521" s="528">
        <f>SUM(E515:F520)</f>
        <v>1</v>
      </c>
      <c r="F521" s="529"/>
      <c r="G521" s="545"/>
      <c r="H521" s="546"/>
      <c r="I521" s="532" t="s">
        <v>266</v>
      </c>
      <c r="J521" s="534"/>
      <c r="K521" s="535">
        <f>SUM(R170,U338,U507)</f>
        <v>0</v>
      </c>
      <c r="L521" s="534"/>
      <c r="M521" s="528"/>
      <c r="N521" s="529"/>
      <c r="O521" s="525" t="s">
        <v>266</v>
      </c>
      <c r="P521" s="525"/>
      <c r="Q521" s="526">
        <f>SUM(Q515:R520)</f>
        <v>0</v>
      </c>
      <c r="R521" s="527"/>
      <c r="S521" s="528">
        <f>SUM(S515:T520)</f>
        <v>0</v>
      </c>
      <c r="T521" s="529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30" t="s">
        <v>308</v>
      </c>
      <c r="B523" s="531"/>
      <c r="C523" s="504" t="s">
        <v>309</v>
      </c>
      <c r="D523" s="504" t="s">
        <v>310</v>
      </c>
      <c r="E523" s="504" t="s">
        <v>311</v>
      </c>
      <c r="F523" s="504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06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99" t="s">
        <v>322</v>
      </c>
      <c r="Q523" s="151" t="s">
        <v>323</v>
      </c>
      <c r="R523" s="131" t="s">
        <v>324</v>
      </c>
      <c r="S523" s="504" t="s">
        <v>325</v>
      </c>
      <c r="T523" s="504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21" t="s">
        <v>327</v>
      </c>
      <c r="B524" s="522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05">
        <f t="array" ref="S524">IF(ISERROR(Q524/J524),"",Q524/J524)</f>
        <v>0.88888888888888884</v>
      </c>
      <c r="T524" s="505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21" t="s">
        <v>328</v>
      </c>
      <c r="B525" s="522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05">
        <f t="array" ref="S525">IF(ISERROR(Q525/J525),"",Q525/J525)</f>
        <v>1</v>
      </c>
      <c r="T525" s="505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21" t="s">
        <v>329</v>
      </c>
      <c r="B526" s="522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05">
        <f t="array" ref="S526">IF(ISERROR(Q526/J526),"",Q526/J526)</f>
        <v>0.9</v>
      </c>
      <c r="T526" s="505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23" t="s">
        <v>330</v>
      </c>
      <c r="B527" s="524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K520" activePane="bottomRight" state="frozen"/>
      <selection activeCell="B38" sqref="B38"/>
      <selection pane="topRight" activeCell="B38" sqref="B38"/>
      <selection pane="bottomLeft" activeCell="B38" sqref="B38"/>
      <selection pane="bottomRight" activeCell="Q526" sqref="Q52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94" t="s">
        <v>416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</row>
    <row r="2" spans="1:27" ht="18.75">
      <c r="A2" s="595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>
        <f>1478+1472+458</f>
        <v>3408</v>
      </c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96" t="s">
        <v>12</v>
      </c>
      <c r="B4" s="596" t="s">
        <v>25</v>
      </c>
      <c r="C4" s="596" t="s">
        <v>26</v>
      </c>
      <c r="D4" s="596" t="s">
        <v>27</v>
      </c>
      <c r="E4" s="599" t="s">
        <v>28</v>
      </c>
      <c r="F4" s="602" t="s">
        <v>29</v>
      </c>
      <c r="G4" s="592" t="s">
        <v>30</v>
      </c>
      <c r="H4" s="592"/>
      <c r="I4" s="596" t="s">
        <v>31</v>
      </c>
      <c r="J4" s="607" t="s">
        <v>32</v>
      </c>
      <c r="K4" s="610" t="s">
        <v>33</v>
      </c>
      <c r="L4" s="596" t="s">
        <v>34</v>
      </c>
      <c r="M4" s="613" t="s">
        <v>35</v>
      </c>
      <c r="N4" s="593" t="s">
        <v>36</v>
      </c>
      <c r="O4" s="592" t="s">
        <v>37</v>
      </c>
      <c r="P4" s="592"/>
      <c r="Q4" s="592"/>
      <c r="R4" s="592"/>
      <c r="S4" s="592"/>
      <c r="T4" s="592"/>
      <c r="U4" s="592"/>
      <c r="V4" s="592" t="s">
        <v>38</v>
      </c>
      <c r="W4" s="593" t="s">
        <v>39</v>
      </c>
      <c r="X4" s="592" t="s">
        <v>40</v>
      </c>
      <c r="Y4" s="592"/>
      <c r="Z4" s="592"/>
      <c r="AA4" s="592"/>
    </row>
    <row r="5" spans="1:27" s="126" customFormat="1" ht="15" customHeight="1">
      <c r="A5" s="597"/>
      <c r="B5" s="597"/>
      <c r="C5" s="597"/>
      <c r="D5" s="597"/>
      <c r="E5" s="600"/>
      <c r="F5" s="603"/>
      <c r="G5" s="592"/>
      <c r="H5" s="592"/>
      <c r="I5" s="597"/>
      <c r="J5" s="608"/>
      <c r="K5" s="611"/>
      <c r="L5" s="597"/>
      <c r="M5" s="614"/>
      <c r="N5" s="593"/>
      <c r="O5" s="592" t="s">
        <v>41</v>
      </c>
      <c r="P5" s="592" t="s">
        <v>42</v>
      </c>
      <c r="Q5" s="592" t="s">
        <v>43</v>
      </c>
      <c r="R5" s="605" t="s">
        <v>44</v>
      </c>
      <c r="S5" s="606" t="s">
        <v>45</v>
      </c>
      <c r="T5" s="592" t="s">
        <v>46</v>
      </c>
      <c r="U5" s="592" t="s">
        <v>47</v>
      </c>
      <c r="V5" s="592"/>
      <c r="W5" s="593"/>
      <c r="X5" s="592" t="s">
        <v>13</v>
      </c>
      <c r="Y5" s="592" t="s">
        <v>48</v>
      </c>
      <c r="Z5" s="592" t="s">
        <v>49</v>
      </c>
      <c r="AA5" s="592" t="s">
        <v>47</v>
      </c>
    </row>
    <row r="6" spans="1:27" s="126" customFormat="1" ht="27.75" customHeight="1">
      <c r="A6" s="598"/>
      <c r="B6" s="598"/>
      <c r="C6" s="598"/>
      <c r="D6" s="598"/>
      <c r="E6" s="601"/>
      <c r="F6" s="604"/>
      <c r="G6" s="438" t="s">
        <v>50</v>
      </c>
      <c r="H6" s="509" t="s">
        <v>51</v>
      </c>
      <c r="I6" s="598"/>
      <c r="J6" s="609"/>
      <c r="K6" s="612"/>
      <c r="L6" s="598"/>
      <c r="M6" s="614"/>
      <c r="N6" s="593"/>
      <c r="O6" s="592"/>
      <c r="P6" s="592"/>
      <c r="Q6" s="592"/>
      <c r="R6" s="605"/>
      <c r="S6" s="606"/>
      <c r="T6" s="592"/>
      <c r="U6" s="592"/>
      <c r="V6" s="592"/>
      <c r="W6" s="593"/>
      <c r="X6" s="592"/>
      <c r="Y6" s="592"/>
      <c r="Z6" s="592"/>
      <c r="AA6" s="592"/>
    </row>
    <row r="7" spans="1:27" ht="20.100000000000001" hidden="1" customHeight="1">
      <c r="A7" s="357">
        <v>30100030</v>
      </c>
      <c r="B7" s="512" t="s">
        <v>178</v>
      </c>
      <c r="C7" s="148" t="s">
        <v>179</v>
      </c>
      <c r="D7" s="130">
        <v>5.03</v>
      </c>
      <c r="E7" s="130"/>
      <c r="F7" s="149"/>
      <c r="G7" s="150"/>
      <c r="H7" s="5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11"/>
      <c r="P7" s="511"/>
      <c r="Q7" s="511"/>
      <c r="R7" s="511"/>
      <c r="S7" s="511"/>
      <c r="T7" s="511"/>
      <c r="U7" s="511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11"/>
      <c r="Q8" s="511"/>
      <c r="R8" s="511"/>
      <c r="S8" s="511"/>
      <c r="T8" s="511"/>
      <c r="U8" s="511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11"/>
      <c r="P9" s="511"/>
      <c r="Q9" s="511"/>
      <c r="R9" s="511"/>
      <c r="S9" s="511"/>
      <c r="T9" s="511"/>
      <c r="U9" s="511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11"/>
      <c r="P10" s="511"/>
      <c r="Q10" s="511"/>
      <c r="R10" s="511"/>
      <c r="S10" s="511"/>
      <c r="T10" s="511"/>
      <c r="U10" s="511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5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11"/>
      <c r="P11" s="511"/>
      <c r="Q11" s="511"/>
      <c r="R11" s="511"/>
      <c r="S11" s="511"/>
      <c r="T11" s="511"/>
      <c r="U11" s="511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11"/>
      <c r="P12" s="511"/>
      <c r="Q12" s="511"/>
      <c r="R12" s="511"/>
      <c r="S12" s="511"/>
      <c r="T12" s="511"/>
      <c r="U12" s="511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11"/>
      <c r="P13" s="511"/>
      <c r="Q13" s="511"/>
      <c r="R13" s="511"/>
      <c r="S13" s="511"/>
      <c r="T13" s="511"/>
      <c r="U13" s="511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11"/>
      <c r="P14" s="511"/>
      <c r="Q14" s="511"/>
      <c r="R14" s="511"/>
      <c r="S14" s="511"/>
      <c r="T14" s="511"/>
      <c r="U14" s="511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20">
        <f t="shared" si="0"/>
        <v>0</v>
      </c>
      <c r="I15" s="5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11"/>
      <c r="P15" s="511"/>
      <c r="Q15" s="511"/>
      <c r="R15" s="511"/>
      <c r="S15" s="511"/>
      <c r="T15" s="511"/>
      <c r="U15" s="511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20">
        <f t="shared" si="0"/>
        <v>0</v>
      </c>
      <c r="I16" s="5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11"/>
      <c r="P16" s="511"/>
      <c r="Q16" s="511"/>
      <c r="R16" s="511"/>
      <c r="S16" s="511"/>
      <c r="T16" s="511"/>
      <c r="U16" s="511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11"/>
      <c r="P17" s="511"/>
      <c r="Q17" s="511"/>
      <c r="R17" s="511"/>
      <c r="S17" s="511"/>
      <c r="T17" s="511"/>
      <c r="U17" s="511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11"/>
      <c r="P18" s="511"/>
      <c r="Q18" s="511"/>
      <c r="R18" s="511"/>
      <c r="S18" s="511"/>
      <c r="T18" s="511"/>
      <c r="U18" s="511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11"/>
      <c r="P19" s="511"/>
      <c r="Q19" s="511"/>
      <c r="R19" s="511"/>
      <c r="S19" s="511"/>
      <c r="T19" s="511"/>
      <c r="U19" s="511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s="439" customFormat="1" ht="20.10000000000000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>
        <v>42658</v>
      </c>
      <c r="G20" s="130">
        <v>300</v>
      </c>
      <c r="H20" s="520">
        <f t="shared" si="0"/>
        <v>1527</v>
      </c>
      <c r="I20" s="151">
        <f>3.5*4</f>
        <v>14</v>
      </c>
      <c r="J20" s="151">
        <f t="array" ref="J20">IF(ISERROR(G20/I20),"",G20/I20)</f>
        <v>21.428571428571427</v>
      </c>
      <c r="K20" s="153">
        <f t="array" ref="K20">IF(ISERROR(G20/L20),"",G20/L20)</f>
        <v>13.043478260869565</v>
      </c>
      <c r="L20" s="151">
        <v>23</v>
      </c>
      <c r="M20" s="131">
        <f t="shared" si="1"/>
        <v>0.95652173913043548</v>
      </c>
      <c r="N20" s="151">
        <f t="shared" si="4"/>
        <v>0</v>
      </c>
      <c r="O20" s="511"/>
      <c r="P20" s="511"/>
      <c r="Q20" s="511"/>
      <c r="R20" s="511"/>
      <c r="S20" s="511"/>
      <c r="T20" s="511"/>
      <c r="U20" s="511"/>
      <c r="V20" s="154">
        <f t="shared" si="5"/>
        <v>0</v>
      </c>
      <c r="W20" s="514">
        <f t="shared" si="6"/>
        <v>0</v>
      </c>
      <c r="X20" s="154"/>
      <c r="Y20" s="154"/>
      <c r="Z20" s="154"/>
      <c r="AA20" s="154"/>
    </row>
    <row r="21" spans="1:27" s="439" customFormat="1" ht="20.100000000000001" customHeight="1">
      <c r="A21" s="358">
        <v>30200003</v>
      </c>
      <c r="B21" s="156" t="s">
        <v>951</v>
      </c>
      <c r="C21" s="148" t="s">
        <v>952</v>
      </c>
      <c r="D21" s="130">
        <v>5.09</v>
      </c>
      <c r="E21" s="130"/>
      <c r="F21" s="149">
        <v>42658</v>
      </c>
      <c r="G21" s="130">
        <v>411</v>
      </c>
      <c r="H21" s="520">
        <f t="shared" si="0"/>
        <v>2091.9899999999998</v>
      </c>
      <c r="I21" s="151">
        <f>4*5.5</f>
        <v>22</v>
      </c>
      <c r="J21" s="151">
        <f t="array" ref="J21">IF(ISERROR(G21/I21),"",G21/I21)</f>
        <v>18.681818181818183</v>
      </c>
      <c r="K21" s="153">
        <f t="array" ref="K21">IF(ISERROR(G21/L21),"",G21/L21)</f>
        <v>17.869565217391305</v>
      </c>
      <c r="L21" s="151">
        <v>23</v>
      </c>
      <c r="M21" s="131">
        <f t="shared" si="1"/>
        <v>4.1304347826086953</v>
      </c>
      <c r="N21" s="151">
        <f t="shared" si="4"/>
        <v>0</v>
      </c>
      <c r="O21" s="511"/>
      <c r="P21" s="511"/>
      <c r="Q21" s="511"/>
      <c r="R21" s="511"/>
      <c r="S21" s="511"/>
      <c r="T21" s="511"/>
      <c r="U21" s="511"/>
      <c r="V21" s="154">
        <f t="shared" si="5"/>
        <v>0</v>
      </c>
      <c r="W21" s="514">
        <f t="shared" si="6"/>
        <v>0</v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10" t="s">
        <v>190</v>
      </c>
      <c r="D22" s="130">
        <v>4.8</v>
      </c>
      <c r="E22" s="130"/>
      <c r="F22" s="149"/>
      <c r="G22" s="150"/>
      <c r="H22" s="5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11"/>
      <c r="P22" s="511"/>
      <c r="Q22" s="511"/>
      <c r="R22" s="511"/>
      <c r="S22" s="511"/>
      <c r="T22" s="511"/>
      <c r="U22" s="511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10" t="s">
        <v>187</v>
      </c>
      <c r="D23" s="130">
        <v>4.8</v>
      </c>
      <c r="E23" s="130"/>
      <c r="F23" s="149"/>
      <c r="G23" s="150"/>
      <c r="H23" s="5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11"/>
      <c r="P23" s="511"/>
      <c r="Q23" s="511"/>
      <c r="R23" s="511"/>
      <c r="S23" s="511"/>
      <c r="T23" s="511"/>
      <c r="U23" s="511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10" t="s">
        <v>179</v>
      </c>
      <c r="D24" s="130">
        <v>4.8</v>
      </c>
      <c r="E24" s="130"/>
      <c r="F24" s="149"/>
      <c r="G24" s="150"/>
      <c r="H24" s="5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11"/>
      <c r="P24" s="511"/>
      <c r="Q24" s="511"/>
      <c r="R24" s="511"/>
      <c r="S24" s="511"/>
      <c r="T24" s="511"/>
      <c r="U24" s="511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10" t="s">
        <v>199</v>
      </c>
      <c r="D25" s="130">
        <v>4.8</v>
      </c>
      <c r="E25" s="130"/>
      <c r="F25" s="149"/>
      <c r="G25" s="150"/>
      <c r="H25" s="5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11"/>
      <c r="P25" s="511"/>
      <c r="Q25" s="511"/>
      <c r="R25" s="511"/>
      <c r="S25" s="511"/>
      <c r="T25" s="511"/>
      <c r="U25" s="511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11"/>
      <c r="P26" s="511"/>
      <c r="Q26" s="511"/>
      <c r="R26" s="511"/>
      <c r="S26" s="511"/>
      <c r="T26" s="511"/>
      <c r="U26" s="511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11"/>
      <c r="P27" s="511"/>
      <c r="Q27" s="511"/>
      <c r="R27" s="511"/>
      <c r="S27" s="511"/>
      <c r="T27" s="511"/>
      <c r="U27" s="511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559" t="s">
        <v>201</v>
      </c>
      <c r="B28" s="560"/>
      <c r="C28" s="518" t="s">
        <v>202</v>
      </c>
      <c r="D28" s="165"/>
      <c r="E28" s="165"/>
      <c r="F28" s="166"/>
      <c r="G28" s="167">
        <f>SUM(G7:G27)</f>
        <v>711</v>
      </c>
      <c r="H28" s="168">
        <f>SUM(H7:H27)</f>
        <v>3618.99</v>
      </c>
      <c r="I28" s="168">
        <f>SUM(I7:I27)</f>
        <v>36</v>
      </c>
      <c r="J28" s="152">
        <f t="array" ref="J28">IF(ISERROR(G28/I28),"",G28/I28)</f>
        <v>19.75</v>
      </c>
      <c r="K28" s="168">
        <f>SUM(K7:K27)</f>
        <v>30.913043478260867</v>
      </c>
      <c r="L28" s="169"/>
      <c r="M28" s="168">
        <f t="shared" ref="M28:V28" si="10">SUM(M7:M27)</f>
        <v>5.0869565217391308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>
        <f t="shared" si="9"/>
        <v>0</v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12" t="s">
        <v>206</v>
      </c>
      <c r="C29" s="148" t="s">
        <v>199</v>
      </c>
      <c r="D29" s="130">
        <v>5.03</v>
      </c>
      <c r="E29" s="130"/>
      <c r="F29" s="149"/>
      <c r="G29" s="150"/>
      <c r="H29" s="5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15"/>
      <c r="P29" s="515"/>
      <c r="Q29" s="515"/>
      <c r="R29" s="515"/>
      <c r="S29" s="515"/>
      <c r="T29" s="515"/>
      <c r="U29" s="515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12" t="s">
        <v>428</v>
      </c>
      <c r="C30" s="209" t="s">
        <v>430</v>
      </c>
      <c r="D30" s="130">
        <v>5.03</v>
      </c>
      <c r="E30" s="130"/>
      <c r="F30" s="149"/>
      <c r="G30" s="150"/>
      <c r="H30" s="5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15"/>
      <c r="P30" s="515"/>
      <c r="Q30" s="515"/>
      <c r="R30" s="515"/>
      <c r="S30" s="515"/>
      <c r="T30" s="515"/>
      <c r="U30" s="515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12" t="s">
        <v>206</v>
      </c>
      <c r="C31" s="148" t="s">
        <v>186</v>
      </c>
      <c r="D31" s="130">
        <v>5.03</v>
      </c>
      <c r="E31" s="130"/>
      <c r="F31" s="149"/>
      <c r="G31" s="150"/>
      <c r="H31" s="5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15"/>
      <c r="P31" s="515"/>
      <c r="Q31" s="515"/>
      <c r="R31" s="515"/>
      <c r="S31" s="515"/>
      <c r="T31" s="515"/>
      <c r="U31" s="515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12" t="s">
        <v>206</v>
      </c>
      <c r="C32" s="148" t="s">
        <v>203</v>
      </c>
      <c r="D32" s="130">
        <v>5.03</v>
      </c>
      <c r="E32" s="130"/>
      <c r="F32" s="149"/>
      <c r="G32" s="150"/>
      <c r="H32" s="5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15"/>
      <c r="P32" s="515"/>
      <c r="Q32" s="515"/>
      <c r="R32" s="515"/>
      <c r="S32" s="515"/>
      <c r="T32" s="515"/>
      <c r="U32" s="515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12" t="s">
        <v>206</v>
      </c>
      <c r="C33" s="148" t="s">
        <v>207</v>
      </c>
      <c r="D33" s="130">
        <v>5.03</v>
      </c>
      <c r="E33" s="130"/>
      <c r="F33" s="149"/>
      <c r="G33" s="150"/>
      <c r="H33" s="5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15"/>
      <c r="P33" s="515"/>
      <c r="Q33" s="515"/>
      <c r="R33" s="515"/>
      <c r="S33" s="515"/>
      <c r="T33" s="515"/>
      <c r="U33" s="515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12" t="s">
        <v>417</v>
      </c>
      <c r="C34" s="209" t="s">
        <v>418</v>
      </c>
      <c r="D34" s="130">
        <v>5.03</v>
      </c>
      <c r="E34" s="130"/>
      <c r="F34" s="149"/>
      <c r="G34" s="150"/>
      <c r="H34" s="520">
        <f t="shared" si="11"/>
        <v>0</v>
      </c>
      <c r="I34" s="151"/>
      <c r="J34" s="152"/>
      <c r="K34" s="153"/>
      <c r="L34" s="151">
        <v>52</v>
      </c>
      <c r="M34" s="131"/>
      <c r="N34" s="152"/>
      <c r="O34" s="515"/>
      <c r="P34" s="515"/>
      <c r="Q34" s="515"/>
      <c r="R34" s="515"/>
      <c r="S34" s="515"/>
      <c r="T34" s="515"/>
      <c r="U34" s="515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12" t="s">
        <v>417</v>
      </c>
      <c r="C35" s="209" t="s">
        <v>419</v>
      </c>
      <c r="D35" s="130">
        <v>5.03</v>
      </c>
      <c r="E35" s="130"/>
      <c r="F35" s="149"/>
      <c r="G35" s="150"/>
      <c r="H35" s="520">
        <f t="shared" si="11"/>
        <v>0</v>
      </c>
      <c r="I35" s="151"/>
      <c r="J35" s="152"/>
      <c r="K35" s="153"/>
      <c r="L35" s="151">
        <v>52</v>
      </c>
      <c r="M35" s="131"/>
      <c r="N35" s="152"/>
      <c r="O35" s="515"/>
      <c r="P35" s="515"/>
      <c r="Q35" s="515"/>
      <c r="R35" s="515"/>
      <c r="S35" s="515"/>
      <c r="T35" s="515"/>
      <c r="U35" s="515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12" t="s">
        <v>417</v>
      </c>
      <c r="C36" s="209" t="s">
        <v>61</v>
      </c>
      <c r="D36" s="130">
        <v>5.03</v>
      </c>
      <c r="E36" s="130"/>
      <c r="F36" s="149"/>
      <c r="G36" s="150"/>
      <c r="H36" s="520">
        <f t="shared" si="11"/>
        <v>0</v>
      </c>
      <c r="I36" s="151"/>
      <c r="J36" s="152"/>
      <c r="K36" s="153"/>
      <c r="L36" s="151">
        <v>52</v>
      </c>
      <c r="M36" s="131"/>
      <c r="N36" s="152"/>
      <c r="O36" s="515"/>
      <c r="P36" s="515"/>
      <c r="Q36" s="515"/>
      <c r="R36" s="515"/>
      <c r="S36" s="515"/>
      <c r="T36" s="515"/>
      <c r="U36" s="515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12" t="s">
        <v>208</v>
      </c>
      <c r="C37" s="148" t="s">
        <v>179</v>
      </c>
      <c r="D37" s="130">
        <v>5.08</v>
      </c>
      <c r="E37" s="130"/>
      <c r="F37" s="149"/>
      <c r="G37" s="150"/>
      <c r="H37" s="5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15"/>
      <c r="P37" s="515"/>
      <c r="Q37" s="515"/>
      <c r="R37" s="515"/>
      <c r="S37" s="515"/>
      <c r="T37" s="515"/>
      <c r="U37" s="515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12" t="s">
        <v>208</v>
      </c>
      <c r="C38" s="148" t="s">
        <v>204</v>
      </c>
      <c r="D38" s="130">
        <v>5.08</v>
      </c>
      <c r="E38" s="130"/>
      <c r="F38" s="149"/>
      <c r="G38" s="150"/>
      <c r="H38" s="5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15"/>
      <c r="P38" s="515"/>
      <c r="Q38" s="515"/>
      <c r="R38" s="515"/>
      <c r="S38" s="515"/>
      <c r="T38" s="515"/>
      <c r="U38" s="515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12" t="s">
        <v>208</v>
      </c>
      <c r="C39" s="148" t="s">
        <v>205</v>
      </c>
      <c r="D39" s="130">
        <v>5.08</v>
      </c>
      <c r="E39" s="130"/>
      <c r="F39" s="149"/>
      <c r="G39" s="150"/>
      <c r="H39" s="5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15"/>
      <c r="P39" s="515"/>
      <c r="Q39" s="515"/>
      <c r="R39" s="515"/>
      <c r="S39" s="515"/>
      <c r="T39" s="515"/>
      <c r="U39" s="515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12" t="s">
        <v>208</v>
      </c>
      <c r="C40" s="148" t="s">
        <v>186</v>
      </c>
      <c r="D40" s="130">
        <v>5.08</v>
      </c>
      <c r="E40" s="130"/>
      <c r="F40" s="149"/>
      <c r="G40" s="150"/>
      <c r="H40" s="5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15"/>
      <c r="P40" s="515"/>
      <c r="Q40" s="515"/>
      <c r="R40" s="515"/>
      <c r="S40" s="515"/>
      <c r="T40" s="515"/>
      <c r="U40" s="515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12" t="s">
        <v>208</v>
      </c>
      <c r="C41" s="148" t="s">
        <v>203</v>
      </c>
      <c r="D41" s="130">
        <v>5.08</v>
      </c>
      <c r="E41" s="130"/>
      <c r="F41" s="149"/>
      <c r="G41" s="150"/>
      <c r="H41" s="5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15"/>
      <c r="P41" s="515"/>
      <c r="Q41" s="515"/>
      <c r="R41" s="515"/>
      <c r="S41" s="515"/>
      <c r="T41" s="515"/>
      <c r="U41" s="515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12" t="s">
        <v>208</v>
      </c>
      <c r="C42" s="148" t="s">
        <v>199</v>
      </c>
      <c r="D42" s="130">
        <v>5.08</v>
      </c>
      <c r="E42" s="130"/>
      <c r="F42" s="149"/>
      <c r="G42" s="150"/>
      <c r="H42" s="5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11"/>
      <c r="P42" s="511"/>
      <c r="Q42" s="511"/>
      <c r="R42" s="511"/>
      <c r="S42" s="511"/>
      <c r="T42" s="511"/>
      <c r="U42" s="511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12" t="s">
        <v>208</v>
      </c>
      <c r="C43" s="148" t="s">
        <v>187</v>
      </c>
      <c r="D43" s="130">
        <v>5.08</v>
      </c>
      <c r="E43" s="130"/>
      <c r="F43" s="149"/>
      <c r="G43" s="150"/>
      <c r="H43" s="5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15"/>
      <c r="P43" s="515"/>
      <c r="Q43" s="515"/>
      <c r="R43" s="515"/>
      <c r="S43" s="515"/>
      <c r="T43" s="515"/>
      <c r="U43" s="515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12" t="s">
        <v>208</v>
      </c>
      <c r="C44" s="148" t="s">
        <v>207</v>
      </c>
      <c r="D44" s="130">
        <v>5.08</v>
      </c>
      <c r="E44" s="130"/>
      <c r="F44" s="149"/>
      <c r="G44" s="150"/>
      <c r="H44" s="5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11"/>
      <c r="P44" s="511"/>
      <c r="Q44" s="511"/>
      <c r="R44" s="511"/>
      <c r="S44" s="511"/>
      <c r="T44" s="511"/>
      <c r="U44" s="511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12" t="s">
        <v>209</v>
      </c>
      <c r="C45" s="148" t="s">
        <v>194</v>
      </c>
      <c r="D45" s="130">
        <v>5.03</v>
      </c>
      <c r="E45" s="130"/>
      <c r="F45" s="149"/>
      <c r="G45" s="150"/>
      <c r="H45" s="5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15"/>
      <c r="P45" s="515"/>
      <c r="Q45" s="515"/>
      <c r="R45" s="515"/>
      <c r="S45" s="515"/>
      <c r="T45" s="515"/>
      <c r="U45" s="515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12" t="s">
        <v>209</v>
      </c>
      <c r="C46" s="148" t="s">
        <v>179</v>
      </c>
      <c r="D46" s="130">
        <v>5.03</v>
      </c>
      <c r="E46" s="130"/>
      <c r="F46" s="149"/>
      <c r="G46" s="150"/>
      <c r="H46" s="5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15"/>
      <c r="P46" s="515"/>
      <c r="Q46" s="515"/>
      <c r="R46" s="515"/>
      <c r="S46" s="515"/>
      <c r="T46" s="515"/>
      <c r="U46" s="515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12" t="s">
        <v>209</v>
      </c>
      <c r="C47" s="148" t="s">
        <v>195</v>
      </c>
      <c r="D47" s="130">
        <v>5.03</v>
      </c>
      <c r="E47" s="130"/>
      <c r="F47" s="149"/>
      <c r="G47" s="150"/>
      <c r="H47" s="5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15"/>
      <c r="P47" s="515"/>
      <c r="Q47" s="515"/>
      <c r="R47" s="515"/>
      <c r="S47" s="515"/>
      <c r="T47" s="515"/>
      <c r="U47" s="515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12" t="s">
        <v>209</v>
      </c>
      <c r="C48" s="148" t="s">
        <v>204</v>
      </c>
      <c r="D48" s="130">
        <v>5.03</v>
      </c>
      <c r="E48" s="130"/>
      <c r="F48" s="149"/>
      <c r="G48" s="150"/>
      <c r="H48" s="5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15"/>
      <c r="P48" s="515"/>
      <c r="Q48" s="515"/>
      <c r="R48" s="515"/>
      <c r="S48" s="515"/>
      <c r="T48" s="515"/>
      <c r="U48" s="515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12" t="s">
        <v>382</v>
      </c>
      <c r="C49" s="209" t="s">
        <v>383</v>
      </c>
      <c r="D49" s="130">
        <v>5.03</v>
      </c>
      <c r="E49" s="130"/>
      <c r="F49" s="149"/>
      <c r="G49" s="150"/>
      <c r="H49" s="5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15"/>
      <c r="P49" s="515"/>
      <c r="Q49" s="515"/>
      <c r="R49" s="515"/>
      <c r="S49" s="515"/>
      <c r="T49" s="515"/>
      <c r="U49" s="515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12" t="s">
        <v>382</v>
      </c>
      <c r="C50" s="209" t="s">
        <v>384</v>
      </c>
      <c r="D50" s="130">
        <v>5.03</v>
      </c>
      <c r="E50" s="130"/>
      <c r="F50" s="149"/>
      <c r="G50" s="150"/>
      <c r="H50" s="5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15"/>
      <c r="P50" s="515"/>
      <c r="Q50" s="515"/>
      <c r="R50" s="515"/>
      <c r="S50" s="515"/>
      <c r="T50" s="515"/>
      <c r="U50" s="515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12" t="s">
        <v>382</v>
      </c>
      <c r="C51" s="209" t="s">
        <v>389</v>
      </c>
      <c r="D51" s="130">
        <v>5.03</v>
      </c>
      <c r="E51" s="130"/>
      <c r="F51" s="149"/>
      <c r="G51" s="150"/>
      <c r="H51" s="5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15"/>
      <c r="P51" s="515"/>
      <c r="Q51" s="515"/>
      <c r="R51" s="515"/>
      <c r="S51" s="515"/>
      <c r="T51" s="515"/>
      <c r="U51" s="515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12" t="s">
        <v>382</v>
      </c>
      <c r="C52" s="209" t="s">
        <v>391</v>
      </c>
      <c r="D52" s="130">
        <v>5.03</v>
      </c>
      <c r="E52" s="130"/>
      <c r="F52" s="149"/>
      <c r="G52" s="150"/>
      <c r="H52" s="5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15"/>
      <c r="P52" s="515"/>
      <c r="Q52" s="515"/>
      <c r="R52" s="515"/>
      <c r="S52" s="515"/>
      <c r="T52" s="515"/>
      <c r="U52" s="515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12" t="s">
        <v>421</v>
      </c>
      <c r="C53" s="209" t="s">
        <v>364</v>
      </c>
      <c r="D53" s="130">
        <v>5.03</v>
      </c>
      <c r="E53" s="130"/>
      <c r="F53" s="149"/>
      <c r="G53" s="150"/>
      <c r="H53" s="5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15"/>
      <c r="P53" s="515"/>
      <c r="Q53" s="515"/>
      <c r="R53" s="515"/>
      <c r="S53" s="515"/>
      <c r="T53" s="515"/>
      <c r="U53" s="515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12" t="s">
        <v>421</v>
      </c>
      <c r="C54" s="209" t="s">
        <v>365</v>
      </c>
      <c r="D54" s="130">
        <v>5.03</v>
      </c>
      <c r="E54" s="130"/>
      <c r="F54" s="149"/>
      <c r="G54" s="150"/>
      <c r="H54" s="5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15"/>
      <c r="P54" s="515"/>
      <c r="Q54" s="515"/>
      <c r="R54" s="515"/>
      <c r="S54" s="515"/>
      <c r="T54" s="515"/>
      <c r="U54" s="515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12" t="s">
        <v>421</v>
      </c>
      <c r="C55" s="209" t="s">
        <v>366</v>
      </c>
      <c r="D55" s="130">
        <v>5.03</v>
      </c>
      <c r="E55" s="130"/>
      <c r="F55" s="149"/>
      <c r="G55" s="150"/>
      <c r="H55" s="5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15"/>
      <c r="P55" s="515"/>
      <c r="Q55" s="515"/>
      <c r="R55" s="515"/>
      <c r="S55" s="515"/>
      <c r="T55" s="515"/>
      <c r="U55" s="515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12" t="s">
        <v>421</v>
      </c>
      <c r="C56" s="209" t="s">
        <v>367</v>
      </c>
      <c r="D56" s="130">
        <v>5.03</v>
      </c>
      <c r="E56" s="130"/>
      <c r="F56" s="149"/>
      <c r="G56" s="150"/>
      <c r="H56" s="5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15"/>
      <c r="P56" s="515"/>
      <c r="Q56" s="515"/>
      <c r="R56" s="515"/>
      <c r="S56" s="515"/>
      <c r="T56" s="515"/>
      <c r="U56" s="515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11"/>
      <c r="P57" s="511"/>
      <c r="Q57" s="511"/>
      <c r="R57" s="511"/>
      <c r="S57" s="511"/>
      <c r="T57" s="511"/>
      <c r="U57" s="511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11"/>
      <c r="P58" s="511"/>
      <c r="Q58" s="511"/>
      <c r="R58" s="511"/>
      <c r="S58" s="511"/>
      <c r="T58" s="511"/>
      <c r="U58" s="511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11"/>
      <c r="P59" s="511"/>
      <c r="Q59" s="511"/>
      <c r="R59" s="511"/>
      <c r="S59" s="511"/>
      <c r="T59" s="511"/>
      <c r="U59" s="511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11"/>
      <c r="P60" s="511"/>
      <c r="Q60" s="511"/>
      <c r="R60" s="511"/>
      <c r="S60" s="511"/>
      <c r="T60" s="511"/>
      <c r="U60" s="511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11"/>
      <c r="P61" s="511"/>
      <c r="Q61" s="511"/>
      <c r="R61" s="511"/>
      <c r="S61" s="511"/>
      <c r="T61" s="511"/>
      <c r="U61" s="511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11"/>
      <c r="P62" s="511"/>
      <c r="Q62" s="511"/>
      <c r="R62" s="511"/>
      <c r="S62" s="511"/>
      <c r="T62" s="511"/>
      <c r="U62" s="511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11"/>
      <c r="P63" s="511"/>
      <c r="Q63" s="511"/>
      <c r="R63" s="511"/>
      <c r="S63" s="511"/>
      <c r="T63" s="511"/>
      <c r="U63" s="511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s="439" customFormat="1" ht="20.10000000000000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>
        <v>42657</v>
      </c>
      <c r="G64" s="130">
        <v>487</v>
      </c>
      <c r="H64" s="520">
        <f t="shared" si="11"/>
        <v>2449.61</v>
      </c>
      <c r="I64" s="151">
        <v>9</v>
      </c>
      <c r="J64" s="151">
        <f t="array" ref="J64">IF(ISERROR(G64/I64),"",G64/I64)</f>
        <v>54.111111111111114</v>
      </c>
      <c r="K64" s="153">
        <f t="array" ref="K64">IF(ISERROR(G64/L64),"",G64/L64)</f>
        <v>9.74</v>
      </c>
      <c r="L64" s="151">
        <v>50</v>
      </c>
      <c r="M64" s="131">
        <f t="shared" si="19"/>
        <v>-0.74000000000000021</v>
      </c>
      <c r="N64" s="151">
        <f t="shared" si="23"/>
        <v>0</v>
      </c>
      <c r="O64" s="511"/>
      <c r="P64" s="511"/>
      <c r="Q64" s="511"/>
      <c r="R64" s="511"/>
      <c r="S64" s="511"/>
      <c r="T64" s="511"/>
      <c r="U64" s="511"/>
      <c r="V64" s="154">
        <f t="shared" si="24"/>
        <v>0</v>
      </c>
      <c r="W64" s="514">
        <f t="shared" si="25"/>
        <v>0</v>
      </c>
      <c r="X64" s="154"/>
      <c r="Y64" s="154"/>
      <c r="Z64" s="154"/>
      <c r="AA64" s="154"/>
    </row>
    <row r="65" spans="1:27" s="439" customFormat="1" ht="20.10000000000000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>
        <v>42657</v>
      </c>
      <c r="G65" s="130">
        <v>65</v>
      </c>
      <c r="H65" s="520">
        <f t="shared" si="11"/>
        <v>326.95</v>
      </c>
      <c r="I65" s="151">
        <v>1.5</v>
      </c>
      <c r="J65" s="151">
        <f t="array" ref="J65">IF(ISERROR(G65/I65),"",G65/I65)</f>
        <v>43.333333333333336</v>
      </c>
      <c r="K65" s="153">
        <f t="array" ref="K65">IF(ISERROR(G65/L65),"",G65/L65)</f>
        <v>1.3</v>
      </c>
      <c r="L65" s="151">
        <v>50</v>
      </c>
      <c r="M65" s="131">
        <f t="shared" si="19"/>
        <v>0.19999999999999996</v>
      </c>
      <c r="N65" s="151">
        <f t="shared" si="23"/>
        <v>0</v>
      </c>
      <c r="O65" s="511"/>
      <c r="P65" s="511"/>
      <c r="Q65" s="511"/>
      <c r="R65" s="511"/>
      <c r="S65" s="511"/>
      <c r="T65" s="511"/>
      <c r="U65" s="511"/>
      <c r="V65" s="154">
        <f t="shared" si="24"/>
        <v>0</v>
      </c>
      <c r="W65" s="514">
        <f t="shared" si="25"/>
        <v>0</v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11"/>
      <c r="P66" s="511"/>
      <c r="Q66" s="511"/>
      <c r="R66" s="511"/>
      <c r="S66" s="511"/>
      <c r="T66" s="511"/>
      <c r="U66" s="511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11"/>
      <c r="P67" s="511"/>
      <c r="Q67" s="511"/>
      <c r="R67" s="511"/>
      <c r="S67" s="511"/>
      <c r="T67" s="511"/>
      <c r="U67" s="511"/>
      <c r="V67" s="154"/>
      <c r="W67" s="155"/>
      <c r="X67" s="154"/>
      <c r="Y67" s="154"/>
      <c r="Z67" s="154"/>
      <c r="AA67" s="154"/>
    </row>
    <row r="68" spans="1:27" s="439" customFormat="1" ht="20.10000000000000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>
        <v>42657</v>
      </c>
      <c r="G68" s="130">
        <v>1</v>
      </c>
      <c r="H68" s="520">
        <f t="shared" si="11"/>
        <v>5</v>
      </c>
      <c r="I68" s="151">
        <v>0.02</v>
      </c>
      <c r="J68" s="151"/>
      <c r="K68" s="153">
        <f t="array" ref="K68">IF(ISERROR(G68/L68),"",G68/L68)</f>
        <v>0.02</v>
      </c>
      <c r="L68" s="151">
        <v>50</v>
      </c>
      <c r="M68" s="131"/>
      <c r="N68" s="151"/>
      <c r="O68" s="511"/>
      <c r="P68" s="511"/>
      <c r="Q68" s="511"/>
      <c r="R68" s="511"/>
      <c r="S68" s="511"/>
      <c r="T68" s="511"/>
      <c r="U68" s="511"/>
      <c r="V68" s="154"/>
      <c r="W68" s="514"/>
      <c r="X68" s="154"/>
      <c r="Y68" s="154"/>
      <c r="Z68" s="154"/>
      <c r="AA68" s="154"/>
    </row>
    <row r="69" spans="1:27" s="439" customFormat="1" ht="20.100000000000001" customHeight="1">
      <c r="A69" s="358">
        <v>30100049</v>
      </c>
      <c r="B69" s="156" t="s">
        <v>958</v>
      </c>
      <c r="C69" s="148" t="s">
        <v>959</v>
      </c>
      <c r="D69" s="130">
        <v>5.03</v>
      </c>
      <c r="E69" s="130"/>
      <c r="F69" s="149">
        <v>42657</v>
      </c>
      <c r="G69" s="130">
        <v>1</v>
      </c>
      <c r="H69" s="520">
        <f t="shared" si="11"/>
        <v>5.03</v>
      </c>
      <c r="I69" s="151">
        <v>0.05</v>
      </c>
      <c r="J69" s="151">
        <f t="array" ref="J69">IF(ISERROR(G69/I69),"",G69/I69)</f>
        <v>20</v>
      </c>
      <c r="K69" s="153">
        <f t="array" ref="K69">IF(ISERROR(G69/L69),"",G69/L69)</f>
        <v>4.6511627906976744E-2</v>
      </c>
      <c r="L69" s="151">
        <v>21.5</v>
      </c>
      <c r="M69" s="131">
        <f t="shared" ref="M69:M70" si="26">IF(ISERROR(I69-K69),"",I69-K69)</f>
        <v>3.4883720930232592E-3</v>
      </c>
      <c r="N69" s="151">
        <f t="shared" ref="N69:N70" si="27">SUM(O69:U69)</f>
        <v>0</v>
      </c>
      <c r="O69" s="511"/>
      <c r="P69" s="511"/>
      <c r="Q69" s="511"/>
      <c r="R69" s="511"/>
      <c r="S69" s="511"/>
      <c r="T69" s="511"/>
      <c r="U69" s="511"/>
      <c r="V69" s="154">
        <f t="shared" ref="V69:V70" si="28">SUM(X69:AA69)</f>
        <v>0</v>
      </c>
      <c r="W69" s="514">
        <f t="shared" ref="W69:W70" si="29">IF(ISERROR(V69/G69),"",V69/G69)</f>
        <v>0</v>
      </c>
      <c r="X69" s="154"/>
      <c r="Y69" s="154"/>
      <c r="Z69" s="154"/>
      <c r="AA69" s="154"/>
    </row>
    <row r="70" spans="1:27" s="439" customFormat="1" ht="20.10000000000000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>
        <v>42657</v>
      </c>
      <c r="G70" s="130">
        <f>19+93</f>
        <v>112</v>
      </c>
      <c r="H70" s="520">
        <f t="shared" si="11"/>
        <v>563.36</v>
      </c>
      <c r="I70" s="151">
        <f>2*2</f>
        <v>4</v>
      </c>
      <c r="J70" s="151">
        <f t="array" ref="J70">IF(ISERROR(G70/I70),"",G70/I70)</f>
        <v>28</v>
      </c>
      <c r="K70" s="153">
        <f t="array" ref="K70">IF(ISERROR(G70/L70),"",G70/L70)</f>
        <v>5.2093023255813957</v>
      </c>
      <c r="L70" s="151">
        <v>21.5</v>
      </c>
      <c r="M70" s="131">
        <f t="shared" si="26"/>
        <v>-1.2093023255813957</v>
      </c>
      <c r="N70" s="151">
        <f t="shared" si="27"/>
        <v>0</v>
      </c>
      <c r="O70" s="511"/>
      <c r="P70" s="511"/>
      <c r="Q70" s="511"/>
      <c r="R70" s="511"/>
      <c r="S70" s="511"/>
      <c r="T70" s="511"/>
      <c r="U70" s="511"/>
      <c r="V70" s="154">
        <f t="shared" si="28"/>
        <v>0</v>
      </c>
      <c r="W70" s="514">
        <f t="shared" si="29"/>
        <v>0</v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20">
        <f t="shared" si="11"/>
        <v>0</v>
      </c>
      <c r="I71" s="151"/>
      <c r="J71" s="152"/>
      <c r="K71" s="153"/>
      <c r="L71" s="151"/>
      <c r="M71" s="131"/>
      <c r="N71" s="152"/>
      <c r="O71" s="511"/>
      <c r="P71" s="511"/>
      <c r="Q71" s="511"/>
      <c r="R71" s="511"/>
      <c r="S71" s="511"/>
      <c r="T71" s="511"/>
      <c r="U71" s="511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11"/>
      <c r="P72" s="511"/>
      <c r="Q72" s="511"/>
      <c r="R72" s="511"/>
      <c r="S72" s="511"/>
      <c r="T72" s="511"/>
      <c r="U72" s="511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11"/>
      <c r="P73" s="511"/>
      <c r="Q73" s="511"/>
      <c r="R73" s="511"/>
      <c r="S73" s="511"/>
      <c r="T73" s="511"/>
      <c r="U73" s="511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11"/>
      <c r="P74" s="511"/>
      <c r="Q74" s="511"/>
      <c r="R74" s="511"/>
      <c r="S74" s="511"/>
      <c r="T74" s="511"/>
      <c r="U74" s="511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11"/>
      <c r="P75" s="511"/>
      <c r="Q75" s="511"/>
      <c r="R75" s="511"/>
      <c r="S75" s="511"/>
      <c r="T75" s="511"/>
      <c r="U75" s="511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11"/>
      <c r="P76" s="511"/>
      <c r="Q76" s="511"/>
      <c r="R76" s="511"/>
      <c r="S76" s="511"/>
      <c r="T76" s="511"/>
      <c r="U76" s="511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11"/>
      <c r="P77" s="511"/>
      <c r="Q77" s="511"/>
      <c r="R77" s="511"/>
      <c r="S77" s="511"/>
      <c r="T77" s="511"/>
      <c r="U77" s="511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11"/>
      <c r="P78" s="511"/>
      <c r="Q78" s="511"/>
      <c r="R78" s="511"/>
      <c r="S78" s="511"/>
      <c r="T78" s="511"/>
      <c r="U78" s="511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11"/>
      <c r="P79" s="511"/>
      <c r="Q79" s="511"/>
      <c r="R79" s="511"/>
      <c r="S79" s="511"/>
      <c r="T79" s="511"/>
      <c r="U79" s="511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11"/>
      <c r="P80" s="511"/>
      <c r="Q80" s="511"/>
      <c r="R80" s="511"/>
      <c r="S80" s="511"/>
      <c r="T80" s="511"/>
      <c r="U80" s="511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11"/>
      <c r="P81" s="511"/>
      <c r="Q81" s="511"/>
      <c r="R81" s="511"/>
      <c r="S81" s="511"/>
      <c r="T81" s="511"/>
      <c r="U81" s="511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11"/>
      <c r="P82" s="511"/>
      <c r="Q82" s="511"/>
      <c r="R82" s="511"/>
      <c r="S82" s="511"/>
      <c r="T82" s="511"/>
      <c r="U82" s="511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11"/>
      <c r="P83" s="511"/>
      <c r="Q83" s="511"/>
      <c r="R83" s="511"/>
      <c r="S83" s="511"/>
      <c r="T83" s="511"/>
      <c r="U83" s="511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11"/>
      <c r="P84" s="511"/>
      <c r="Q84" s="511"/>
      <c r="R84" s="511"/>
      <c r="S84" s="511"/>
      <c r="T84" s="511"/>
      <c r="U84" s="511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11"/>
      <c r="P85" s="511"/>
      <c r="Q85" s="511"/>
      <c r="R85" s="511"/>
      <c r="S85" s="511"/>
      <c r="T85" s="511"/>
      <c r="U85" s="511"/>
      <c r="V85" s="154"/>
      <c r="W85" s="155"/>
      <c r="X85" s="154"/>
      <c r="Y85" s="154"/>
      <c r="Z85" s="154"/>
      <c r="AA85" s="154"/>
    </row>
    <row r="86" spans="1:27" ht="20.100000000000001" customHeight="1">
      <c r="A86" s="567" t="s">
        <v>216</v>
      </c>
      <c r="B86" s="567"/>
      <c r="C86" s="518" t="s">
        <v>202</v>
      </c>
      <c r="D86" s="165"/>
      <c r="E86" s="165"/>
      <c r="F86" s="166"/>
      <c r="G86" s="167">
        <f>SUM(G29:G85)</f>
        <v>666</v>
      </c>
      <c r="H86" s="168">
        <f>SUM(H29:H85)</f>
        <v>3349.9500000000003</v>
      </c>
      <c r="I86" s="168">
        <f>SUM(I29:I85)</f>
        <v>14.57</v>
      </c>
      <c r="J86" s="152">
        <f t="array" ref="J86">IF(ISERROR(G86/I86),"",G86/I86)</f>
        <v>45.710363761153054</v>
      </c>
      <c r="K86" s="168">
        <f>SUM(K29:K85)</f>
        <v>16.315813953488373</v>
      </c>
      <c r="L86" s="169"/>
      <c r="M86" s="172">
        <f t="shared" ref="M86:V86" si="34">SUM(M29:M85)</f>
        <v>-1.7458139534883728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12" t="s">
        <v>217</v>
      </c>
      <c r="C87" s="148" t="s">
        <v>179</v>
      </c>
      <c r="D87" s="130">
        <v>5.03</v>
      </c>
      <c r="E87" s="130"/>
      <c r="F87" s="149"/>
      <c r="G87" s="150"/>
      <c r="H87" s="5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11"/>
      <c r="P87" s="511"/>
      <c r="Q87" s="511"/>
      <c r="R87" s="511"/>
      <c r="S87" s="511"/>
      <c r="T87" s="511"/>
      <c r="U87" s="511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12" t="s">
        <v>217</v>
      </c>
      <c r="C88" s="148" t="s">
        <v>186</v>
      </c>
      <c r="D88" s="130">
        <v>5.03</v>
      </c>
      <c r="E88" s="130"/>
      <c r="F88" s="149"/>
      <c r="G88" s="150"/>
      <c r="H88" s="5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11"/>
      <c r="P88" s="511"/>
      <c r="Q88" s="511"/>
      <c r="R88" s="511"/>
      <c r="S88" s="511"/>
      <c r="T88" s="511"/>
      <c r="U88" s="511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12" t="s">
        <v>217</v>
      </c>
      <c r="C89" s="148" t="s">
        <v>204</v>
      </c>
      <c r="D89" s="130">
        <v>5.03</v>
      </c>
      <c r="E89" s="130"/>
      <c r="F89" s="149"/>
      <c r="G89" s="150"/>
      <c r="H89" s="5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11"/>
      <c r="P89" s="511"/>
      <c r="Q89" s="511"/>
      <c r="R89" s="511"/>
      <c r="S89" s="511"/>
      <c r="T89" s="511"/>
      <c r="U89" s="511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11"/>
      <c r="P90" s="511"/>
      <c r="Q90" s="511"/>
      <c r="R90" s="511"/>
      <c r="S90" s="511"/>
      <c r="T90" s="511"/>
      <c r="U90" s="511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11"/>
      <c r="P91" s="511"/>
      <c r="Q91" s="511"/>
      <c r="R91" s="511"/>
      <c r="S91" s="511"/>
      <c r="T91" s="511"/>
      <c r="U91" s="511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11"/>
      <c r="P92" s="511"/>
      <c r="Q92" s="511"/>
      <c r="R92" s="511"/>
      <c r="S92" s="511"/>
      <c r="T92" s="511"/>
      <c r="U92" s="511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11"/>
      <c r="P93" s="511"/>
      <c r="Q93" s="511"/>
      <c r="R93" s="511"/>
      <c r="S93" s="511"/>
      <c r="T93" s="511"/>
      <c r="U93" s="511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11"/>
      <c r="P94" s="511"/>
      <c r="Q94" s="511"/>
      <c r="R94" s="511"/>
      <c r="S94" s="511"/>
      <c r="T94" s="511"/>
      <c r="U94" s="511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11"/>
      <c r="P95" s="511"/>
      <c r="Q95" s="511"/>
      <c r="R95" s="511"/>
      <c r="S95" s="511"/>
      <c r="T95" s="511"/>
      <c r="U95" s="511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11"/>
      <c r="P96" s="511"/>
      <c r="Q96" s="511"/>
      <c r="R96" s="511"/>
      <c r="S96" s="511"/>
      <c r="T96" s="511"/>
      <c r="U96" s="511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11"/>
      <c r="P97" s="511"/>
      <c r="Q97" s="511"/>
      <c r="R97" s="511"/>
      <c r="S97" s="511"/>
      <c r="T97" s="511"/>
      <c r="U97" s="511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11"/>
      <c r="P98" s="511"/>
      <c r="Q98" s="511"/>
      <c r="R98" s="511"/>
      <c r="S98" s="511"/>
      <c r="T98" s="511"/>
      <c r="U98" s="511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11"/>
      <c r="P99" s="511"/>
      <c r="Q99" s="511"/>
      <c r="R99" s="511"/>
      <c r="S99" s="511"/>
      <c r="T99" s="511"/>
      <c r="U99" s="511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11"/>
      <c r="P100" s="511"/>
      <c r="Q100" s="511"/>
      <c r="R100" s="511"/>
      <c r="S100" s="511"/>
      <c r="T100" s="511"/>
      <c r="U100" s="511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11"/>
      <c r="P101" s="511"/>
      <c r="Q101" s="511"/>
      <c r="R101" s="511"/>
      <c r="S101" s="511"/>
      <c r="T101" s="511"/>
      <c r="U101" s="511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11"/>
      <c r="P102" s="511"/>
      <c r="Q102" s="511"/>
      <c r="R102" s="511"/>
      <c r="S102" s="511"/>
      <c r="T102" s="511"/>
      <c r="U102" s="511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12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11"/>
      <c r="P103" s="511"/>
      <c r="Q103" s="511"/>
      <c r="R103" s="511"/>
      <c r="S103" s="511"/>
      <c r="T103" s="511"/>
      <c r="U103" s="511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12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11"/>
      <c r="P104" s="511"/>
      <c r="Q104" s="511"/>
      <c r="R104" s="511"/>
      <c r="S104" s="511"/>
      <c r="T104" s="511"/>
      <c r="U104" s="511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12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11"/>
      <c r="P105" s="511"/>
      <c r="Q105" s="511"/>
      <c r="R105" s="511"/>
      <c r="S105" s="511"/>
      <c r="T105" s="511"/>
      <c r="U105" s="511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12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11"/>
      <c r="P106" s="511"/>
      <c r="Q106" s="511"/>
      <c r="R106" s="511"/>
      <c r="S106" s="511"/>
      <c r="T106" s="511"/>
      <c r="U106" s="511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12" t="s">
        <v>393</v>
      </c>
      <c r="C107" s="209" t="s">
        <v>395</v>
      </c>
      <c r="D107" s="130">
        <v>5</v>
      </c>
      <c r="E107" s="130"/>
      <c r="F107" s="149"/>
      <c r="G107" s="150"/>
      <c r="H107" s="5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11"/>
      <c r="P107" s="511"/>
      <c r="Q107" s="511"/>
      <c r="R107" s="511"/>
      <c r="S107" s="511"/>
      <c r="T107" s="511"/>
      <c r="U107" s="511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12" t="s">
        <v>393</v>
      </c>
      <c r="C108" s="209" t="s">
        <v>402</v>
      </c>
      <c r="D108" s="130">
        <v>5</v>
      </c>
      <c r="E108" s="130"/>
      <c r="F108" s="149"/>
      <c r="G108" s="150"/>
      <c r="H108" s="5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11"/>
      <c r="P108" s="511"/>
      <c r="Q108" s="511"/>
      <c r="R108" s="511"/>
      <c r="S108" s="511"/>
      <c r="T108" s="511"/>
      <c r="U108" s="511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12" t="s">
        <v>404</v>
      </c>
      <c r="C109" s="209" t="s">
        <v>405</v>
      </c>
      <c r="D109" s="130">
        <v>5</v>
      </c>
      <c r="E109" s="130"/>
      <c r="F109" s="149"/>
      <c r="G109" s="150"/>
      <c r="H109" s="5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11"/>
      <c r="P109" s="511"/>
      <c r="Q109" s="511"/>
      <c r="R109" s="511"/>
      <c r="S109" s="511"/>
      <c r="T109" s="511"/>
      <c r="U109" s="511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12" t="s">
        <v>511</v>
      </c>
      <c r="C110" s="209" t="s">
        <v>372</v>
      </c>
      <c r="D110" s="130">
        <v>5</v>
      </c>
      <c r="E110" s="130"/>
      <c r="F110" s="149"/>
      <c r="G110" s="150"/>
      <c r="H110" s="5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11"/>
      <c r="P110" s="511"/>
      <c r="Q110" s="511"/>
      <c r="R110" s="511"/>
      <c r="S110" s="511"/>
      <c r="T110" s="511"/>
      <c r="U110" s="511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12" t="s">
        <v>343</v>
      </c>
      <c r="C111" s="148" t="s">
        <v>345</v>
      </c>
      <c r="D111" s="130">
        <v>5</v>
      </c>
      <c r="E111" s="130"/>
      <c r="F111" s="149"/>
      <c r="G111" s="150"/>
      <c r="H111" s="5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11"/>
      <c r="P111" s="511"/>
      <c r="Q111" s="511"/>
      <c r="R111" s="511"/>
      <c r="S111" s="511"/>
      <c r="T111" s="511"/>
      <c r="U111" s="511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12" t="s">
        <v>343</v>
      </c>
      <c r="C112" s="148" t="s">
        <v>347</v>
      </c>
      <c r="D112" s="130">
        <v>5</v>
      </c>
      <c r="E112" s="130"/>
      <c r="F112" s="149"/>
      <c r="G112" s="150"/>
      <c r="H112" s="5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11"/>
      <c r="P112" s="511"/>
      <c r="Q112" s="511"/>
      <c r="R112" s="511"/>
      <c r="S112" s="511"/>
      <c r="T112" s="511"/>
      <c r="U112" s="511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11"/>
      <c r="P113" s="511"/>
      <c r="Q113" s="511"/>
      <c r="R113" s="511"/>
      <c r="S113" s="511"/>
      <c r="T113" s="511"/>
      <c r="U113" s="511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11"/>
      <c r="P114" s="511"/>
      <c r="Q114" s="511"/>
      <c r="R114" s="511"/>
      <c r="S114" s="511"/>
      <c r="T114" s="511"/>
      <c r="U114" s="511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11"/>
      <c r="P115" s="511"/>
      <c r="Q115" s="511"/>
      <c r="R115" s="511"/>
      <c r="S115" s="511"/>
      <c r="T115" s="511"/>
      <c r="U115" s="511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11"/>
      <c r="P116" s="511"/>
      <c r="Q116" s="511"/>
      <c r="R116" s="511"/>
      <c r="S116" s="511"/>
      <c r="T116" s="511"/>
      <c r="U116" s="511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11"/>
      <c r="P117" s="511"/>
      <c r="Q117" s="511"/>
      <c r="R117" s="511"/>
      <c r="S117" s="511"/>
      <c r="T117" s="511"/>
      <c r="U117" s="511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11"/>
      <c r="P118" s="511"/>
      <c r="Q118" s="511"/>
      <c r="R118" s="511"/>
      <c r="S118" s="511"/>
      <c r="T118" s="511"/>
      <c r="U118" s="511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11"/>
      <c r="P119" s="511"/>
      <c r="Q119" s="511"/>
      <c r="R119" s="511"/>
      <c r="S119" s="511"/>
      <c r="T119" s="511"/>
      <c r="U119" s="511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20">
        <f t="shared" si="36"/>
        <v>0</v>
      </c>
      <c r="I120" s="151"/>
      <c r="J120" s="152" t="str">
        <f t="array" ref="J120">IF(ISERROR(G120/I120),"",G120/I120)</f>
        <v/>
      </c>
      <c r="K120" s="5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11"/>
      <c r="P120" s="511"/>
      <c r="Q120" s="511"/>
      <c r="R120" s="511"/>
      <c r="S120" s="511"/>
      <c r="T120" s="511"/>
      <c r="U120" s="511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59" t="s">
        <v>224</v>
      </c>
      <c r="B121" s="560"/>
      <c r="C121" s="518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customHeight="1">
      <c r="A122" s="357">
        <v>30100038</v>
      </c>
      <c r="B122" s="156" t="s">
        <v>962</v>
      </c>
      <c r="C122" s="148" t="s">
        <v>963</v>
      </c>
      <c r="D122" s="130">
        <v>5.03</v>
      </c>
      <c r="E122" s="130"/>
      <c r="F122" s="149">
        <v>42657</v>
      </c>
      <c r="G122" s="130">
        <v>69</v>
      </c>
      <c r="H122" s="520">
        <f t="shared" ref="H122:H136" si="51">D122*G122</f>
        <v>347.07</v>
      </c>
      <c r="I122" s="151">
        <v>3</v>
      </c>
      <c r="J122" s="152">
        <f t="array" ref="J122">IF(ISERROR(G122/I122),"",G122/I122)</f>
        <v>23</v>
      </c>
      <c r="K122" s="153">
        <f t="array" ref="K122">IF(ISERROR(G122/L122),"",G122/L122)</f>
        <v>2.76</v>
      </c>
      <c r="L122" s="151">
        <v>25</v>
      </c>
      <c r="M122" s="131">
        <f t="shared" ref="M122:M136" si="52">IF(ISERROR(I122-K122),"",I122-K122)</f>
        <v>0.24000000000000021</v>
      </c>
      <c r="N122" s="152">
        <f t="shared" ref="N122:N136" si="53">SUM(O122:U122)</f>
        <v>0</v>
      </c>
      <c r="O122" s="511"/>
      <c r="P122" s="511"/>
      <c r="Q122" s="511"/>
      <c r="R122" s="511"/>
      <c r="S122" s="511"/>
      <c r="T122" s="511"/>
      <c r="U122" s="511"/>
      <c r="V122" s="154">
        <f t="shared" ref="V122:V136" si="54">SUM(X122:AA122)</f>
        <v>0</v>
      </c>
      <c r="W122" s="155">
        <f t="shared" si="49"/>
        <v>0</v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11"/>
      <c r="P123" s="511"/>
      <c r="Q123" s="511"/>
      <c r="R123" s="511"/>
      <c r="S123" s="511"/>
      <c r="T123" s="511"/>
      <c r="U123" s="511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11"/>
      <c r="P124" s="511"/>
      <c r="Q124" s="511"/>
      <c r="R124" s="511"/>
      <c r="S124" s="511"/>
      <c r="T124" s="511"/>
      <c r="U124" s="511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11"/>
      <c r="P125" s="511"/>
      <c r="Q125" s="511"/>
      <c r="R125" s="511"/>
      <c r="S125" s="511"/>
      <c r="T125" s="511"/>
      <c r="U125" s="511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16" t="s">
        <v>203</v>
      </c>
      <c r="D126" s="130">
        <v>5.03</v>
      </c>
      <c r="E126" s="130"/>
      <c r="F126" s="149"/>
      <c r="G126" s="150"/>
      <c r="H126" s="5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11"/>
      <c r="P126" s="511"/>
      <c r="Q126" s="511"/>
      <c r="R126" s="511"/>
      <c r="S126" s="511"/>
      <c r="T126" s="511"/>
      <c r="U126" s="511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11"/>
      <c r="P127" s="511"/>
      <c r="Q127" s="511"/>
      <c r="R127" s="511"/>
      <c r="S127" s="511"/>
      <c r="T127" s="511"/>
      <c r="U127" s="511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11"/>
      <c r="P128" s="511"/>
      <c r="Q128" s="511"/>
      <c r="R128" s="511"/>
      <c r="S128" s="511"/>
      <c r="T128" s="511"/>
      <c r="U128" s="511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16" t="s">
        <v>228</v>
      </c>
      <c r="D129" s="130">
        <v>5.03</v>
      </c>
      <c r="E129" s="130"/>
      <c r="F129" s="149"/>
      <c r="G129" s="150"/>
      <c r="H129" s="5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11"/>
      <c r="P129" s="511"/>
      <c r="Q129" s="511"/>
      <c r="R129" s="511"/>
      <c r="S129" s="511"/>
      <c r="T129" s="511"/>
      <c r="U129" s="511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16" t="s">
        <v>212</v>
      </c>
      <c r="D130" s="130">
        <v>5.03</v>
      </c>
      <c r="E130" s="130"/>
      <c r="F130" s="149"/>
      <c r="G130" s="150"/>
      <c r="H130" s="5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11"/>
      <c r="P130" s="511"/>
      <c r="Q130" s="511"/>
      <c r="R130" s="511"/>
      <c r="S130" s="511"/>
      <c r="T130" s="511"/>
      <c r="U130" s="511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16" t="s">
        <v>203</v>
      </c>
      <c r="D131" s="130">
        <v>5.03</v>
      </c>
      <c r="E131" s="130"/>
      <c r="F131" s="149"/>
      <c r="G131" s="150"/>
      <c r="H131" s="5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11"/>
      <c r="P131" s="511"/>
      <c r="Q131" s="511"/>
      <c r="R131" s="511"/>
      <c r="S131" s="511"/>
      <c r="T131" s="511"/>
      <c r="U131" s="511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16" t="s">
        <v>186</v>
      </c>
      <c r="D132" s="130">
        <v>5.03</v>
      </c>
      <c r="E132" s="130"/>
      <c r="F132" s="149"/>
      <c r="G132" s="150"/>
      <c r="H132" s="5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11"/>
      <c r="P132" s="511"/>
      <c r="Q132" s="511"/>
      <c r="R132" s="511"/>
      <c r="S132" s="511"/>
      <c r="T132" s="511"/>
      <c r="U132" s="511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16" t="s">
        <v>228</v>
      </c>
      <c r="D133" s="130">
        <v>5.03</v>
      </c>
      <c r="E133" s="130"/>
      <c r="F133" s="149"/>
      <c r="G133" s="150"/>
      <c r="H133" s="5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11"/>
      <c r="P133" s="511"/>
      <c r="Q133" s="511"/>
      <c r="R133" s="511"/>
      <c r="S133" s="511"/>
      <c r="T133" s="511"/>
      <c r="U133" s="511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16" t="s">
        <v>199</v>
      </c>
      <c r="D134" s="130">
        <v>5.03</v>
      </c>
      <c r="E134" s="130"/>
      <c r="F134" s="149"/>
      <c r="G134" s="150"/>
      <c r="H134" s="5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11"/>
      <c r="P134" s="511"/>
      <c r="Q134" s="511"/>
      <c r="R134" s="511"/>
      <c r="S134" s="511"/>
      <c r="T134" s="511"/>
      <c r="U134" s="511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11"/>
      <c r="P135" s="511"/>
      <c r="Q135" s="511"/>
      <c r="R135" s="511"/>
      <c r="S135" s="511"/>
      <c r="T135" s="511"/>
      <c r="U135" s="511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11"/>
      <c r="P136" s="511"/>
      <c r="Q136" s="511"/>
      <c r="R136" s="511"/>
      <c r="S136" s="511"/>
      <c r="T136" s="511"/>
      <c r="U136" s="511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customHeight="1">
      <c r="A137" s="559" t="s">
        <v>231</v>
      </c>
      <c r="B137" s="560"/>
      <c r="C137" s="518" t="s">
        <v>202</v>
      </c>
      <c r="D137" s="165"/>
      <c r="E137" s="165"/>
      <c r="F137" s="166"/>
      <c r="G137" s="167">
        <f>SUM(G122:G136)</f>
        <v>69</v>
      </c>
      <c r="H137" s="168">
        <f>SUM(H122:H136)</f>
        <v>347.07</v>
      </c>
      <c r="I137" s="168">
        <f>SUM(I122:I136)</f>
        <v>3</v>
      </c>
      <c r="J137" s="152">
        <f t="array" ref="J137">IF(ISERROR(G137/I137),"",G137/I137)</f>
        <v>23</v>
      </c>
      <c r="K137" s="168">
        <f>SUM(K122:K136)</f>
        <v>2.76</v>
      </c>
      <c r="L137" s="169"/>
      <c r="M137" s="172">
        <f>SUM(M122:M136)</f>
        <v>0.24000000000000021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>
        <f t="shared" si="49"/>
        <v>0</v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customHeight="1">
      <c r="A138" s="358">
        <v>30400025</v>
      </c>
      <c r="B138" s="156" t="s">
        <v>960</v>
      </c>
      <c r="C138" s="148" t="s">
        <v>961</v>
      </c>
      <c r="D138" s="130">
        <v>5.04</v>
      </c>
      <c r="E138" s="130"/>
      <c r="F138" s="149">
        <v>42653</v>
      </c>
      <c r="G138" s="130">
        <v>18</v>
      </c>
      <c r="H138" s="520">
        <f t="shared" ref="H138:H144" si="55">D138*G138</f>
        <v>90.72</v>
      </c>
      <c r="I138" s="151">
        <v>1</v>
      </c>
      <c r="J138" s="152">
        <f t="array" ref="J138">IF(ISERROR(G138/I138),"",G138/I138)</f>
        <v>18</v>
      </c>
      <c r="K138" s="153">
        <f t="array" ref="K138">IF(ISERROR(G138/L138),"",G138/L138)</f>
        <v>0.81818181818181823</v>
      </c>
      <c r="L138" s="151">
        <v>22</v>
      </c>
      <c r="M138" s="131">
        <f t="shared" ref="M138:M142" si="56">IF(ISERROR(I138-K138),"",I138-K138)</f>
        <v>0.18181818181818177</v>
      </c>
      <c r="N138" s="152">
        <f t="shared" ref="N138:N142" si="57">SUM(O138:U138)</f>
        <v>0</v>
      </c>
      <c r="O138" s="511"/>
      <c r="P138" s="511"/>
      <c r="Q138" s="511"/>
      <c r="R138" s="511"/>
      <c r="S138" s="511"/>
      <c r="T138" s="511"/>
      <c r="U138" s="511"/>
      <c r="V138" s="154">
        <f t="shared" ref="V138:V142" si="58">SUM(X138:AA138)</f>
        <v>0</v>
      </c>
      <c r="W138" s="155">
        <f t="shared" si="49"/>
        <v>0</v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11"/>
      <c r="P139" s="511"/>
      <c r="Q139" s="511"/>
      <c r="R139" s="511"/>
      <c r="S139" s="511"/>
      <c r="T139" s="511"/>
      <c r="U139" s="511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>
        <v>42653</v>
      </c>
      <c r="G140" s="130">
        <v>3</v>
      </c>
      <c r="H140" s="520">
        <f t="shared" si="55"/>
        <v>15.120000000000001</v>
      </c>
      <c r="I140" s="151">
        <v>0.2</v>
      </c>
      <c r="J140" s="152">
        <f t="array" ref="J140">IF(ISERROR(G140/I140),"",G140/I140)</f>
        <v>15</v>
      </c>
      <c r="K140" s="153">
        <f t="array" ref="K140">IF(ISERROR(G140/L140),"",G140/L140)</f>
        <v>0.13636363636363635</v>
      </c>
      <c r="L140" s="151">
        <v>22</v>
      </c>
      <c r="M140" s="131">
        <f t="shared" si="56"/>
        <v>6.3636363636363658E-2</v>
      </c>
      <c r="N140" s="152">
        <f t="shared" si="57"/>
        <v>0</v>
      </c>
      <c r="O140" s="511"/>
      <c r="P140" s="511"/>
      <c r="Q140" s="511"/>
      <c r="R140" s="511"/>
      <c r="S140" s="511"/>
      <c r="T140" s="511"/>
      <c r="U140" s="511"/>
      <c r="V140" s="154">
        <f t="shared" si="58"/>
        <v>0</v>
      </c>
      <c r="W140" s="155">
        <f t="shared" si="49"/>
        <v>0</v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11"/>
      <c r="P141" s="511"/>
      <c r="Q141" s="511"/>
      <c r="R141" s="511"/>
      <c r="S141" s="511"/>
      <c r="T141" s="511"/>
      <c r="U141" s="511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11"/>
      <c r="P142" s="511"/>
      <c r="Q142" s="511"/>
      <c r="R142" s="511"/>
      <c r="S142" s="511"/>
      <c r="T142" s="511"/>
      <c r="U142" s="511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>
        <v>42653</v>
      </c>
      <c r="G143" s="130">
        <v>5</v>
      </c>
      <c r="H143" s="520">
        <f t="shared" si="55"/>
        <v>25.2</v>
      </c>
      <c r="I143" s="151">
        <v>0.5</v>
      </c>
      <c r="J143" s="152"/>
      <c r="K143" s="153">
        <f t="array" ref="K143">IF(ISERROR(G143/L143),"",G143/L143)</f>
        <v>0.22727272727272727</v>
      </c>
      <c r="L143" s="151">
        <v>22</v>
      </c>
      <c r="M143" s="131"/>
      <c r="N143" s="152"/>
      <c r="O143" s="511"/>
      <c r="P143" s="511"/>
      <c r="Q143" s="511"/>
      <c r="R143" s="511"/>
      <c r="S143" s="511"/>
      <c r="T143" s="511"/>
      <c r="U143" s="511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11"/>
      <c r="P144" s="511"/>
      <c r="Q144" s="511"/>
      <c r="R144" s="511"/>
      <c r="S144" s="511"/>
      <c r="T144" s="511"/>
      <c r="U144" s="511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59" t="s">
        <v>234</v>
      </c>
      <c r="B145" s="560"/>
      <c r="C145" s="518" t="s">
        <v>202</v>
      </c>
      <c r="D145" s="165"/>
      <c r="E145" s="165"/>
      <c r="F145" s="166"/>
      <c r="G145" s="167">
        <f>SUM(G138:G144)</f>
        <v>26</v>
      </c>
      <c r="H145" s="168">
        <f>SUM(H138:H144)</f>
        <v>131.04</v>
      </c>
      <c r="I145" s="168">
        <f>SUM(I138:I144)</f>
        <v>1.7</v>
      </c>
      <c r="J145" s="152">
        <f t="array" ref="J145">IF(ISERROR(G145/I145),"",G145/I145)</f>
        <v>15.294117647058824</v>
      </c>
      <c r="K145" s="168">
        <f>SUM(K138:K144)</f>
        <v>1.1818181818181819</v>
      </c>
      <c r="L145" s="169"/>
      <c r="M145" s="172">
        <f>SUM(M138:M144)</f>
        <v>0.24545454545454543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10"/>
      <c r="D146" s="130">
        <v>3.65</v>
      </c>
      <c r="E146" s="130"/>
      <c r="F146" s="175"/>
      <c r="G146" s="150"/>
      <c r="H146" s="520">
        <f t="shared" ref="H146:H159" si="63">D146*G146</f>
        <v>0</v>
      </c>
      <c r="I146" s="151"/>
      <c r="J146" s="152" t="str">
        <f t="array" ref="J146">IF(ISERROR(G146/I146),"",G146/I146)</f>
        <v/>
      </c>
      <c r="K146" s="5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11"/>
      <c r="P146" s="511"/>
      <c r="Q146" s="511"/>
      <c r="R146" s="511"/>
      <c r="S146" s="511"/>
      <c r="T146" s="511"/>
      <c r="U146" s="511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10"/>
      <c r="D147" s="130">
        <v>6.58</v>
      </c>
      <c r="E147" s="130"/>
      <c r="F147" s="149"/>
      <c r="G147" s="150"/>
      <c r="H147" s="5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11"/>
      <c r="P147" s="511"/>
      <c r="Q147" s="511"/>
      <c r="R147" s="511"/>
      <c r="S147" s="511"/>
      <c r="T147" s="511"/>
      <c r="U147" s="511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10"/>
      <c r="D148" s="130">
        <v>7.8</v>
      </c>
      <c r="E148" s="130"/>
      <c r="F148" s="149"/>
      <c r="G148" s="150"/>
      <c r="H148" s="5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11"/>
      <c r="P148" s="511"/>
      <c r="Q148" s="511"/>
      <c r="R148" s="511"/>
      <c r="S148" s="511"/>
      <c r="T148" s="511"/>
      <c r="U148" s="511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10"/>
      <c r="D149" s="130">
        <v>4.4000000000000004</v>
      </c>
      <c r="E149" s="130"/>
      <c r="F149" s="149"/>
      <c r="G149" s="150"/>
      <c r="H149" s="5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11"/>
      <c r="P149" s="511"/>
      <c r="Q149" s="511"/>
      <c r="R149" s="511"/>
      <c r="S149" s="511"/>
      <c r="T149" s="511"/>
      <c r="U149" s="511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11"/>
      <c r="P150" s="511"/>
      <c r="Q150" s="511"/>
      <c r="R150" s="511"/>
      <c r="S150" s="511"/>
      <c r="T150" s="511"/>
      <c r="U150" s="511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10" t="s">
        <v>239</v>
      </c>
      <c r="C151" s="510" t="s">
        <v>179</v>
      </c>
      <c r="D151" s="130">
        <v>6.04</v>
      </c>
      <c r="E151" s="130"/>
      <c r="F151" s="149"/>
      <c r="G151" s="150"/>
      <c r="H151" s="5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11"/>
      <c r="P151" s="511"/>
      <c r="Q151" s="511"/>
      <c r="R151" s="511"/>
      <c r="S151" s="511"/>
      <c r="T151" s="511"/>
      <c r="U151" s="511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10" t="s">
        <v>239</v>
      </c>
      <c r="C152" s="510" t="s">
        <v>186</v>
      </c>
      <c r="D152" s="130">
        <v>6.04</v>
      </c>
      <c r="E152" s="130"/>
      <c r="F152" s="149"/>
      <c r="G152" s="150"/>
      <c r="H152" s="5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11"/>
      <c r="P152" s="511"/>
      <c r="Q152" s="511"/>
      <c r="R152" s="511"/>
      <c r="S152" s="511"/>
      <c r="T152" s="511"/>
      <c r="U152" s="511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10" t="s">
        <v>446</v>
      </c>
      <c r="C153" s="510" t="s">
        <v>179</v>
      </c>
      <c r="D153" s="130">
        <v>6</v>
      </c>
      <c r="E153" s="130"/>
      <c r="F153" s="149"/>
      <c r="G153" s="150"/>
      <c r="H153" s="520">
        <f t="shared" si="63"/>
        <v>0</v>
      </c>
      <c r="I153" s="151"/>
      <c r="J153" s="152"/>
      <c r="K153" s="153"/>
      <c r="L153" s="151"/>
      <c r="M153" s="131"/>
      <c r="N153" s="152"/>
      <c r="O153" s="511"/>
      <c r="P153" s="511"/>
      <c r="Q153" s="511"/>
      <c r="R153" s="511"/>
      <c r="S153" s="511"/>
      <c r="T153" s="511"/>
      <c r="U153" s="511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10" t="s">
        <v>446</v>
      </c>
      <c r="C154" s="510" t="s">
        <v>60</v>
      </c>
      <c r="D154" s="130">
        <v>6</v>
      </c>
      <c r="E154" s="130"/>
      <c r="F154" s="149"/>
      <c r="G154" s="150"/>
      <c r="H154" s="520">
        <f t="shared" si="63"/>
        <v>0</v>
      </c>
      <c r="I154" s="151"/>
      <c r="J154" s="152"/>
      <c r="K154" s="153"/>
      <c r="L154" s="151"/>
      <c r="M154" s="131"/>
      <c r="N154" s="152"/>
      <c r="O154" s="511"/>
      <c r="P154" s="511"/>
      <c r="Q154" s="511"/>
      <c r="R154" s="511"/>
      <c r="S154" s="511"/>
      <c r="T154" s="511"/>
      <c r="U154" s="511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12" t="s">
        <v>240</v>
      </c>
      <c r="C155" s="148"/>
      <c r="D155" s="130">
        <v>7.3</v>
      </c>
      <c r="E155" s="130"/>
      <c r="F155" s="149"/>
      <c r="G155" s="150"/>
      <c r="H155" s="5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11"/>
      <c r="P155" s="511"/>
      <c r="Q155" s="511"/>
      <c r="R155" s="511"/>
      <c r="S155" s="511"/>
      <c r="T155" s="511"/>
      <c r="U155" s="511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12" t="s">
        <v>241</v>
      </c>
      <c r="C156" s="148"/>
      <c r="D156" s="130">
        <f>78*120/1000</f>
        <v>9.36</v>
      </c>
      <c r="E156" s="130"/>
      <c r="F156" s="149"/>
      <c r="G156" s="150"/>
      <c r="H156" s="5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11"/>
      <c r="P156" s="511"/>
      <c r="Q156" s="511"/>
      <c r="R156" s="511"/>
      <c r="S156" s="511"/>
      <c r="T156" s="511"/>
      <c r="U156" s="511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12" t="s">
        <v>242</v>
      </c>
      <c r="C157" s="148"/>
      <c r="D157" s="130">
        <v>4.5</v>
      </c>
      <c r="E157" s="130"/>
      <c r="F157" s="149"/>
      <c r="G157" s="150"/>
      <c r="H157" s="520">
        <f t="shared" si="63"/>
        <v>0</v>
      </c>
      <c r="I157" s="151"/>
      <c r="J157" s="152"/>
      <c r="K157" s="153"/>
      <c r="L157" s="151"/>
      <c r="M157" s="131"/>
      <c r="N157" s="152"/>
      <c r="O157" s="511"/>
      <c r="P157" s="511"/>
      <c r="Q157" s="511"/>
      <c r="R157" s="511"/>
      <c r="S157" s="511"/>
      <c r="T157" s="511"/>
      <c r="U157" s="511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12" t="s">
        <v>243</v>
      </c>
      <c r="C158" s="148"/>
      <c r="D158" s="130">
        <v>4.5</v>
      </c>
      <c r="E158" s="130"/>
      <c r="F158" s="149"/>
      <c r="G158" s="150"/>
      <c r="H158" s="520">
        <f t="shared" si="63"/>
        <v>0</v>
      </c>
      <c r="I158" s="151"/>
      <c r="J158" s="152"/>
      <c r="K158" s="153"/>
      <c r="L158" s="151"/>
      <c r="M158" s="131"/>
      <c r="N158" s="152"/>
      <c r="O158" s="511"/>
      <c r="P158" s="511"/>
      <c r="Q158" s="511"/>
      <c r="R158" s="511"/>
      <c r="S158" s="511"/>
      <c r="T158" s="511"/>
      <c r="U158" s="511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20">
        <f t="shared" si="63"/>
        <v>0</v>
      </c>
      <c r="I159" s="151"/>
      <c r="J159" s="152"/>
      <c r="K159" s="153"/>
      <c r="L159" s="151"/>
      <c r="M159" s="131"/>
      <c r="N159" s="152"/>
      <c r="O159" s="511"/>
      <c r="P159" s="511"/>
      <c r="Q159" s="511"/>
      <c r="R159" s="511"/>
      <c r="S159" s="511"/>
      <c r="T159" s="511"/>
      <c r="U159" s="511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59" t="s">
        <v>244</v>
      </c>
      <c r="B160" s="560"/>
      <c r="C160" s="518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61" t="s">
        <v>246</v>
      </c>
      <c r="B161" s="562"/>
      <c r="C161" s="562"/>
      <c r="D161" s="562"/>
      <c r="E161" s="562"/>
      <c r="F161" s="563"/>
      <c r="G161" s="176">
        <f>SUM(G28,G86,G121,G137,G145,G160)</f>
        <v>1472</v>
      </c>
      <c r="H161" s="176">
        <f>SUM(H28,H86,H121,H137,H145,H160)</f>
        <v>7447.05</v>
      </c>
      <c r="I161" s="176">
        <f>SUM(I28,I86,I121,I137,I145,I160)</f>
        <v>55.27</v>
      </c>
      <c r="J161" s="177">
        <f t="array" ref="J161">IF(ISERROR(G161/I161),"",G161/I161)</f>
        <v>26.632893070381762</v>
      </c>
      <c r="K161" s="176">
        <f>SUM(K28,K86,K121,K137,K145,K160)</f>
        <v>51.170675613567418</v>
      </c>
      <c r="L161" s="177">
        <f>IF(ISERROR(G161/K161),"",G161/K161)</f>
        <v>28.766475766634457</v>
      </c>
      <c r="M161" s="176">
        <f t="shared" ref="M161:AA161" si="76">SUM(M28,M86,M121,M137,M145,M160)</f>
        <v>3.8265971137053039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64" t="s">
        <v>495</v>
      </c>
      <c r="B162" s="517" t="s">
        <v>247</v>
      </c>
      <c r="C162" s="547" t="s">
        <v>248</v>
      </c>
      <c r="D162" s="548"/>
      <c r="E162" s="555" t="s">
        <v>249</v>
      </c>
      <c r="F162" s="555"/>
      <c r="G162" s="525" t="s">
        <v>250</v>
      </c>
      <c r="H162" s="525"/>
      <c r="I162" s="555" t="s">
        <v>251</v>
      </c>
      <c r="J162" s="555"/>
      <c r="K162" s="555" t="s">
        <v>252</v>
      </c>
      <c r="L162" s="555"/>
      <c r="M162" s="555" t="s">
        <v>253</v>
      </c>
      <c r="N162" s="555"/>
      <c r="O162" s="555" t="s">
        <v>254</v>
      </c>
      <c r="P162" s="525" t="s">
        <v>255</v>
      </c>
      <c r="Q162" s="525"/>
      <c r="R162" s="525" t="s">
        <v>252</v>
      </c>
      <c r="S162" s="525"/>
      <c r="T162" s="525" t="s">
        <v>256</v>
      </c>
      <c r="U162" s="525"/>
      <c r="V162" s="525" t="s">
        <v>257</v>
      </c>
      <c r="W162" s="525"/>
      <c r="X162" s="525" t="s">
        <v>252</v>
      </c>
      <c r="Y162" s="525"/>
      <c r="Z162" s="525" t="s">
        <v>256</v>
      </c>
      <c r="AA162" s="525"/>
    </row>
    <row r="163" spans="1:27" ht="20.100000000000001" customHeight="1">
      <c r="A163" s="565"/>
      <c r="B163" s="517" t="s">
        <v>258</v>
      </c>
      <c r="C163" s="547">
        <v>1</v>
      </c>
      <c r="D163" s="548"/>
      <c r="E163" s="558">
        <f>C163*11</f>
        <v>11</v>
      </c>
      <c r="F163" s="558"/>
      <c r="G163" s="525">
        <v>1</v>
      </c>
      <c r="H163" s="525"/>
      <c r="I163" s="558">
        <f>G163*11</f>
        <v>11</v>
      </c>
      <c r="J163" s="558"/>
      <c r="K163" s="558">
        <f>E163-I163</f>
        <v>0</v>
      </c>
      <c r="L163" s="558"/>
      <c r="M163" s="556">
        <f>IF(ISERROR(K163/E163),"",K163/E163)</f>
        <v>0</v>
      </c>
      <c r="N163" s="556"/>
      <c r="O163" s="555"/>
      <c r="P163" s="525" t="s">
        <v>201</v>
      </c>
      <c r="Q163" s="525"/>
      <c r="R163" s="554">
        <f>SUM(O28:U28)</f>
        <v>0</v>
      </c>
      <c r="S163" s="554"/>
      <c r="T163" s="549" t="str">
        <f t="array" ref="T163">IF(ISERROR(R163/R170),"",R163/R170)</f>
        <v/>
      </c>
      <c r="U163" s="549"/>
      <c r="V163" s="525" t="s">
        <v>259</v>
      </c>
      <c r="W163" s="525"/>
      <c r="X163" s="552">
        <f>SUM(P27,P85,P120,P136,P144,P158)</f>
        <v>0</v>
      </c>
      <c r="Y163" s="552"/>
      <c r="Z163" s="549" t="str">
        <f t="array" ref="Z163">IF(ISERROR(X163/X170),"",X163/X170)</f>
        <v/>
      </c>
      <c r="AA163" s="549"/>
    </row>
    <row r="164" spans="1:27" ht="20.100000000000001" customHeight="1">
      <c r="A164" s="565"/>
      <c r="B164" s="517" t="s">
        <v>260</v>
      </c>
      <c r="C164" s="547">
        <v>1</v>
      </c>
      <c r="D164" s="548"/>
      <c r="E164" s="558">
        <f>C164*11</f>
        <v>11</v>
      </c>
      <c r="F164" s="558"/>
      <c r="G164" s="525">
        <v>1</v>
      </c>
      <c r="H164" s="525"/>
      <c r="I164" s="558">
        <f>G164*11</f>
        <v>11</v>
      </c>
      <c r="J164" s="558"/>
      <c r="K164" s="558">
        <f>E164-I164</f>
        <v>0</v>
      </c>
      <c r="L164" s="558"/>
      <c r="M164" s="556">
        <f>IF(ISERROR(K164/E164),"",K164/E164)</f>
        <v>0</v>
      </c>
      <c r="N164" s="556"/>
      <c r="O164" s="555"/>
      <c r="P164" s="525" t="s">
        <v>216</v>
      </c>
      <c r="Q164" s="525"/>
      <c r="R164" s="554">
        <f>SUM(O86:U86)</f>
        <v>0</v>
      </c>
      <c r="S164" s="554"/>
      <c r="T164" s="549" t="str">
        <f>IF(ISERROR(R164/R170),"",R164/R170)</f>
        <v/>
      </c>
      <c r="U164" s="549"/>
      <c r="V164" s="525" t="s">
        <v>261</v>
      </c>
      <c r="W164" s="525"/>
      <c r="X164" s="552">
        <f>SUM(P28,P86,P121,P137,P145,P160)</f>
        <v>0</v>
      </c>
      <c r="Y164" s="552"/>
      <c r="Z164" s="549" t="str">
        <f>IF(ISERROR(X164/X170),"",X164/X170)</f>
        <v/>
      </c>
      <c r="AA164" s="549"/>
    </row>
    <row r="165" spans="1:27" ht="20.100000000000001" customHeight="1">
      <c r="A165" s="565"/>
      <c r="B165" s="517" t="s">
        <v>262</v>
      </c>
      <c r="C165" s="547">
        <v>1</v>
      </c>
      <c r="D165" s="548"/>
      <c r="E165" s="558">
        <f>C165*8</f>
        <v>8</v>
      </c>
      <c r="F165" s="558"/>
      <c r="G165" s="525">
        <v>1</v>
      </c>
      <c r="H165" s="525"/>
      <c r="I165" s="558">
        <f>G165*8</f>
        <v>8</v>
      </c>
      <c r="J165" s="558"/>
      <c r="K165" s="558">
        <f>E165-I165</f>
        <v>0</v>
      </c>
      <c r="L165" s="558"/>
      <c r="M165" s="556">
        <f>IF(ISERROR(K165/E165),"",K165/E165)</f>
        <v>0</v>
      </c>
      <c r="N165" s="556"/>
      <c r="O165" s="555"/>
      <c r="P165" s="525" t="s">
        <v>224</v>
      </c>
      <c r="Q165" s="525"/>
      <c r="R165" s="554">
        <f>SUM(O121:U121)</f>
        <v>0</v>
      </c>
      <c r="S165" s="554"/>
      <c r="T165" s="549" t="str">
        <f>IF(ISERROR(R165/R170),"",R165/R170)</f>
        <v/>
      </c>
      <c r="U165" s="549"/>
      <c r="V165" s="525" t="s">
        <v>263</v>
      </c>
      <c r="W165" s="525"/>
      <c r="X165" s="552">
        <f>SUM(P29,P87,P122,P138,P146,P161)</f>
        <v>0</v>
      </c>
      <c r="Y165" s="552"/>
      <c r="Z165" s="549" t="str">
        <f>IF(ISERROR(X165/X170),"",X165/X170)</f>
        <v/>
      </c>
      <c r="AA165" s="549"/>
    </row>
    <row r="166" spans="1:27" ht="20.100000000000001" customHeight="1">
      <c r="A166" s="565"/>
      <c r="B166" s="517" t="s">
        <v>264</v>
      </c>
      <c r="C166" s="547">
        <v>1</v>
      </c>
      <c r="D166" s="548"/>
      <c r="E166" s="558">
        <f>C166*11</f>
        <v>11</v>
      </c>
      <c r="F166" s="558"/>
      <c r="G166" s="525">
        <v>1</v>
      </c>
      <c r="H166" s="525"/>
      <c r="I166" s="558">
        <f>G166*11</f>
        <v>11</v>
      </c>
      <c r="J166" s="558"/>
      <c r="K166" s="558">
        <f>E166-I166</f>
        <v>0</v>
      </c>
      <c r="L166" s="558"/>
      <c r="M166" s="556">
        <f>IF(ISERROR(K166/E166),"",K166/E166)</f>
        <v>0</v>
      </c>
      <c r="N166" s="556"/>
      <c r="O166" s="555"/>
      <c r="P166" s="525" t="s">
        <v>231</v>
      </c>
      <c r="Q166" s="525"/>
      <c r="R166" s="554">
        <f>SUM(O137:U137)</f>
        <v>0</v>
      </c>
      <c r="S166" s="554"/>
      <c r="T166" s="549" t="str">
        <f>IF(ISERROR(R166/R170),"",R166/R170)</f>
        <v/>
      </c>
      <c r="U166" s="549"/>
      <c r="V166" s="525" t="s">
        <v>265</v>
      </c>
      <c r="W166" s="525"/>
      <c r="X166" s="552">
        <f>SUM(P31,P88,P123,P139,P147,P162)</f>
        <v>0</v>
      </c>
      <c r="Y166" s="552"/>
      <c r="Z166" s="549" t="str">
        <f>IF(ISERROR(X166/X170),"",X166/X170)</f>
        <v/>
      </c>
      <c r="AA166" s="549"/>
    </row>
    <row r="167" spans="1:27" ht="20.100000000000001" customHeight="1">
      <c r="A167" s="566"/>
      <c r="B167" s="517" t="s">
        <v>266</v>
      </c>
      <c r="C167" s="557">
        <f>SUM(C163:D166)</f>
        <v>4</v>
      </c>
      <c r="D167" s="531"/>
      <c r="E167" s="558">
        <f>SUM(E163:F166)</f>
        <v>41</v>
      </c>
      <c r="F167" s="558"/>
      <c r="G167" s="525">
        <f>SUM(G163:H166)</f>
        <v>4</v>
      </c>
      <c r="H167" s="525"/>
      <c r="I167" s="558">
        <f>SUM(I163:J166)</f>
        <v>41</v>
      </c>
      <c r="J167" s="558"/>
      <c r="K167" s="558">
        <f>SUM(K163:L166)</f>
        <v>0</v>
      </c>
      <c r="L167" s="558"/>
      <c r="M167" s="556">
        <f>IF(ISERROR(K167/E167),"",K167/E167)</f>
        <v>0</v>
      </c>
      <c r="N167" s="556"/>
      <c r="O167" s="555"/>
      <c r="P167" s="525" t="s">
        <v>234</v>
      </c>
      <c r="Q167" s="525"/>
      <c r="R167" s="554">
        <f>SUM(O145:U145)</f>
        <v>0</v>
      </c>
      <c r="S167" s="554"/>
      <c r="T167" s="549" t="str">
        <f>IF(ISERROR(R167/R170),"",R167/R170)</f>
        <v/>
      </c>
      <c r="U167" s="549"/>
      <c r="V167" s="525" t="s">
        <v>267</v>
      </c>
      <c r="W167" s="525"/>
      <c r="X167" s="552">
        <f>SUM(P32,P89,P124,P140,P148,P163)</f>
        <v>0</v>
      </c>
      <c r="Y167" s="552"/>
      <c r="Z167" s="549" t="str">
        <f>IF(ISERROR(X167/X170),"",X167/X170)</f>
        <v/>
      </c>
      <c r="AA167" s="549"/>
    </row>
    <row r="168" spans="1:27" ht="20.100000000000001" customHeight="1">
      <c r="A168" s="365" t="s">
        <v>496</v>
      </c>
      <c r="B168" s="517">
        <f>G161</f>
        <v>1472</v>
      </c>
      <c r="C168" s="535" t="s">
        <v>269</v>
      </c>
      <c r="D168" s="534"/>
      <c r="E168" s="525">
        <f>H161</f>
        <v>7447.05</v>
      </c>
      <c r="F168" s="525"/>
      <c r="G168" s="525" t="s">
        <v>270</v>
      </c>
      <c r="H168" s="525"/>
      <c r="I168" s="553">
        <f>L161</f>
        <v>28.766475766634457</v>
      </c>
      <c r="J168" s="553"/>
      <c r="K168" s="555" t="s">
        <v>271</v>
      </c>
      <c r="L168" s="555"/>
      <c r="M168" s="553">
        <f>J161</f>
        <v>26.632893070381762</v>
      </c>
      <c r="N168" s="553"/>
      <c r="O168" s="555"/>
      <c r="P168" s="525" t="s">
        <v>244</v>
      </c>
      <c r="Q168" s="525"/>
      <c r="R168" s="554">
        <f>SUM(O160:U160)</f>
        <v>0</v>
      </c>
      <c r="S168" s="554"/>
      <c r="T168" s="549" t="str">
        <f>IF(ISERROR(R168/R170),"",R168/R170)</f>
        <v/>
      </c>
      <c r="U168" s="549"/>
      <c r="V168" s="525" t="s">
        <v>272</v>
      </c>
      <c r="W168" s="525"/>
      <c r="X168" s="552">
        <f>SUM(P33,P90,P125,P141,P149,P164)</f>
        <v>0</v>
      </c>
      <c r="Y168" s="552"/>
      <c r="Z168" s="549" t="str">
        <f>IF(ISERROR(X168/X170),"",X168/X170)</f>
        <v/>
      </c>
      <c r="AA168" s="549"/>
    </row>
    <row r="169" spans="1:27" ht="20.100000000000001" customHeight="1">
      <c r="A169" s="366" t="s">
        <v>497</v>
      </c>
      <c r="B169" s="517">
        <f>I161+C167</f>
        <v>59.27</v>
      </c>
      <c r="C169" s="532" t="s">
        <v>251</v>
      </c>
      <c r="D169" s="533"/>
      <c r="E169" s="550">
        <f>K161+I167</f>
        <v>92.170675613567425</v>
      </c>
      <c r="F169" s="550"/>
      <c r="G169" s="525" t="s">
        <v>274</v>
      </c>
      <c r="H169" s="525"/>
      <c r="I169" s="553">
        <f>B169-E169</f>
        <v>-32.900675613567422</v>
      </c>
      <c r="J169" s="553"/>
      <c r="K169" s="555" t="s">
        <v>275</v>
      </c>
      <c r="L169" s="555"/>
      <c r="M169" s="556">
        <f>IF(ISERROR(I169/E169),"",I169/E169)</f>
        <v>-0.35695382934487763</v>
      </c>
      <c r="N169" s="556"/>
      <c r="O169" s="555"/>
      <c r="P169" s="525" t="s">
        <v>245</v>
      </c>
      <c r="Q169" s="525"/>
      <c r="R169" s="554"/>
      <c r="S169" s="554"/>
      <c r="T169" s="549" t="str">
        <f>IF(ISERROR(R169/R170),"",R169/R170)</f>
        <v/>
      </c>
      <c r="U169" s="549"/>
      <c r="V169" s="525" t="s">
        <v>264</v>
      </c>
      <c r="W169" s="525"/>
      <c r="X169" s="552"/>
      <c r="Y169" s="552"/>
      <c r="Z169" s="549" t="str">
        <f>IF(ISERROR(X169/X170),"",X169/X170)</f>
        <v/>
      </c>
      <c r="AA169" s="549"/>
    </row>
    <row r="170" spans="1:27" ht="20.100000000000001" customHeight="1">
      <c r="A170" s="366" t="s">
        <v>498</v>
      </c>
      <c r="B170" s="517">
        <f>N161</f>
        <v>0</v>
      </c>
      <c r="C170" s="532" t="s">
        <v>277</v>
      </c>
      <c r="D170" s="533"/>
      <c r="E170" s="549">
        <f>IF(ISERROR(B170/B169),"",B170/B169)</f>
        <v>0</v>
      </c>
      <c r="F170" s="549"/>
      <c r="G170" s="525" t="s">
        <v>278</v>
      </c>
      <c r="H170" s="525"/>
      <c r="I170" s="555">
        <f>V161</f>
        <v>0</v>
      </c>
      <c r="J170" s="555"/>
      <c r="K170" s="555" t="s">
        <v>279</v>
      </c>
      <c r="L170" s="555"/>
      <c r="M170" s="556">
        <f t="array" ref="M170">IF(ISERROR(I170/B168),"",I170/B168)</f>
        <v>0</v>
      </c>
      <c r="N170" s="556"/>
      <c r="O170" s="555"/>
      <c r="P170" s="525" t="s">
        <v>266</v>
      </c>
      <c r="Q170" s="525"/>
      <c r="R170" s="554">
        <f>SUM(R163:S169)</f>
        <v>0</v>
      </c>
      <c r="S170" s="554"/>
      <c r="T170" s="549"/>
      <c r="U170" s="549"/>
      <c r="V170" s="525" t="s">
        <v>266</v>
      </c>
      <c r="W170" s="525"/>
      <c r="X170" s="552">
        <f>SUM(X163:Y169)</f>
        <v>0</v>
      </c>
      <c r="Y170" s="552"/>
      <c r="Z170" s="549"/>
      <c r="AA170" s="549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75" t="s">
        <v>499</v>
      </c>
      <c r="B172" s="578" t="s">
        <v>280</v>
      </c>
      <c r="C172" s="578" t="s">
        <v>281</v>
      </c>
      <c r="D172" s="578" t="s">
        <v>282</v>
      </c>
      <c r="E172" s="581" t="s">
        <v>283</v>
      </c>
      <c r="F172" s="572" t="s">
        <v>284</v>
      </c>
      <c r="G172" s="555" t="s">
        <v>285</v>
      </c>
      <c r="H172" s="555"/>
      <c r="I172" s="578" t="s">
        <v>286</v>
      </c>
      <c r="J172" s="584" t="s">
        <v>271</v>
      </c>
      <c r="K172" s="587" t="s">
        <v>287</v>
      </c>
      <c r="L172" s="578" t="s">
        <v>270</v>
      </c>
      <c r="M172" s="568" t="s">
        <v>288</v>
      </c>
      <c r="N172" s="570" t="s">
        <v>252</v>
      </c>
      <c r="O172" s="555" t="s">
        <v>289</v>
      </c>
      <c r="P172" s="555"/>
      <c r="Q172" s="555"/>
      <c r="R172" s="555"/>
      <c r="S172" s="555"/>
      <c r="T172" s="555"/>
      <c r="U172" s="555"/>
      <c r="V172" s="555" t="s">
        <v>290</v>
      </c>
      <c r="W172" s="570" t="s">
        <v>291</v>
      </c>
      <c r="X172" s="555" t="s">
        <v>292</v>
      </c>
      <c r="Y172" s="555"/>
      <c r="Z172" s="555"/>
      <c r="AA172" s="555"/>
    </row>
    <row r="173" spans="1:27" ht="21.95" customHeight="1">
      <c r="A173" s="576"/>
      <c r="B173" s="579"/>
      <c r="C173" s="579"/>
      <c r="D173" s="579"/>
      <c r="E173" s="582"/>
      <c r="F173" s="573"/>
      <c r="G173" s="555"/>
      <c r="H173" s="555"/>
      <c r="I173" s="579"/>
      <c r="J173" s="585"/>
      <c r="K173" s="588"/>
      <c r="L173" s="579"/>
      <c r="M173" s="569"/>
      <c r="N173" s="570"/>
      <c r="O173" s="555" t="s">
        <v>259</v>
      </c>
      <c r="P173" s="555" t="s">
        <v>261</v>
      </c>
      <c r="Q173" s="555" t="s">
        <v>263</v>
      </c>
      <c r="R173" s="571" t="s">
        <v>265</v>
      </c>
      <c r="S173" s="525" t="s">
        <v>267</v>
      </c>
      <c r="T173" s="555" t="s">
        <v>272</v>
      </c>
      <c r="U173" s="555" t="s">
        <v>264</v>
      </c>
      <c r="V173" s="555"/>
      <c r="W173" s="570"/>
      <c r="X173" s="555" t="s">
        <v>293</v>
      </c>
      <c r="Y173" s="555" t="s">
        <v>294</v>
      </c>
      <c r="Z173" s="555" t="s">
        <v>295</v>
      </c>
      <c r="AA173" s="555" t="s">
        <v>264</v>
      </c>
    </row>
    <row r="174" spans="1:27" ht="21.95" customHeight="1">
      <c r="A174" s="577"/>
      <c r="B174" s="580"/>
      <c r="C174" s="580"/>
      <c r="D174" s="580"/>
      <c r="E174" s="583"/>
      <c r="F174" s="574"/>
      <c r="G174" s="436" t="s">
        <v>296</v>
      </c>
      <c r="H174" s="510" t="s">
        <v>297</v>
      </c>
      <c r="I174" s="580"/>
      <c r="J174" s="586"/>
      <c r="K174" s="589"/>
      <c r="L174" s="580"/>
      <c r="M174" s="569"/>
      <c r="N174" s="570"/>
      <c r="O174" s="555"/>
      <c r="P174" s="555"/>
      <c r="Q174" s="555"/>
      <c r="R174" s="571"/>
      <c r="S174" s="525"/>
      <c r="T174" s="555"/>
      <c r="U174" s="555"/>
      <c r="V174" s="555"/>
      <c r="W174" s="570"/>
      <c r="X174" s="555"/>
      <c r="Y174" s="555"/>
      <c r="Z174" s="555"/>
      <c r="AA174" s="555"/>
    </row>
    <row r="175" spans="1:27" ht="20.100000000000001" hidden="1" customHeight="1">
      <c r="A175" s="357">
        <v>30100030</v>
      </c>
      <c r="B175" s="512" t="s">
        <v>178</v>
      </c>
      <c r="C175" s="148" t="s">
        <v>179</v>
      </c>
      <c r="D175" s="130">
        <v>5.03</v>
      </c>
      <c r="E175" s="130"/>
      <c r="F175" s="149"/>
      <c r="G175" s="174"/>
      <c r="H175" s="5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11"/>
      <c r="P175" s="511"/>
      <c r="Q175" s="511"/>
      <c r="R175" s="511"/>
      <c r="S175" s="511"/>
      <c r="T175" s="511"/>
      <c r="U175" s="511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11"/>
      <c r="P176" s="511"/>
      <c r="Q176" s="511"/>
      <c r="R176" s="511"/>
      <c r="S176" s="511"/>
      <c r="T176" s="511"/>
      <c r="U176" s="511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11"/>
      <c r="P177" s="511"/>
      <c r="Q177" s="511"/>
      <c r="R177" s="511"/>
      <c r="S177" s="511"/>
      <c r="T177" s="511"/>
      <c r="U177" s="511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11"/>
      <c r="P178" s="511"/>
      <c r="Q178" s="511"/>
      <c r="R178" s="511"/>
      <c r="S178" s="511"/>
      <c r="T178" s="511"/>
      <c r="U178" s="511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11"/>
      <c r="P179" s="511"/>
      <c r="Q179" s="511"/>
      <c r="R179" s="511"/>
      <c r="S179" s="511"/>
      <c r="T179" s="511"/>
      <c r="U179" s="511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11"/>
      <c r="P180" s="511"/>
      <c r="Q180" s="511"/>
      <c r="R180" s="511"/>
      <c r="S180" s="511"/>
      <c r="T180" s="511"/>
      <c r="U180" s="511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11"/>
      <c r="P181" s="511"/>
      <c r="Q181" s="511"/>
      <c r="R181" s="511"/>
      <c r="S181" s="511"/>
      <c r="T181" s="511"/>
      <c r="U181" s="511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11"/>
      <c r="P182" s="511"/>
      <c r="Q182" s="511"/>
      <c r="R182" s="511"/>
      <c r="S182" s="511"/>
      <c r="T182" s="511"/>
      <c r="U182" s="511"/>
      <c r="V182" s="154"/>
      <c r="W182" s="155"/>
      <c r="X182" s="154"/>
      <c r="Y182" s="154"/>
      <c r="Z182" s="154"/>
      <c r="AA182" s="154"/>
    </row>
    <row r="183" spans="1:27" s="439" customFormat="1" ht="20.10000000000000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>
        <v>42658</v>
      </c>
      <c r="G183" s="130">
        <v>517</v>
      </c>
      <c r="H183" s="520">
        <f t="shared" si="77"/>
        <v>2605.6799999999998</v>
      </c>
      <c r="I183" s="520">
        <f>8.5*5</f>
        <v>42.5</v>
      </c>
      <c r="J183" s="151">
        <f t="array" ref="J183">IF(ISERROR(G183/I183),"",G183/I183)</f>
        <v>12.164705882352941</v>
      </c>
      <c r="K183" s="153">
        <f t="array" ref="K183">IF(ISERROR(G183/L183),"",G183/L183)</f>
        <v>30.411764705882351</v>
      </c>
      <c r="L183" s="151">
        <v>17</v>
      </c>
      <c r="M183" s="131">
        <f t="shared" si="78"/>
        <v>12.088235294117649</v>
      </c>
      <c r="N183" s="151">
        <f t="shared" si="81"/>
        <v>0</v>
      </c>
      <c r="O183" s="511"/>
      <c r="P183" s="511"/>
      <c r="Q183" s="511"/>
      <c r="R183" s="511"/>
      <c r="S183" s="511"/>
      <c r="T183" s="511"/>
      <c r="U183" s="511"/>
      <c r="V183" s="154">
        <f>SUM(X183:AA183)</f>
        <v>0</v>
      </c>
      <c r="W183" s="514">
        <f>IF(ISERROR(V183/G183),"",V183/G183)</f>
        <v>0</v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20">
        <f t="shared" si="77"/>
        <v>0</v>
      </c>
      <c r="I184" s="5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11"/>
      <c r="P184" s="511"/>
      <c r="Q184" s="511"/>
      <c r="R184" s="511"/>
      <c r="S184" s="511"/>
      <c r="T184" s="511"/>
      <c r="U184" s="511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11"/>
      <c r="P185" s="511"/>
      <c r="Q185" s="511"/>
      <c r="R185" s="511"/>
      <c r="S185" s="511"/>
      <c r="T185" s="511"/>
      <c r="U185" s="511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11"/>
      <c r="P186" s="511"/>
      <c r="Q186" s="511"/>
      <c r="R186" s="511"/>
      <c r="S186" s="511"/>
      <c r="T186" s="511"/>
      <c r="U186" s="511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11"/>
      <c r="P187" s="511"/>
      <c r="Q187" s="511"/>
      <c r="R187" s="511"/>
      <c r="S187" s="511"/>
      <c r="T187" s="511"/>
      <c r="U187" s="511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s="439" customFormat="1" ht="20.100000000000001" customHeight="1">
      <c r="A188" s="358">
        <v>30200002</v>
      </c>
      <c r="B188" s="156" t="s">
        <v>953</v>
      </c>
      <c r="C188" s="148" t="s">
        <v>954</v>
      </c>
      <c r="D188" s="130">
        <v>5.09</v>
      </c>
      <c r="E188" s="130"/>
      <c r="F188" s="149"/>
      <c r="G188" s="130">
        <f>176+69+31</f>
        <v>276</v>
      </c>
      <c r="H188" s="520">
        <f t="shared" si="82"/>
        <v>1404.84</v>
      </c>
      <c r="I188" s="151">
        <f>3*5</f>
        <v>15</v>
      </c>
      <c r="J188" s="151">
        <f t="array" ref="J188">IF(ISERROR(G188/I188),"",G188/I188)</f>
        <v>18.399999999999999</v>
      </c>
      <c r="K188" s="153">
        <f t="array" ref="K188">IF(ISERROR(G188/L188),"",G188/L188)</f>
        <v>12</v>
      </c>
      <c r="L188" s="151">
        <v>23</v>
      </c>
      <c r="M188" s="131">
        <f t="shared" si="83"/>
        <v>3</v>
      </c>
      <c r="N188" s="151">
        <f t="shared" si="84"/>
        <v>0</v>
      </c>
      <c r="O188" s="511"/>
      <c r="P188" s="511"/>
      <c r="Q188" s="511"/>
      <c r="R188" s="511"/>
      <c r="S188" s="511"/>
      <c r="T188" s="511"/>
      <c r="U188" s="511"/>
      <c r="V188" s="154">
        <f t="shared" si="85"/>
        <v>0</v>
      </c>
      <c r="W188" s="514">
        <f t="shared" si="86"/>
        <v>0</v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11"/>
      <c r="P189" s="511"/>
      <c r="Q189" s="511"/>
      <c r="R189" s="511"/>
      <c r="S189" s="511"/>
      <c r="T189" s="511"/>
      <c r="U189" s="511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10" t="s">
        <v>190</v>
      </c>
      <c r="D190" s="130">
        <v>4.8</v>
      </c>
      <c r="E190" s="130"/>
      <c r="F190" s="149"/>
      <c r="G190" s="150"/>
      <c r="H190" s="5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11"/>
      <c r="P190" s="511"/>
      <c r="Q190" s="511"/>
      <c r="R190" s="511"/>
      <c r="S190" s="511"/>
      <c r="T190" s="511"/>
      <c r="U190" s="511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10" t="s">
        <v>187</v>
      </c>
      <c r="D191" s="130">
        <v>4.8</v>
      </c>
      <c r="E191" s="130"/>
      <c r="F191" s="149"/>
      <c r="G191" s="150"/>
      <c r="H191" s="5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11"/>
      <c r="P191" s="511"/>
      <c r="Q191" s="511"/>
      <c r="R191" s="511"/>
      <c r="S191" s="511"/>
      <c r="T191" s="511"/>
      <c r="U191" s="511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10" t="s">
        <v>179</v>
      </c>
      <c r="D192" s="130">
        <v>4.8</v>
      </c>
      <c r="E192" s="130"/>
      <c r="F192" s="149"/>
      <c r="G192" s="150"/>
      <c r="H192" s="5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11"/>
      <c r="P192" s="511"/>
      <c r="Q192" s="511"/>
      <c r="R192" s="511"/>
      <c r="S192" s="511"/>
      <c r="T192" s="511"/>
      <c r="U192" s="511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10" t="s">
        <v>199</v>
      </c>
      <c r="D193" s="130">
        <v>4.8</v>
      </c>
      <c r="E193" s="130"/>
      <c r="F193" s="149"/>
      <c r="G193" s="150"/>
      <c r="H193" s="5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11"/>
      <c r="P193" s="511"/>
      <c r="Q193" s="511"/>
      <c r="R193" s="511"/>
      <c r="S193" s="511"/>
      <c r="T193" s="511"/>
      <c r="U193" s="511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11"/>
      <c r="P194" s="511"/>
      <c r="Q194" s="511"/>
      <c r="R194" s="511"/>
      <c r="S194" s="511"/>
      <c r="T194" s="511"/>
      <c r="U194" s="511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11"/>
      <c r="P195" s="511"/>
      <c r="Q195" s="511"/>
      <c r="R195" s="511"/>
      <c r="S195" s="511"/>
      <c r="T195" s="511"/>
      <c r="U195" s="511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559" t="s">
        <v>201</v>
      </c>
      <c r="B196" s="560"/>
      <c r="C196" s="518" t="s">
        <v>202</v>
      </c>
      <c r="D196" s="165"/>
      <c r="E196" s="165"/>
      <c r="F196" s="166"/>
      <c r="G196" s="167">
        <f>SUM(G175:G195)</f>
        <v>793</v>
      </c>
      <c r="H196" s="168">
        <f>SUM(H175:H195)</f>
        <v>4010.5199999999995</v>
      </c>
      <c r="I196" s="168">
        <f>SUM(I175:I195)</f>
        <v>57.5</v>
      </c>
      <c r="J196" s="152">
        <f t="array" ref="J196">IF(ISERROR(G196/I196),"",G196/I196)</f>
        <v>13.791304347826086</v>
      </c>
      <c r="K196" s="168">
        <f>SUM(K175:K195)</f>
        <v>42.411764705882348</v>
      </c>
      <c r="L196" s="169"/>
      <c r="M196" s="172">
        <f t="shared" ref="M196:AA196" si="90">SUM(M175:M195)</f>
        <v>15.088235294117649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12" t="s">
        <v>206</v>
      </c>
      <c r="C197" s="148" t="s">
        <v>199</v>
      </c>
      <c r="D197" s="130">
        <v>5.03</v>
      </c>
      <c r="E197" s="130"/>
      <c r="F197" s="149"/>
      <c r="G197" s="150"/>
      <c r="H197" s="5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15"/>
      <c r="P197" s="515"/>
      <c r="Q197" s="515"/>
      <c r="R197" s="515"/>
      <c r="S197" s="515"/>
      <c r="T197" s="515"/>
      <c r="U197" s="515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12" t="s">
        <v>428</v>
      </c>
      <c r="C198" s="209" t="s">
        <v>430</v>
      </c>
      <c r="D198" s="130">
        <v>5.03</v>
      </c>
      <c r="E198" s="130"/>
      <c r="F198" s="149"/>
      <c r="G198" s="150"/>
      <c r="H198" s="5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15"/>
      <c r="P198" s="515"/>
      <c r="Q198" s="515"/>
      <c r="R198" s="515"/>
      <c r="S198" s="515"/>
      <c r="T198" s="515"/>
      <c r="U198" s="515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12" t="s">
        <v>206</v>
      </c>
      <c r="C199" s="148" t="s">
        <v>186</v>
      </c>
      <c r="D199" s="130">
        <v>5.03</v>
      </c>
      <c r="E199" s="130"/>
      <c r="F199" s="149"/>
      <c r="G199" s="150"/>
      <c r="H199" s="520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15"/>
      <c r="P199" s="515"/>
      <c r="Q199" s="515"/>
      <c r="R199" s="515"/>
      <c r="S199" s="515"/>
      <c r="T199" s="515"/>
      <c r="U199" s="515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12" t="s">
        <v>206</v>
      </c>
      <c r="C200" s="148" t="s">
        <v>203</v>
      </c>
      <c r="D200" s="130">
        <v>5.03</v>
      </c>
      <c r="E200" s="130"/>
      <c r="F200" s="149"/>
      <c r="G200" s="150"/>
      <c r="H200" s="5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15"/>
      <c r="P200" s="515"/>
      <c r="Q200" s="515"/>
      <c r="R200" s="515"/>
      <c r="S200" s="515"/>
      <c r="T200" s="515"/>
      <c r="U200" s="515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12" t="s">
        <v>206</v>
      </c>
      <c r="C201" s="148" t="s">
        <v>207</v>
      </c>
      <c r="D201" s="130">
        <v>5.03</v>
      </c>
      <c r="E201" s="130"/>
      <c r="F201" s="149"/>
      <c r="G201" s="150"/>
      <c r="H201" s="5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15"/>
      <c r="P201" s="515"/>
      <c r="Q201" s="515"/>
      <c r="R201" s="515"/>
      <c r="S201" s="515"/>
      <c r="T201" s="515"/>
      <c r="U201" s="515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12" t="s">
        <v>417</v>
      </c>
      <c r="C202" s="209" t="s">
        <v>418</v>
      </c>
      <c r="D202" s="130">
        <v>5.03</v>
      </c>
      <c r="E202" s="130"/>
      <c r="F202" s="149"/>
      <c r="G202" s="150"/>
      <c r="H202" s="5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15"/>
      <c r="P202" s="515"/>
      <c r="Q202" s="515"/>
      <c r="R202" s="515"/>
      <c r="S202" s="515"/>
      <c r="T202" s="515"/>
      <c r="U202" s="515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12" t="s">
        <v>417</v>
      </c>
      <c r="C203" s="209" t="s">
        <v>419</v>
      </c>
      <c r="D203" s="130">
        <v>5.03</v>
      </c>
      <c r="E203" s="130"/>
      <c r="F203" s="149"/>
      <c r="G203" s="150"/>
      <c r="H203" s="5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15"/>
      <c r="P203" s="515"/>
      <c r="Q203" s="515"/>
      <c r="R203" s="515"/>
      <c r="S203" s="515"/>
      <c r="T203" s="515"/>
      <c r="U203" s="515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12" t="s">
        <v>417</v>
      </c>
      <c r="C204" s="209" t="s">
        <v>61</v>
      </c>
      <c r="D204" s="130">
        <v>5.03</v>
      </c>
      <c r="E204" s="130"/>
      <c r="F204" s="149"/>
      <c r="G204" s="150"/>
      <c r="H204" s="5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15"/>
      <c r="P204" s="515"/>
      <c r="Q204" s="515"/>
      <c r="R204" s="515"/>
      <c r="S204" s="515"/>
      <c r="T204" s="515"/>
      <c r="U204" s="515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12" t="s">
        <v>208</v>
      </c>
      <c r="C205" s="148" t="s">
        <v>179</v>
      </c>
      <c r="D205" s="130">
        <v>5.08</v>
      </c>
      <c r="E205" s="130"/>
      <c r="F205" s="149"/>
      <c r="G205" s="150"/>
      <c r="H205" s="5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15"/>
      <c r="P205" s="515"/>
      <c r="Q205" s="515"/>
      <c r="R205" s="515"/>
      <c r="S205" s="515"/>
      <c r="T205" s="515"/>
      <c r="U205" s="515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12" t="s">
        <v>208</v>
      </c>
      <c r="C206" s="148" t="s">
        <v>204</v>
      </c>
      <c r="D206" s="130">
        <v>5.08</v>
      </c>
      <c r="E206" s="130"/>
      <c r="F206" s="149"/>
      <c r="G206" s="150"/>
      <c r="H206" s="5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15"/>
      <c r="P206" s="515"/>
      <c r="Q206" s="515"/>
      <c r="R206" s="515"/>
      <c r="S206" s="515"/>
      <c r="T206" s="515"/>
      <c r="U206" s="515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12" t="s">
        <v>208</v>
      </c>
      <c r="C207" s="148" t="s">
        <v>205</v>
      </c>
      <c r="D207" s="130">
        <v>5.08</v>
      </c>
      <c r="E207" s="130"/>
      <c r="F207" s="149"/>
      <c r="G207" s="150"/>
      <c r="H207" s="5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15"/>
      <c r="P207" s="515"/>
      <c r="Q207" s="515"/>
      <c r="R207" s="515"/>
      <c r="S207" s="515"/>
      <c r="T207" s="515"/>
      <c r="U207" s="515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12" t="s">
        <v>208</v>
      </c>
      <c r="C208" s="148" t="s">
        <v>186</v>
      </c>
      <c r="D208" s="130">
        <v>5.08</v>
      </c>
      <c r="E208" s="130"/>
      <c r="F208" s="149"/>
      <c r="G208" s="150"/>
      <c r="H208" s="5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15"/>
      <c r="P208" s="515"/>
      <c r="Q208" s="515"/>
      <c r="R208" s="515"/>
      <c r="S208" s="515"/>
      <c r="T208" s="515"/>
      <c r="U208" s="515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12" t="s">
        <v>208</v>
      </c>
      <c r="C209" s="148" t="s">
        <v>203</v>
      </c>
      <c r="D209" s="130">
        <v>5.08</v>
      </c>
      <c r="E209" s="130"/>
      <c r="F209" s="149"/>
      <c r="G209" s="150"/>
      <c r="H209" s="5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15"/>
      <c r="P209" s="515"/>
      <c r="Q209" s="515"/>
      <c r="R209" s="515"/>
      <c r="S209" s="515"/>
      <c r="T209" s="515"/>
      <c r="U209" s="515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12" t="s">
        <v>208</v>
      </c>
      <c r="C210" s="148" t="s">
        <v>199</v>
      </c>
      <c r="D210" s="130">
        <v>5.08</v>
      </c>
      <c r="E210" s="130"/>
      <c r="F210" s="149"/>
      <c r="G210" s="150"/>
      <c r="H210" s="5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11"/>
      <c r="P210" s="511"/>
      <c r="Q210" s="511"/>
      <c r="R210" s="511"/>
      <c r="S210" s="511"/>
      <c r="T210" s="511"/>
      <c r="U210" s="511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12" t="s">
        <v>208</v>
      </c>
      <c r="C211" s="148" t="s">
        <v>187</v>
      </c>
      <c r="D211" s="130">
        <v>5.08</v>
      </c>
      <c r="E211" s="130"/>
      <c r="F211" s="149"/>
      <c r="G211" s="150"/>
      <c r="H211" s="5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15"/>
      <c r="P211" s="515"/>
      <c r="Q211" s="515"/>
      <c r="R211" s="515"/>
      <c r="S211" s="515"/>
      <c r="T211" s="515"/>
      <c r="U211" s="515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12" t="s">
        <v>208</v>
      </c>
      <c r="C212" s="148" t="s">
        <v>207</v>
      </c>
      <c r="D212" s="130">
        <v>5.08</v>
      </c>
      <c r="E212" s="130"/>
      <c r="F212" s="149"/>
      <c r="G212" s="150"/>
      <c r="H212" s="5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11"/>
      <c r="P212" s="511"/>
      <c r="Q212" s="511"/>
      <c r="R212" s="511"/>
      <c r="S212" s="511"/>
      <c r="T212" s="511"/>
      <c r="U212" s="511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12" t="s">
        <v>209</v>
      </c>
      <c r="C213" s="148" t="s">
        <v>194</v>
      </c>
      <c r="D213" s="130">
        <v>5.03</v>
      </c>
      <c r="E213" s="130"/>
      <c r="F213" s="149"/>
      <c r="G213" s="150"/>
      <c r="H213" s="5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15"/>
      <c r="P213" s="515"/>
      <c r="Q213" s="515"/>
      <c r="R213" s="515"/>
      <c r="S213" s="515"/>
      <c r="T213" s="515"/>
      <c r="U213" s="515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12" t="s">
        <v>209</v>
      </c>
      <c r="C214" s="148" t="s">
        <v>179</v>
      </c>
      <c r="D214" s="130">
        <v>5.03</v>
      </c>
      <c r="E214" s="130"/>
      <c r="F214" s="149"/>
      <c r="G214" s="150"/>
      <c r="H214" s="5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15"/>
      <c r="P214" s="515"/>
      <c r="Q214" s="515"/>
      <c r="R214" s="515"/>
      <c r="S214" s="515"/>
      <c r="T214" s="515"/>
      <c r="U214" s="515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12" t="s">
        <v>209</v>
      </c>
      <c r="C215" s="148" t="s">
        <v>195</v>
      </c>
      <c r="D215" s="130">
        <v>5.03</v>
      </c>
      <c r="E215" s="130"/>
      <c r="F215" s="149"/>
      <c r="G215" s="150"/>
      <c r="H215" s="5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15"/>
      <c r="P215" s="515"/>
      <c r="Q215" s="515"/>
      <c r="R215" s="515"/>
      <c r="S215" s="515"/>
      <c r="T215" s="515"/>
      <c r="U215" s="515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12" t="s">
        <v>209</v>
      </c>
      <c r="C216" s="148" t="s">
        <v>204</v>
      </c>
      <c r="D216" s="130">
        <v>5.03</v>
      </c>
      <c r="E216" s="130"/>
      <c r="F216" s="149"/>
      <c r="G216" s="150"/>
      <c r="H216" s="5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15"/>
      <c r="P216" s="515"/>
      <c r="Q216" s="515"/>
      <c r="R216" s="515"/>
      <c r="S216" s="515"/>
      <c r="T216" s="515"/>
      <c r="U216" s="515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12" t="s">
        <v>382</v>
      </c>
      <c r="C217" s="209" t="s">
        <v>383</v>
      </c>
      <c r="D217" s="130">
        <v>5.03</v>
      </c>
      <c r="E217" s="130"/>
      <c r="F217" s="149"/>
      <c r="G217" s="150"/>
      <c r="H217" s="5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15"/>
      <c r="P217" s="515"/>
      <c r="Q217" s="515"/>
      <c r="R217" s="515"/>
      <c r="S217" s="515"/>
      <c r="T217" s="515"/>
      <c r="U217" s="515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12" t="s">
        <v>382</v>
      </c>
      <c r="C218" s="209" t="s">
        <v>384</v>
      </c>
      <c r="D218" s="130">
        <v>5.03</v>
      </c>
      <c r="E218" s="130"/>
      <c r="F218" s="149"/>
      <c r="G218" s="150"/>
      <c r="H218" s="5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15"/>
      <c r="P218" s="515"/>
      <c r="Q218" s="515"/>
      <c r="R218" s="515"/>
      <c r="S218" s="515"/>
      <c r="T218" s="515"/>
      <c r="U218" s="515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12" t="s">
        <v>382</v>
      </c>
      <c r="C219" s="209" t="s">
        <v>389</v>
      </c>
      <c r="D219" s="130">
        <v>5.03</v>
      </c>
      <c r="E219" s="130"/>
      <c r="F219" s="149"/>
      <c r="G219" s="150"/>
      <c r="H219" s="5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15"/>
      <c r="P219" s="515"/>
      <c r="Q219" s="515"/>
      <c r="R219" s="515"/>
      <c r="S219" s="515"/>
      <c r="T219" s="515"/>
      <c r="U219" s="515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12" t="s">
        <v>382</v>
      </c>
      <c r="C220" s="209" t="s">
        <v>391</v>
      </c>
      <c r="D220" s="130">
        <v>5.03</v>
      </c>
      <c r="E220" s="130"/>
      <c r="F220" s="149"/>
      <c r="G220" s="150"/>
      <c r="H220" s="5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15"/>
      <c r="P220" s="515"/>
      <c r="Q220" s="515"/>
      <c r="R220" s="515"/>
      <c r="S220" s="515"/>
      <c r="T220" s="515"/>
      <c r="U220" s="515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12" t="s">
        <v>421</v>
      </c>
      <c r="C221" s="209" t="s">
        <v>364</v>
      </c>
      <c r="D221" s="130">
        <v>5.03</v>
      </c>
      <c r="E221" s="130"/>
      <c r="F221" s="149"/>
      <c r="G221" s="150"/>
      <c r="H221" s="5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15"/>
      <c r="P221" s="515"/>
      <c r="Q221" s="515"/>
      <c r="R221" s="515"/>
      <c r="S221" s="515"/>
      <c r="T221" s="515"/>
      <c r="U221" s="515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12" t="s">
        <v>421</v>
      </c>
      <c r="C222" s="209" t="s">
        <v>365</v>
      </c>
      <c r="D222" s="130">
        <v>5.03</v>
      </c>
      <c r="E222" s="130"/>
      <c r="F222" s="149"/>
      <c r="G222" s="150"/>
      <c r="H222" s="5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15"/>
      <c r="P222" s="515"/>
      <c r="Q222" s="515"/>
      <c r="R222" s="515"/>
      <c r="S222" s="515"/>
      <c r="T222" s="515"/>
      <c r="U222" s="515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12" t="s">
        <v>421</v>
      </c>
      <c r="C223" s="209" t="s">
        <v>366</v>
      </c>
      <c r="D223" s="130">
        <v>5.03</v>
      </c>
      <c r="E223" s="130"/>
      <c r="F223" s="149"/>
      <c r="G223" s="150"/>
      <c r="H223" s="5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15"/>
      <c r="P223" s="515"/>
      <c r="Q223" s="515"/>
      <c r="R223" s="515"/>
      <c r="S223" s="515"/>
      <c r="T223" s="515"/>
      <c r="U223" s="515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12" t="s">
        <v>421</v>
      </c>
      <c r="C224" s="209" t="s">
        <v>367</v>
      </c>
      <c r="D224" s="130">
        <v>5.03</v>
      </c>
      <c r="E224" s="130"/>
      <c r="F224" s="149"/>
      <c r="G224" s="150"/>
      <c r="H224" s="5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15"/>
      <c r="P224" s="515"/>
      <c r="Q224" s="515"/>
      <c r="R224" s="515"/>
      <c r="S224" s="515"/>
      <c r="T224" s="515"/>
      <c r="U224" s="515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11"/>
      <c r="P225" s="511"/>
      <c r="Q225" s="511"/>
      <c r="R225" s="511"/>
      <c r="S225" s="511"/>
      <c r="T225" s="511"/>
      <c r="U225" s="511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11"/>
      <c r="P226" s="511"/>
      <c r="Q226" s="511"/>
      <c r="R226" s="511"/>
      <c r="S226" s="511"/>
      <c r="T226" s="511"/>
      <c r="U226" s="511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11"/>
      <c r="P227" s="511"/>
      <c r="Q227" s="511"/>
      <c r="R227" s="511"/>
      <c r="S227" s="511"/>
      <c r="T227" s="511"/>
      <c r="U227" s="511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11"/>
      <c r="P228" s="511"/>
      <c r="Q228" s="511"/>
      <c r="R228" s="511"/>
      <c r="S228" s="511"/>
      <c r="T228" s="511"/>
      <c r="U228" s="511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11"/>
      <c r="P229" s="511"/>
      <c r="Q229" s="511"/>
      <c r="R229" s="511"/>
      <c r="S229" s="511"/>
      <c r="T229" s="511"/>
      <c r="U229" s="511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11"/>
      <c r="P230" s="511"/>
      <c r="Q230" s="511"/>
      <c r="R230" s="511"/>
      <c r="S230" s="511"/>
      <c r="T230" s="511"/>
      <c r="U230" s="511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11"/>
      <c r="P231" s="511"/>
      <c r="Q231" s="511"/>
      <c r="R231" s="511"/>
      <c r="S231" s="511"/>
      <c r="T231" s="511"/>
      <c r="U231" s="511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11"/>
      <c r="P232" s="511"/>
      <c r="Q232" s="511"/>
      <c r="R232" s="511"/>
      <c r="S232" s="511"/>
      <c r="T232" s="511"/>
      <c r="U232" s="511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s="439" customFormat="1" ht="20.10000000000000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>
        <v>42657</v>
      </c>
      <c r="G233" s="130">
        <v>277</v>
      </c>
      <c r="H233" s="520">
        <f t="shared" si="91"/>
        <v>1393.3100000000002</v>
      </c>
      <c r="I233" s="151">
        <v>3</v>
      </c>
      <c r="J233" s="151">
        <f t="array" ref="J233">IF(ISERROR(G233/I233),"",G233/I233)</f>
        <v>92.333333333333329</v>
      </c>
      <c r="K233" s="153">
        <f t="array" ref="K233">IF(ISERROR(G233/L233),"",G233/L233)</f>
        <v>5.54</v>
      </c>
      <c r="L233" s="151">
        <v>50</v>
      </c>
      <c r="M233" s="131">
        <f t="shared" si="101"/>
        <v>-2.54</v>
      </c>
      <c r="N233" s="151">
        <f t="shared" si="102"/>
        <v>0</v>
      </c>
      <c r="O233" s="511"/>
      <c r="P233" s="511"/>
      <c r="Q233" s="511"/>
      <c r="R233" s="511"/>
      <c r="S233" s="511"/>
      <c r="T233" s="511"/>
      <c r="U233" s="511"/>
      <c r="V233" s="154">
        <f t="shared" si="105"/>
        <v>0</v>
      </c>
      <c r="W233" s="514">
        <f t="shared" si="106"/>
        <v>0</v>
      </c>
      <c r="X233" s="154"/>
      <c r="Y233" s="154"/>
      <c r="Z233" s="154"/>
      <c r="AA233" s="154"/>
    </row>
    <row r="234" spans="1:27" s="439" customFormat="1" ht="20.100000000000001" customHeight="1">
      <c r="A234" s="358">
        <v>30100046</v>
      </c>
      <c r="B234" s="156" t="s">
        <v>955</v>
      </c>
      <c r="C234" s="148" t="s">
        <v>956</v>
      </c>
      <c r="D234" s="130">
        <v>5.03</v>
      </c>
      <c r="E234" s="130"/>
      <c r="F234" s="149">
        <v>42657</v>
      </c>
      <c r="G234" s="130">
        <v>408</v>
      </c>
      <c r="H234" s="520">
        <f t="shared" si="91"/>
        <v>2052.2400000000002</v>
      </c>
      <c r="I234" s="151">
        <v>5.5</v>
      </c>
      <c r="J234" s="151">
        <f t="array" ref="J234">IF(ISERROR(G234/I234),"",G234/I234)</f>
        <v>74.181818181818187</v>
      </c>
      <c r="K234" s="153">
        <f t="array" ref="K234">IF(ISERROR(G234/L234),"",G234/L234)</f>
        <v>8.16</v>
      </c>
      <c r="L234" s="151">
        <v>50</v>
      </c>
      <c r="M234" s="131">
        <f t="shared" si="101"/>
        <v>-2.66</v>
      </c>
      <c r="N234" s="151">
        <f t="shared" si="102"/>
        <v>0</v>
      </c>
      <c r="O234" s="511"/>
      <c r="P234" s="511"/>
      <c r="Q234" s="511"/>
      <c r="R234" s="511"/>
      <c r="S234" s="511"/>
      <c r="T234" s="511"/>
      <c r="U234" s="511"/>
      <c r="V234" s="154">
        <f t="shared" si="105"/>
        <v>0</v>
      </c>
      <c r="W234" s="514">
        <f t="shared" si="106"/>
        <v>0</v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11"/>
      <c r="P235" s="511"/>
      <c r="Q235" s="511"/>
      <c r="R235" s="511"/>
      <c r="S235" s="511"/>
      <c r="T235" s="511"/>
      <c r="U235" s="511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11"/>
      <c r="P236" s="511"/>
      <c r="Q236" s="511"/>
      <c r="R236" s="511"/>
      <c r="S236" s="511"/>
      <c r="T236" s="511"/>
      <c r="U236" s="511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11"/>
      <c r="P237" s="511"/>
      <c r="Q237" s="511"/>
      <c r="R237" s="511"/>
      <c r="S237" s="511"/>
      <c r="T237" s="511"/>
      <c r="U237" s="511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11"/>
      <c r="P238" s="511"/>
      <c r="Q238" s="511"/>
      <c r="R238" s="511"/>
      <c r="S238" s="511"/>
      <c r="T238" s="511"/>
      <c r="U238" s="511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11"/>
      <c r="P239" s="511"/>
      <c r="Q239" s="511"/>
      <c r="R239" s="511"/>
      <c r="S239" s="511"/>
      <c r="T239" s="511"/>
      <c r="U239" s="511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11"/>
      <c r="P240" s="511"/>
      <c r="Q240" s="511"/>
      <c r="R240" s="511"/>
      <c r="S240" s="511"/>
      <c r="T240" s="511"/>
      <c r="U240" s="511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11"/>
      <c r="P241" s="511"/>
      <c r="Q241" s="511"/>
      <c r="R241" s="511"/>
      <c r="S241" s="511"/>
      <c r="T241" s="511"/>
      <c r="U241" s="511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11"/>
      <c r="P242" s="511"/>
      <c r="Q242" s="511"/>
      <c r="R242" s="511"/>
      <c r="S242" s="511"/>
      <c r="T242" s="511"/>
      <c r="U242" s="511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11"/>
      <c r="P243" s="511"/>
      <c r="Q243" s="511"/>
      <c r="R243" s="511"/>
      <c r="S243" s="511"/>
      <c r="T243" s="511"/>
      <c r="U243" s="511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11"/>
      <c r="P244" s="511"/>
      <c r="Q244" s="511"/>
      <c r="R244" s="511"/>
      <c r="S244" s="511"/>
      <c r="T244" s="511"/>
      <c r="U244" s="511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11"/>
      <c r="P245" s="511"/>
      <c r="Q245" s="511"/>
      <c r="R245" s="511"/>
      <c r="S245" s="511"/>
      <c r="T245" s="511"/>
      <c r="U245" s="511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11"/>
      <c r="P246" s="511"/>
      <c r="Q246" s="511"/>
      <c r="R246" s="511"/>
      <c r="S246" s="511"/>
      <c r="T246" s="511"/>
      <c r="U246" s="511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11"/>
      <c r="P247" s="511"/>
      <c r="Q247" s="511"/>
      <c r="R247" s="511"/>
      <c r="S247" s="511"/>
      <c r="T247" s="511"/>
      <c r="U247" s="511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11"/>
      <c r="P248" s="511"/>
      <c r="Q248" s="511"/>
      <c r="R248" s="511"/>
      <c r="S248" s="511"/>
      <c r="T248" s="511"/>
      <c r="U248" s="511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11"/>
      <c r="P249" s="511"/>
      <c r="Q249" s="511"/>
      <c r="R249" s="511"/>
      <c r="S249" s="511"/>
      <c r="T249" s="511"/>
      <c r="U249" s="511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11"/>
      <c r="P250" s="511"/>
      <c r="Q250" s="511"/>
      <c r="R250" s="511"/>
      <c r="S250" s="511"/>
      <c r="T250" s="511"/>
      <c r="U250" s="511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11"/>
      <c r="P251" s="511"/>
      <c r="Q251" s="511"/>
      <c r="R251" s="511"/>
      <c r="S251" s="511"/>
      <c r="T251" s="511"/>
      <c r="U251" s="511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11"/>
      <c r="P252" s="511"/>
      <c r="Q252" s="511"/>
      <c r="R252" s="511"/>
      <c r="S252" s="511"/>
      <c r="T252" s="511"/>
      <c r="U252" s="511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11"/>
      <c r="P253" s="511"/>
      <c r="Q253" s="511"/>
      <c r="R253" s="511"/>
      <c r="S253" s="511"/>
      <c r="T253" s="511"/>
      <c r="U253" s="511"/>
      <c r="V253" s="154"/>
      <c r="W253" s="155"/>
      <c r="X253" s="154"/>
      <c r="Y253" s="154"/>
      <c r="Z253" s="154"/>
      <c r="AA253" s="154"/>
    </row>
    <row r="254" spans="1:27" ht="20.100000000000001" customHeight="1">
      <c r="A254" s="567" t="s">
        <v>216</v>
      </c>
      <c r="B254" s="567"/>
      <c r="C254" s="518" t="s">
        <v>202</v>
      </c>
      <c r="D254" s="165"/>
      <c r="E254" s="165"/>
      <c r="F254" s="166"/>
      <c r="G254" s="167">
        <f>SUM(G197:G253)</f>
        <v>685</v>
      </c>
      <c r="H254" s="168">
        <f>SUM(H197:H253)</f>
        <v>3445.55</v>
      </c>
      <c r="I254" s="168">
        <f>SUM(I197:I253)</f>
        <v>8.5</v>
      </c>
      <c r="J254" s="152">
        <f t="array" ref="J254">IF(ISERROR(G254/I254),"",G254/I254)</f>
        <v>80.588235294117652</v>
      </c>
      <c r="K254" s="168">
        <f>SUM(K197:K253)</f>
        <v>13.7</v>
      </c>
      <c r="L254" s="169"/>
      <c r="M254" s="172">
        <f t="shared" ref="M254:V254" si="114">SUM(M197:M253)</f>
        <v>-5.2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12" t="s">
        <v>217</v>
      </c>
      <c r="C255" s="148" t="s">
        <v>179</v>
      </c>
      <c r="D255" s="130">
        <v>5.03</v>
      </c>
      <c r="E255" s="130"/>
      <c r="F255" s="149"/>
      <c r="G255" s="150"/>
      <c r="H255" s="5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11"/>
      <c r="P255" s="511"/>
      <c r="Q255" s="511"/>
      <c r="R255" s="511"/>
      <c r="S255" s="511"/>
      <c r="T255" s="511"/>
      <c r="U255" s="511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12" t="s">
        <v>217</v>
      </c>
      <c r="C256" s="148" t="s">
        <v>186</v>
      </c>
      <c r="D256" s="130">
        <v>5.03</v>
      </c>
      <c r="E256" s="130"/>
      <c r="F256" s="149"/>
      <c r="G256" s="150"/>
      <c r="H256" s="5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11"/>
      <c r="P256" s="511"/>
      <c r="Q256" s="511"/>
      <c r="R256" s="511"/>
      <c r="S256" s="511"/>
      <c r="T256" s="511"/>
      <c r="U256" s="511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12" t="s">
        <v>217</v>
      </c>
      <c r="C257" s="148" t="s">
        <v>204</v>
      </c>
      <c r="D257" s="130">
        <v>5.03</v>
      </c>
      <c r="E257" s="130"/>
      <c r="F257" s="149"/>
      <c r="G257" s="150"/>
      <c r="H257" s="5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11"/>
      <c r="P257" s="511"/>
      <c r="Q257" s="511"/>
      <c r="R257" s="511"/>
      <c r="S257" s="511"/>
      <c r="T257" s="511"/>
      <c r="U257" s="511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11"/>
      <c r="P258" s="511"/>
      <c r="Q258" s="511"/>
      <c r="R258" s="511"/>
      <c r="S258" s="511"/>
      <c r="T258" s="511"/>
      <c r="U258" s="511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11"/>
      <c r="P259" s="511"/>
      <c r="Q259" s="511"/>
      <c r="R259" s="511"/>
      <c r="S259" s="511"/>
      <c r="T259" s="511"/>
      <c r="U259" s="511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11"/>
      <c r="P260" s="511"/>
      <c r="Q260" s="511"/>
      <c r="R260" s="511"/>
      <c r="S260" s="511"/>
      <c r="T260" s="511"/>
      <c r="U260" s="511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11"/>
      <c r="P261" s="511"/>
      <c r="Q261" s="511"/>
      <c r="R261" s="511"/>
      <c r="S261" s="511"/>
      <c r="T261" s="511"/>
      <c r="U261" s="511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11"/>
      <c r="P262" s="511"/>
      <c r="Q262" s="511"/>
      <c r="R262" s="511"/>
      <c r="S262" s="511"/>
      <c r="T262" s="511"/>
      <c r="U262" s="511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11"/>
      <c r="P263" s="511"/>
      <c r="Q263" s="511"/>
      <c r="R263" s="511"/>
      <c r="S263" s="511"/>
      <c r="T263" s="511"/>
      <c r="U263" s="511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11"/>
      <c r="P264" s="511"/>
      <c r="Q264" s="511"/>
      <c r="R264" s="511"/>
      <c r="S264" s="511"/>
      <c r="T264" s="511"/>
      <c r="U264" s="511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5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11"/>
      <c r="P265" s="511"/>
      <c r="Q265" s="511"/>
      <c r="R265" s="511"/>
      <c r="S265" s="511"/>
      <c r="T265" s="511"/>
      <c r="U265" s="511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11"/>
      <c r="P266" s="511"/>
      <c r="Q266" s="511"/>
      <c r="R266" s="511"/>
      <c r="S266" s="511"/>
      <c r="T266" s="511"/>
      <c r="U266" s="511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11"/>
      <c r="P267" s="511"/>
      <c r="Q267" s="511"/>
      <c r="R267" s="511"/>
      <c r="S267" s="511"/>
      <c r="T267" s="511"/>
      <c r="U267" s="511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11"/>
      <c r="P268" s="511"/>
      <c r="Q268" s="511"/>
      <c r="R268" s="511"/>
      <c r="S268" s="511"/>
      <c r="T268" s="511"/>
      <c r="U268" s="511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11"/>
      <c r="P269" s="511"/>
      <c r="Q269" s="511"/>
      <c r="R269" s="511"/>
      <c r="S269" s="511"/>
      <c r="T269" s="511"/>
      <c r="U269" s="511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11"/>
      <c r="P270" s="511"/>
      <c r="Q270" s="511"/>
      <c r="R270" s="511"/>
      <c r="S270" s="511"/>
      <c r="T270" s="511"/>
      <c r="U270" s="511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12" t="s">
        <v>222</v>
      </c>
      <c r="C271" s="148" t="s">
        <v>181</v>
      </c>
      <c r="D271" s="130">
        <v>9.36</v>
      </c>
      <c r="E271" s="130"/>
      <c r="F271" s="149"/>
      <c r="G271" s="150"/>
      <c r="H271" s="5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11"/>
      <c r="P271" s="511"/>
      <c r="Q271" s="511"/>
      <c r="R271" s="511"/>
      <c r="S271" s="511"/>
      <c r="T271" s="511"/>
      <c r="U271" s="511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12" t="s">
        <v>222</v>
      </c>
      <c r="C272" s="148" t="s">
        <v>179</v>
      </c>
      <c r="D272" s="130">
        <v>9.36</v>
      </c>
      <c r="E272" s="130"/>
      <c r="F272" s="149"/>
      <c r="G272" s="150"/>
      <c r="H272" s="5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11"/>
      <c r="P272" s="511"/>
      <c r="Q272" s="511"/>
      <c r="R272" s="511"/>
      <c r="S272" s="511"/>
      <c r="T272" s="511"/>
      <c r="U272" s="511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12" t="s">
        <v>222</v>
      </c>
      <c r="C273" s="148" t="s">
        <v>221</v>
      </c>
      <c r="D273" s="130">
        <v>9.36</v>
      </c>
      <c r="E273" s="130"/>
      <c r="F273" s="149"/>
      <c r="G273" s="150"/>
      <c r="H273" s="5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11"/>
      <c r="P273" s="511"/>
      <c r="Q273" s="511"/>
      <c r="R273" s="511"/>
      <c r="S273" s="511"/>
      <c r="T273" s="511"/>
      <c r="U273" s="511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12" t="s">
        <v>222</v>
      </c>
      <c r="C274" s="148" t="s">
        <v>186</v>
      </c>
      <c r="D274" s="130">
        <v>9.36</v>
      </c>
      <c r="E274" s="130"/>
      <c r="F274" s="149"/>
      <c r="G274" s="150"/>
      <c r="H274" s="5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11"/>
      <c r="P274" s="511"/>
      <c r="Q274" s="511"/>
      <c r="R274" s="511"/>
      <c r="S274" s="511"/>
      <c r="T274" s="511"/>
      <c r="U274" s="511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12" t="s">
        <v>393</v>
      </c>
      <c r="C275" s="209" t="s">
        <v>395</v>
      </c>
      <c r="D275" s="130">
        <v>5</v>
      </c>
      <c r="E275" s="130"/>
      <c r="F275" s="149"/>
      <c r="G275" s="150"/>
      <c r="H275" s="5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11"/>
      <c r="P275" s="511"/>
      <c r="Q275" s="511"/>
      <c r="R275" s="511"/>
      <c r="S275" s="511"/>
      <c r="T275" s="511"/>
      <c r="U275" s="511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12" t="s">
        <v>393</v>
      </c>
      <c r="C276" s="209" t="s">
        <v>402</v>
      </c>
      <c r="D276" s="130">
        <v>5</v>
      </c>
      <c r="E276" s="130"/>
      <c r="F276" s="149"/>
      <c r="G276" s="150"/>
      <c r="H276" s="5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11"/>
      <c r="P276" s="511"/>
      <c r="Q276" s="511"/>
      <c r="R276" s="511"/>
      <c r="S276" s="511"/>
      <c r="T276" s="511"/>
      <c r="U276" s="511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12" t="s">
        <v>404</v>
      </c>
      <c r="C277" s="209" t="s">
        <v>405</v>
      </c>
      <c r="D277" s="130">
        <v>5</v>
      </c>
      <c r="E277" s="130"/>
      <c r="F277" s="149"/>
      <c r="G277" s="150"/>
      <c r="H277" s="5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11"/>
      <c r="P277" s="511"/>
      <c r="Q277" s="511"/>
      <c r="R277" s="511"/>
      <c r="S277" s="511"/>
      <c r="T277" s="511"/>
      <c r="U277" s="511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12" t="s">
        <v>342</v>
      </c>
      <c r="C278" s="209" t="s">
        <v>372</v>
      </c>
      <c r="D278" s="130">
        <v>5</v>
      </c>
      <c r="E278" s="130"/>
      <c r="F278" s="149"/>
      <c r="G278" s="150"/>
      <c r="H278" s="5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11"/>
      <c r="P278" s="511"/>
      <c r="Q278" s="511"/>
      <c r="R278" s="511"/>
      <c r="S278" s="511"/>
      <c r="T278" s="511"/>
      <c r="U278" s="511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12" t="s">
        <v>343</v>
      </c>
      <c r="C279" s="148" t="s">
        <v>345</v>
      </c>
      <c r="D279" s="130">
        <v>5</v>
      </c>
      <c r="E279" s="130"/>
      <c r="F279" s="149"/>
      <c r="G279" s="150"/>
      <c r="H279" s="5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11"/>
      <c r="P279" s="511"/>
      <c r="Q279" s="511"/>
      <c r="R279" s="511"/>
      <c r="S279" s="511"/>
      <c r="T279" s="511"/>
      <c r="U279" s="511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12" t="s">
        <v>343</v>
      </c>
      <c r="C280" s="148" t="s">
        <v>347</v>
      </c>
      <c r="D280" s="130">
        <v>5</v>
      </c>
      <c r="E280" s="130"/>
      <c r="F280" s="149"/>
      <c r="G280" s="150"/>
      <c r="H280" s="5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11"/>
      <c r="P280" s="511"/>
      <c r="Q280" s="511"/>
      <c r="R280" s="511"/>
      <c r="S280" s="511"/>
      <c r="T280" s="511"/>
      <c r="U280" s="511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11"/>
      <c r="P281" s="511"/>
      <c r="Q281" s="511"/>
      <c r="R281" s="511"/>
      <c r="S281" s="511"/>
      <c r="T281" s="511"/>
      <c r="U281" s="511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11"/>
      <c r="P282" s="511"/>
      <c r="Q282" s="511"/>
      <c r="R282" s="511"/>
      <c r="S282" s="511"/>
      <c r="T282" s="511"/>
      <c r="U282" s="511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11"/>
      <c r="P283" s="511"/>
      <c r="Q283" s="511"/>
      <c r="R283" s="511"/>
      <c r="S283" s="511"/>
      <c r="T283" s="511"/>
      <c r="U283" s="511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11"/>
      <c r="P284" s="511"/>
      <c r="Q284" s="511"/>
      <c r="R284" s="511"/>
      <c r="S284" s="511"/>
      <c r="T284" s="511"/>
      <c r="U284" s="511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11"/>
      <c r="P285" s="511"/>
      <c r="Q285" s="511"/>
      <c r="R285" s="511"/>
      <c r="S285" s="511"/>
      <c r="T285" s="511"/>
      <c r="U285" s="511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5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11"/>
      <c r="P286" s="511"/>
      <c r="Q286" s="511"/>
      <c r="R286" s="511"/>
      <c r="S286" s="511"/>
      <c r="T286" s="511"/>
      <c r="U286" s="511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5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11"/>
      <c r="P287" s="511"/>
      <c r="Q287" s="511"/>
      <c r="R287" s="511"/>
      <c r="S287" s="511"/>
      <c r="T287" s="511"/>
      <c r="U287" s="511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20">
        <f t="shared" si="116"/>
        <v>0</v>
      </c>
      <c r="I288" s="151"/>
      <c r="J288" s="152" t="str">
        <f t="array" ref="J288">IF(ISERROR(G288/I288),"",G288/I288)</f>
        <v/>
      </c>
      <c r="K288" s="5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11"/>
      <c r="P288" s="511"/>
      <c r="Q288" s="511"/>
      <c r="R288" s="511"/>
      <c r="S288" s="511"/>
      <c r="T288" s="511"/>
      <c r="U288" s="511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59" t="s">
        <v>224</v>
      </c>
      <c r="B289" s="560"/>
      <c r="C289" s="518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11"/>
      <c r="P290" s="511"/>
      <c r="Q290" s="511"/>
      <c r="R290" s="511"/>
      <c r="S290" s="511"/>
      <c r="T290" s="511"/>
      <c r="U290" s="511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11"/>
      <c r="P291" s="511"/>
      <c r="Q291" s="511"/>
      <c r="R291" s="511"/>
      <c r="S291" s="511"/>
      <c r="T291" s="511"/>
      <c r="U291" s="511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11"/>
      <c r="P292" s="511"/>
      <c r="Q292" s="511"/>
      <c r="R292" s="511"/>
      <c r="S292" s="511"/>
      <c r="T292" s="511"/>
      <c r="U292" s="511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11"/>
      <c r="P293" s="511"/>
      <c r="Q293" s="511"/>
      <c r="R293" s="511"/>
      <c r="S293" s="511"/>
      <c r="T293" s="511"/>
      <c r="U293" s="511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16" t="s">
        <v>203</v>
      </c>
      <c r="D294" s="130">
        <v>5.03</v>
      </c>
      <c r="E294" s="130"/>
      <c r="F294" s="149"/>
      <c r="G294" s="174"/>
      <c r="H294" s="5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11"/>
      <c r="P294" s="511"/>
      <c r="Q294" s="511"/>
      <c r="R294" s="511"/>
      <c r="S294" s="511"/>
      <c r="T294" s="511"/>
      <c r="U294" s="511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11"/>
      <c r="P295" s="511"/>
      <c r="Q295" s="511"/>
      <c r="R295" s="511"/>
      <c r="S295" s="511"/>
      <c r="T295" s="511"/>
      <c r="U295" s="511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11"/>
      <c r="P296" s="511"/>
      <c r="Q296" s="511"/>
      <c r="R296" s="511"/>
      <c r="S296" s="511"/>
      <c r="T296" s="511"/>
      <c r="U296" s="511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16" t="s">
        <v>228</v>
      </c>
      <c r="D297" s="130">
        <v>5.03</v>
      </c>
      <c r="E297" s="130"/>
      <c r="F297" s="149"/>
      <c r="G297" s="150"/>
      <c r="H297" s="5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11"/>
      <c r="P297" s="511"/>
      <c r="Q297" s="511"/>
      <c r="R297" s="511"/>
      <c r="S297" s="511"/>
      <c r="T297" s="511"/>
      <c r="U297" s="511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16" t="s">
        <v>212</v>
      </c>
      <c r="D298" s="130">
        <v>5.03</v>
      </c>
      <c r="E298" s="130"/>
      <c r="F298" s="149"/>
      <c r="G298" s="150"/>
      <c r="H298" s="5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11"/>
      <c r="P298" s="511"/>
      <c r="Q298" s="511"/>
      <c r="R298" s="511"/>
      <c r="S298" s="511"/>
      <c r="T298" s="511"/>
      <c r="U298" s="511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16" t="s">
        <v>203</v>
      </c>
      <c r="D299" s="130">
        <v>5.03</v>
      </c>
      <c r="E299" s="130"/>
      <c r="F299" s="149"/>
      <c r="G299" s="150"/>
      <c r="H299" s="5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11"/>
      <c r="P299" s="511"/>
      <c r="Q299" s="511"/>
      <c r="R299" s="511"/>
      <c r="S299" s="511"/>
      <c r="T299" s="511"/>
      <c r="U299" s="511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16" t="s">
        <v>186</v>
      </c>
      <c r="D300" s="130">
        <v>5.03</v>
      </c>
      <c r="E300" s="130"/>
      <c r="F300" s="149"/>
      <c r="G300" s="150"/>
      <c r="H300" s="5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11"/>
      <c r="P300" s="511"/>
      <c r="Q300" s="511"/>
      <c r="R300" s="511"/>
      <c r="S300" s="511"/>
      <c r="T300" s="511"/>
      <c r="U300" s="511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16" t="s">
        <v>228</v>
      </c>
      <c r="D301" s="130">
        <v>5.03</v>
      </c>
      <c r="E301" s="130"/>
      <c r="F301" s="149"/>
      <c r="G301" s="150"/>
      <c r="H301" s="5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11"/>
      <c r="P301" s="511"/>
      <c r="Q301" s="511"/>
      <c r="R301" s="511"/>
      <c r="S301" s="511"/>
      <c r="T301" s="511"/>
      <c r="U301" s="511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16" t="s">
        <v>199</v>
      </c>
      <c r="D302" s="130">
        <v>5.03</v>
      </c>
      <c r="E302" s="130"/>
      <c r="F302" s="149"/>
      <c r="G302" s="150"/>
      <c r="H302" s="5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11"/>
      <c r="P302" s="511"/>
      <c r="Q302" s="511"/>
      <c r="R302" s="511"/>
      <c r="S302" s="511"/>
      <c r="T302" s="511"/>
      <c r="U302" s="511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11"/>
      <c r="P303" s="511"/>
      <c r="Q303" s="511"/>
      <c r="R303" s="511"/>
      <c r="S303" s="511"/>
      <c r="T303" s="511"/>
      <c r="U303" s="511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11"/>
      <c r="P304" s="511"/>
      <c r="Q304" s="511"/>
      <c r="R304" s="511"/>
      <c r="S304" s="511"/>
      <c r="T304" s="511"/>
      <c r="U304" s="511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59" t="s">
        <v>231</v>
      </c>
      <c r="B305" s="560"/>
      <c r="C305" s="518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11"/>
      <c r="P306" s="511"/>
      <c r="Q306" s="511"/>
      <c r="R306" s="511"/>
      <c r="S306" s="511"/>
      <c r="T306" s="511"/>
      <c r="U306" s="511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11"/>
      <c r="P307" s="511"/>
      <c r="Q307" s="511"/>
      <c r="R307" s="511"/>
      <c r="S307" s="511"/>
      <c r="T307" s="511"/>
      <c r="U307" s="511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20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11"/>
      <c r="P308" s="511"/>
      <c r="Q308" s="511"/>
      <c r="R308" s="511"/>
      <c r="S308" s="511"/>
      <c r="T308" s="511"/>
      <c r="U308" s="511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11"/>
      <c r="P309" s="511"/>
      <c r="Q309" s="511"/>
      <c r="R309" s="511"/>
      <c r="S309" s="511"/>
      <c r="T309" s="511"/>
      <c r="U309" s="511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11"/>
      <c r="P310" s="511"/>
      <c r="Q310" s="511"/>
      <c r="R310" s="511"/>
      <c r="S310" s="511"/>
      <c r="T310" s="511"/>
      <c r="U310" s="511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20"/>
      <c r="I311" s="151"/>
      <c r="J311" s="152"/>
      <c r="K311" s="153"/>
      <c r="L311" s="151"/>
      <c r="M311" s="131"/>
      <c r="N311" s="152"/>
      <c r="O311" s="511"/>
      <c r="P311" s="511"/>
      <c r="Q311" s="511"/>
      <c r="R311" s="511"/>
      <c r="S311" s="511"/>
      <c r="T311" s="511"/>
      <c r="U311" s="511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20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11"/>
      <c r="P312" s="511"/>
      <c r="Q312" s="511"/>
      <c r="R312" s="511"/>
      <c r="S312" s="511"/>
      <c r="T312" s="511"/>
      <c r="U312" s="511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559" t="s">
        <v>234</v>
      </c>
      <c r="B313" s="560"/>
      <c r="C313" s="518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10"/>
      <c r="D314" s="130">
        <v>3.65</v>
      </c>
      <c r="E314" s="130"/>
      <c r="F314" s="175"/>
      <c r="G314" s="150"/>
      <c r="H314" s="520">
        <f t="shared" ref="H314:H327" si="145">D314*G314</f>
        <v>0</v>
      </c>
      <c r="I314" s="151"/>
      <c r="J314" s="152" t="str">
        <f t="array" ref="J314">IF(ISERROR(G314/I314),"",G314/I314)</f>
        <v/>
      </c>
      <c r="K314" s="5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11"/>
      <c r="P314" s="511"/>
      <c r="Q314" s="511"/>
      <c r="R314" s="511"/>
      <c r="S314" s="511"/>
      <c r="T314" s="511"/>
      <c r="U314" s="511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10"/>
      <c r="D315" s="130">
        <v>6.58</v>
      </c>
      <c r="E315" s="130"/>
      <c r="F315" s="149"/>
      <c r="G315" s="150"/>
      <c r="H315" s="5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11"/>
      <c r="P315" s="511"/>
      <c r="Q315" s="511"/>
      <c r="R315" s="511"/>
      <c r="S315" s="511"/>
      <c r="T315" s="511"/>
      <c r="U315" s="511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10"/>
      <c r="D316" s="130">
        <v>7.8</v>
      </c>
      <c r="E316" s="130"/>
      <c r="F316" s="149"/>
      <c r="G316" s="150"/>
      <c r="H316" s="5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11"/>
      <c r="P316" s="511"/>
      <c r="Q316" s="511"/>
      <c r="R316" s="511"/>
      <c r="S316" s="511"/>
      <c r="T316" s="511"/>
      <c r="U316" s="511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10"/>
      <c r="D317" s="130">
        <v>4.4000000000000004</v>
      </c>
      <c r="E317" s="130"/>
      <c r="F317" s="149"/>
      <c r="G317" s="150"/>
      <c r="H317" s="5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11"/>
      <c r="P317" s="511"/>
      <c r="Q317" s="511"/>
      <c r="R317" s="511"/>
      <c r="S317" s="511"/>
      <c r="T317" s="511"/>
      <c r="U317" s="511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10"/>
      <c r="D318" s="130"/>
      <c r="E318" s="130"/>
      <c r="F318" s="149"/>
      <c r="G318" s="150"/>
      <c r="H318" s="5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11"/>
      <c r="P318" s="511"/>
      <c r="Q318" s="511"/>
      <c r="R318" s="511"/>
      <c r="S318" s="511"/>
      <c r="T318" s="511"/>
      <c r="U318" s="511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10" t="s">
        <v>239</v>
      </c>
      <c r="C319" s="510" t="s">
        <v>179</v>
      </c>
      <c r="D319" s="130">
        <v>6.04</v>
      </c>
      <c r="E319" s="130"/>
      <c r="F319" s="149"/>
      <c r="G319" s="150"/>
      <c r="H319" s="5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11"/>
      <c r="P319" s="511"/>
      <c r="Q319" s="511"/>
      <c r="R319" s="511"/>
      <c r="S319" s="511"/>
      <c r="T319" s="511"/>
      <c r="U319" s="511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10" t="s">
        <v>239</v>
      </c>
      <c r="C320" s="510" t="s">
        <v>186</v>
      </c>
      <c r="D320" s="130">
        <v>6.04</v>
      </c>
      <c r="E320" s="130"/>
      <c r="F320" s="149"/>
      <c r="G320" s="150"/>
      <c r="H320" s="5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11"/>
      <c r="P320" s="511"/>
      <c r="Q320" s="511"/>
      <c r="R320" s="511"/>
      <c r="S320" s="511"/>
      <c r="T320" s="511"/>
      <c r="U320" s="511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10" t="s">
        <v>446</v>
      </c>
      <c r="C321" s="510" t="s">
        <v>179</v>
      </c>
      <c r="D321" s="130">
        <v>6</v>
      </c>
      <c r="E321" s="130"/>
      <c r="F321" s="149"/>
      <c r="G321" s="150"/>
      <c r="H321" s="520">
        <f t="shared" si="145"/>
        <v>0</v>
      </c>
      <c r="I321" s="151"/>
      <c r="J321" s="152"/>
      <c r="K321" s="153"/>
      <c r="L321" s="151"/>
      <c r="M321" s="131"/>
      <c r="N321" s="152"/>
      <c r="O321" s="511"/>
      <c r="P321" s="511"/>
      <c r="Q321" s="511"/>
      <c r="R321" s="511"/>
      <c r="S321" s="511"/>
      <c r="T321" s="511"/>
      <c r="U321" s="511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10" t="s">
        <v>446</v>
      </c>
      <c r="C322" s="510" t="s">
        <v>60</v>
      </c>
      <c r="D322" s="130">
        <v>6</v>
      </c>
      <c r="E322" s="130"/>
      <c r="F322" s="149"/>
      <c r="G322" s="150"/>
      <c r="H322" s="52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11"/>
      <c r="P322" s="511"/>
      <c r="Q322" s="511"/>
      <c r="R322" s="511"/>
      <c r="S322" s="511"/>
      <c r="T322" s="511"/>
      <c r="U322" s="511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12" t="s">
        <v>240</v>
      </c>
      <c r="C323" s="148"/>
      <c r="D323" s="130">
        <v>7.3</v>
      </c>
      <c r="E323" s="130"/>
      <c r="F323" s="149"/>
      <c r="G323" s="150"/>
      <c r="H323" s="520">
        <f t="shared" si="145"/>
        <v>0</v>
      </c>
      <c r="I323" s="151"/>
      <c r="J323" s="152"/>
      <c r="K323" s="153"/>
      <c r="L323" s="151"/>
      <c r="M323" s="131"/>
      <c r="N323" s="152"/>
      <c r="O323" s="511"/>
      <c r="P323" s="511"/>
      <c r="Q323" s="511"/>
      <c r="R323" s="511"/>
      <c r="S323" s="511"/>
      <c r="T323" s="511"/>
      <c r="U323" s="511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12" t="s">
        <v>241</v>
      </c>
      <c r="C324" s="148"/>
      <c r="D324" s="130">
        <f>78*120/1000</f>
        <v>9.36</v>
      </c>
      <c r="E324" s="130"/>
      <c r="F324" s="149"/>
      <c r="G324" s="150"/>
      <c r="H324" s="5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11"/>
      <c r="P324" s="511"/>
      <c r="Q324" s="511"/>
      <c r="R324" s="511"/>
      <c r="S324" s="511"/>
      <c r="T324" s="511"/>
      <c r="U324" s="511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12" t="s">
        <v>242</v>
      </c>
      <c r="C325" s="148"/>
      <c r="D325" s="130">
        <v>4.5</v>
      </c>
      <c r="E325" s="130"/>
      <c r="F325" s="149"/>
      <c r="G325" s="150"/>
      <c r="H325" s="5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11"/>
      <c r="P325" s="511"/>
      <c r="Q325" s="511"/>
      <c r="R325" s="511"/>
      <c r="S325" s="511"/>
      <c r="T325" s="511"/>
      <c r="U325" s="511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12" t="s">
        <v>243</v>
      </c>
      <c r="C326" s="148"/>
      <c r="D326" s="130">
        <v>4.5</v>
      </c>
      <c r="E326" s="130"/>
      <c r="F326" s="149"/>
      <c r="G326" s="150"/>
      <c r="H326" s="5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11"/>
      <c r="P326" s="511"/>
      <c r="Q326" s="511"/>
      <c r="R326" s="511"/>
      <c r="S326" s="511"/>
      <c r="T326" s="511"/>
      <c r="U326" s="511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11"/>
      <c r="P327" s="511"/>
      <c r="Q327" s="511"/>
      <c r="R327" s="511"/>
      <c r="S327" s="511"/>
      <c r="T327" s="511"/>
      <c r="U327" s="511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59" t="s">
        <v>244</v>
      </c>
      <c r="B328" s="560"/>
      <c r="C328" s="518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61" t="s">
        <v>246</v>
      </c>
      <c r="B329" s="562"/>
      <c r="C329" s="562"/>
      <c r="D329" s="562"/>
      <c r="E329" s="562"/>
      <c r="F329" s="563"/>
      <c r="G329" s="176">
        <f>SUM(G196,G254,G289,G305,G313,G328)</f>
        <v>1478</v>
      </c>
      <c r="H329" s="176">
        <f>SUM(H196,H254,H289,H305,H313,H328)</f>
        <v>7456.07</v>
      </c>
      <c r="I329" s="176">
        <f>SUM(I196,I254,I289,I305,I313,I328)</f>
        <v>66</v>
      </c>
      <c r="J329" s="177">
        <f t="array" ref="J329">IF(ISERROR(G329/I329),"",G329/I329)</f>
        <v>22.393939393939394</v>
      </c>
      <c r="K329" s="176">
        <f>SUM(K196,K254,K289,K305,K313,K328)</f>
        <v>56.111764705882351</v>
      </c>
      <c r="L329" s="177">
        <f>IF(ISERROR(G329/K329),"",G329/K329)</f>
        <v>26.34028724184925</v>
      </c>
      <c r="M329" s="176">
        <f t="shared" ref="M329:AA329" si="157">SUM(M196,M254,M289,M305,M313,M328)</f>
        <v>9.8882352941176492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64" t="s">
        <v>495</v>
      </c>
      <c r="B330" s="517" t="s">
        <v>247</v>
      </c>
      <c r="C330" s="547" t="s">
        <v>248</v>
      </c>
      <c r="D330" s="548"/>
      <c r="E330" s="555" t="s">
        <v>249</v>
      </c>
      <c r="F330" s="555"/>
      <c r="G330" s="525" t="s">
        <v>250</v>
      </c>
      <c r="H330" s="525"/>
      <c r="I330" s="555" t="s">
        <v>251</v>
      </c>
      <c r="J330" s="555"/>
      <c r="K330" s="555" t="s">
        <v>252</v>
      </c>
      <c r="L330" s="555"/>
      <c r="M330" s="555" t="s">
        <v>253</v>
      </c>
      <c r="N330" s="555"/>
      <c r="O330" s="555" t="s">
        <v>254</v>
      </c>
      <c r="P330" s="525" t="s">
        <v>255</v>
      </c>
      <c r="Q330" s="525"/>
      <c r="R330" s="525" t="s">
        <v>252</v>
      </c>
      <c r="S330" s="525"/>
      <c r="T330" s="525" t="s">
        <v>256</v>
      </c>
      <c r="U330" s="525"/>
      <c r="V330" s="525" t="s">
        <v>257</v>
      </c>
      <c r="W330" s="525"/>
      <c r="X330" s="525" t="s">
        <v>252</v>
      </c>
      <c r="Y330" s="525"/>
      <c r="Z330" s="525" t="s">
        <v>256</v>
      </c>
      <c r="AA330" s="525"/>
    </row>
    <row r="331" spans="1:27" ht="20.100000000000001" customHeight="1">
      <c r="A331" s="565"/>
      <c r="B331" s="517" t="s">
        <v>258</v>
      </c>
      <c r="C331" s="590">
        <v>1</v>
      </c>
      <c r="D331" s="591"/>
      <c r="E331" s="558">
        <f>C331*11</f>
        <v>11</v>
      </c>
      <c r="F331" s="558"/>
      <c r="G331" s="525">
        <v>1</v>
      </c>
      <c r="H331" s="525"/>
      <c r="I331" s="558">
        <f>G331*11</f>
        <v>11</v>
      </c>
      <c r="J331" s="558"/>
      <c r="K331" s="558">
        <f>E331-I331</f>
        <v>0</v>
      </c>
      <c r="L331" s="558"/>
      <c r="M331" s="556">
        <f>IF(ISERROR(K331/E331),"",K331/E331)</f>
        <v>0</v>
      </c>
      <c r="N331" s="556"/>
      <c r="O331" s="555"/>
      <c r="P331" s="525" t="s">
        <v>201</v>
      </c>
      <c r="Q331" s="525"/>
      <c r="R331" s="554">
        <f>SUM(O196:U196)</f>
        <v>0</v>
      </c>
      <c r="S331" s="554"/>
      <c r="T331" s="549" t="str">
        <f t="array" ref="T331">IF(ISERROR(R331/R338),"",R331/R338)</f>
        <v/>
      </c>
      <c r="U331" s="549"/>
      <c r="V331" s="525" t="s">
        <v>259</v>
      </c>
      <c r="W331" s="525"/>
      <c r="X331" s="526">
        <f>SUM(P195,P253,P288,P304,P312,P327)</f>
        <v>0</v>
      </c>
      <c r="Y331" s="527"/>
      <c r="Z331" s="549" t="str">
        <f t="array" ref="Z331">IF(ISERROR(X331/X338),"",X331/X338)</f>
        <v/>
      </c>
      <c r="AA331" s="549"/>
    </row>
    <row r="332" spans="1:27" ht="20.100000000000001" customHeight="1">
      <c r="A332" s="565"/>
      <c r="B332" s="517" t="s">
        <v>260</v>
      </c>
      <c r="C332" s="547">
        <v>0</v>
      </c>
      <c r="D332" s="548"/>
      <c r="E332" s="558">
        <f>C332*11</f>
        <v>0</v>
      </c>
      <c r="F332" s="558"/>
      <c r="G332" s="525">
        <v>0</v>
      </c>
      <c r="H332" s="525"/>
      <c r="I332" s="558">
        <f>G332*11</f>
        <v>0</v>
      </c>
      <c r="J332" s="558"/>
      <c r="K332" s="558">
        <f>E332-I332</f>
        <v>0</v>
      </c>
      <c r="L332" s="558"/>
      <c r="M332" s="556" t="str">
        <f>IF(ISERROR(K332/E332),"",K332/E332)</f>
        <v/>
      </c>
      <c r="N332" s="556"/>
      <c r="O332" s="555"/>
      <c r="P332" s="525" t="s">
        <v>216</v>
      </c>
      <c r="Q332" s="525"/>
      <c r="R332" s="554">
        <f>SUM(O254:U254)</f>
        <v>0</v>
      </c>
      <c r="S332" s="554"/>
      <c r="T332" s="549" t="str">
        <f>IF(ISERROR(R332/R338),"",R332/R338)</f>
        <v/>
      </c>
      <c r="U332" s="549"/>
      <c r="V332" s="525" t="s">
        <v>261</v>
      </c>
      <c r="W332" s="525"/>
      <c r="X332" s="526">
        <f>SUM(P196,P254,P289,P305,P313,P328)</f>
        <v>0</v>
      </c>
      <c r="Y332" s="527"/>
      <c r="Z332" s="549" t="str">
        <f>IF(ISERROR(X332/X338),"",X332/X338)</f>
        <v/>
      </c>
      <c r="AA332" s="549"/>
    </row>
    <row r="333" spans="1:27" ht="20.100000000000001" customHeight="1">
      <c r="A333" s="565"/>
      <c r="B333" s="517" t="s">
        <v>262</v>
      </c>
      <c r="C333" s="547">
        <v>0</v>
      </c>
      <c r="D333" s="548"/>
      <c r="E333" s="558">
        <f>C333*8</f>
        <v>0</v>
      </c>
      <c r="F333" s="558"/>
      <c r="G333" s="525">
        <v>1</v>
      </c>
      <c r="H333" s="525"/>
      <c r="I333" s="558">
        <f>G333*8</f>
        <v>8</v>
      </c>
      <c r="J333" s="558"/>
      <c r="K333" s="558">
        <f>E333-I333</f>
        <v>-8</v>
      </c>
      <c r="L333" s="558"/>
      <c r="M333" s="556" t="str">
        <f>IF(ISERROR(K333/E333),"",K333/E333)</f>
        <v/>
      </c>
      <c r="N333" s="556"/>
      <c r="O333" s="555"/>
      <c r="P333" s="525" t="s">
        <v>224</v>
      </c>
      <c r="Q333" s="525"/>
      <c r="R333" s="554">
        <f>SUM(O289:U289)</f>
        <v>0</v>
      </c>
      <c r="S333" s="554"/>
      <c r="T333" s="549" t="str">
        <f>IF(ISERROR(R333/R338),"",R333/R338)</f>
        <v/>
      </c>
      <c r="U333" s="549"/>
      <c r="V333" s="525" t="s">
        <v>263</v>
      </c>
      <c r="W333" s="525"/>
      <c r="X333" s="526">
        <f>SUM(P197,P255,P290,P306,P314,P329)</f>
        <v>0</v>
      </c>
      <c r="Y333" s="527"/>
      <c r="Z333" s="549" t="str">
        <f>IF(ISERROR(X333/X338),"",X333/X338)</f>
        <v/>
      </c>
      <c r="AA333" s="549"/>
    </row>
    <row r="334" spans="1:27" ht="20.100000000000001" customHeight="1">
      <c r="A334" s="565"/>
      <c r="B334" s="517" t="s">
        <v>264</v>
      </c>
      <c r="C334" s="547">
        <v>1</v>
      </c>
      <c r="D334" s="548"/>
      <c r="E334" s="558">
        <f>C334*11</f>
        <v>11</v>
      </c>
      <c r="F334" s="558"/>
      <c r="G334" s="525">
        <v>1</v>
      </c>
      <c r="H334" s="525"/>
      <c r="I334" s="558">
        <f>G334*11</f>
        <v>11</v>
      </c>
      <c r="J334" s="558"/>
      <c r="K334" s="558">
        <f>E334-I334</f>
        <v>0</v>
      </c>
      <c r="L334" s="558"/>
      <c r="M334" s="556">
        <f>IF(ISERROR(K334/E334),"",K334/E334)</f>
        <v>0</v>
      </c>
      <c r="N334" s="556"/>
      <c r="O334" s="555"/>
      <c r="P334" s="525" t="s">
        <v>231</v>
      </c>
      <c r="Q334" s="525"/>
      <c r="R334" s="554">
        <f>SUM(O305:U305)</f>
        <v>0</v>
      </c>
      <c r="S334" s="554"/>
      <c r="T334" s="549" t="str">
        <f>IF(ISERROR(R334/R338),"",R334/R338)</f>
        <v/>
      </c>
      <c r="U334" s="549"/>
      <c r="V334" s="525" t="s">
        <v>265</v>
      </c>
      <c r="W334" s="525"/>
      <c r="X334" s="526">
        <f>SUM(P199,P256,P291,P307,P315,P330)</f>
        <v>0</v>
      </c>
      <c r="Y334" s="527"/>
      <c r="Z334" s="549" t="str">
        <f>IF(ISERROR(X334/X338),"",X334/X338)</f>
        <v/>
      </c>
      <c r="AA334" s="549"/>
    </row>
    <row r="335" spans="1:27" ht="20.100000000000001" customHeight="1">
      <c r="A335" s="566"/>
      <c r="B335" s="517" t="s">
        <v>266</v>
      </c>
      <c r="C335" s="557">
        <f>SUM(C331:D334)</f>
        <v>2</v>
      </c>
      <c r="D335" s="531"/>
      <c r="E335" s="558">
        <f>SUM(E331:F334)</f>
        <v>22</v>
      </c>
      <c r="F335" s="558"/>
      <c r="G335" s="525">
        <f>SUM(G331:H334)</f>
        <v>3</v>
      </c>
      <c r="H335" s="525"/>
      <c r="I335" s="558">
        <f>SUM(I331:J334)</f>
        <v>30</v>
      </c>
      <c r="J335" s="558"/>
      <c r="K335" s="558">
        <f>SUM(K331:L334)</f>
        <v>-8</v>
      </c>
      <c r="L335" s="558"/>
      <c r="M335" s="556">
        <f>IF(ISERROR(K335/E335),"",K335/E335)</f>
        <v>-0.36363636363636365</v>
      </c>
      <c r="N335" s="556"/>
      <c r="O335" s="555"/>
      <c r="P335" s="525" t="s">
        <v>234</v>
      </c>
      <c r="Q335" s="525"/>
      <c r="R335" s="554">
        <f>SUM(O313:U313)</f>
        <v>0</v>
      </c>
      <c r="S335" s="554"/>
      <c r="T335" s="549" t="str">
        <f>IF(ISERROR(R335/R338),"",R335/R338)</f>
        <v/>
      </c>
      <c r="U335" s="549"/>
      <c r="V335" s="525" t="s">
        <v>267</v>
      </c>
      <c r="W335" s="525"/>
      <c r="X335" s="526">
        <f>SUM(P200,P257,P292,P308,P316,P331)</f>
        <v>0</v>
      </c>
      <c r="Y335" s="527"/>
      <c r="Z335" s="549" t="str">
        <f>IF(ISERROR(X335/X338),"",X335/X338)</f>
        <v/>
      </c>
      <c r="AA335" s="549"/>
    </row>
    <row r="336" spans="1:27" ht="20.100000000000001" customHeight="1">
      <c r="A336" s="367" t="s">
        <v>496</v>
      </c>
      <c r="B336" s="517">
        <f>G329</f>
        <v>1478</v>
      </c>
      <c r="C336" s="535" t="s">
        <v>269</v>
      </c>
      <c r="D336" s="534"/>
      <c r="E336" s="525">
        <f>H329</f>
        <v>7456.07</v>
      </c>
      <c r="F336" s="525"/>
      <c r="G336" s="525" t="s">
        <v>270</v>
      </c>
      <c r="H336" s="525"/>
      <c r="I336" s="553">
        <f>L329</f>
        <v>26.34028724184925</v>
      </c>
      <c r="J336" s="553"/>
      <c r="K336" s="555" t="s">
        <v>271</v>
      </c>
      <c r="L336" s="555"/>
      <c r="M336" s="553">
        <f>J329</f>
        <v>22.393939393939394</v>
      </c>
      <c r="N336" s="553"/>
      <c r="O336" s="555"/>
      <c r="P336" s="525" t="s">
        <v>244</v>
      </c>
      <c r="Q336" s="525"/>
      <c r="R336" s="554">
        <f>SUM(O328:U328)</f>
        <v>0</v>
      </c>
      <c r="S336" s="554"/>
      <c r="T336" s="549" t="str">
        <f>IF(ISERROR(R336/R338),"",R336/R338)</f>
        <v/>
      </c>
      <c r="U336" s="549"/>
      <c r="V336" s="525" t="s">
        <v>272</v>
      </c>
      <c r="W336" s="525"/>
      <c r="X336" s="526">
        <f>SUM(P201,P258,P293,P309,P317,P332)</f>
        <v>0</v>
      </c>
      <c r="Y336" s="527"/>
      <c r="Z336" s="549" t="str">
        <f>IF(ISERROR(X336/X338),"",X336/X338)</f>
        <v/>
      </c>
      <c r="AA336" s="549"/>
    </row>
    <row r="337" spans="1:27" ht="20.100000000000001" customHeight="1">
      <c r="A337" s="368" t="s">
        <v>497</v>
      </c>
      <c r="B337" s="517">
        <f>I329+C335</f>
        <v>68</v>
      </c>
      <c r="C337" s="532" t="s">
        <v>251</v>
      </c>
      <c r="D337" s="533"/>
      <c r="E337" s="550">
        <f>K329+I335</f>
        <v>86.111764705882351</v>
      </c>
      <c r="F337" s="550"/>
      <c r="G337" s="525" t="s">
        <v>274</v>
      </c>
      <c r="H337" s="525"/>
      <c r="I337" s="553">
        <f>B337-E337</f>
        <v>-18.111764705882351</v>
      </c>
      <c r="J337" s="553"/>
      <c r="K337" s="555" t="s">
        <v>275</v>
      </c>
      <c r="L337" s="555"/>
      <c r="M337" s="556">
        <f>IF(ISERROR(I337/E337),"",I337/E337)</f>
        <v>-0.21032857435617186</v>
      </c>
      <c r="N337" s="556"/>
      <c r="O337" s="555"/>
      <c r="P337" s="525" t="s">
        <v>245</v>
      </c>
      <c r="Q337" s="525"/>
      <c r="R337" s="554"/>
      <c r="S337" s="554"/>
      <c r="T337" s="549" t="str">
        <f>IF(ISERROR(R337/R338),"",R337/R338)</f>
        <v/>
      </c>
      <c r="U337" s="549"/>
      <c r="V337" s="525" t="s">
        <v>264</v>
      </c>
      <c r="W337" s="525"/>
      <c r="X337" s="526">
        <f>SUM(P202,P259,P294,P310,P318,P333)</f>
        <v>0</v>
      </c>
      <c r="Y337" s="527"/>
      <c r="Z337" s="549" t="str">
        <f>IF(ISERROR(X337/X338),"",X337/X338)</f>
        <v/>
      </c>
      <c r="AA337" s="549"/>
    </row>
    <row r="338" spans="1:27" ht="20.100000000000001" customHeight="1">
      <c r="A338" s="368" t="s">
        <v>498</v>
      </c>
      <c r="B338" s="517">
        <f>N329</f>
        <v>0</v>
      </c>
      <c r="C338" s="532" t="s">
        <v>277</v>
      </c>
      <c r="D338" s="533"/>
      <c r="E338" s="549">
        <f>IF(ISERROR(B338/B337),"",B338/B337)</f>
        <v>0</v>
      </c>
      <c r="F338" s="549"/>
      <c r="G338" s="525" t="s">
        <v>278</v>
      </c>
      <c r="H338" s="525"/>
      <c r="I338" s="555">
        <f>V329</f>
        <v>0</v>
      </c>
      <c r="J338" s="555"/>
      <c r="K338" s="555" t="s">
        <v>279</v>
      </c>
      <c r="L338" s="555"/>
      <c r="M338" s="556">
        <f t="array" ref="M338">IF(ISERROR(I338/B336),"",I338/B336)</f>
        <v>0</v>
      </c>
      <c r="N338" s="556"/>
      <c r="O338" s="555"/>
      <c r="P338" s="525" t="s">
        <v>266</v>
      </c>
      <c r="Q338" s="525"/>
      <c r="R338" s="554">
        <f>SUM(R331:S337)</f>
        <v>0</v>
      </c>
      <c r="S338" s="554"/>
      <c r="T338" s="549"/>
      <c r="U338" s="549"/>
      <c r="V338" s="525" t="s">
        <v>266</v>
      </c>
      <c r="W338" s="525"/>
      <c r="X338" s="552">
        <f>SUM(X331:Y337)</f>
        <v>0</v>
      </c>
      <c r="Y338" s="552"/>
      <c r="Z338" s="549"/>
      <c r="AA338" s="549"/>
    </row>
    <row r="339" spans="1:27" ht="36" hidden="1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hidden="1" customHeight="1">
      <c r="A340" s="575" t="s">
        <v>499</v>
      </c>
      <c r="B340" s="578" t="s">
        <v>280</v>
      </c>
      <c r="C340" s="578" t="s">
        <v>281</v>
      </c>
      <c r="D340" s="578" t="s">
        <v>282</v>
      </c>
      <c r="E340" s="581" t="s">
        <v>283</v>
      </c>
      <c r="F340" s="572" t="s">
        <v>284</v>
      </c>
      <c r="G340" s="555" t="s">
        <v>285</v>
      </c>
      <c r="H340" s="555"/>
      <c r="I340" s="578" t="s">
        <v>286</v>
      </c>
      <c r="J340" s="584" t="s">
        <v>271</v>
      </c>
      <c r="K340" s="587" t="s">
        <v>287</v>
      </c>
      <c r="L340" s="578" t="s">
        <v>270</v>
      </c>
      <c r="M340" s="568" t="s">
        <v>288</v>
      </c>
      <c r="N340" s="570" t="s">
        <v>252</v>
      </c>
      <c r="O340" s="555" t="s">
        <v>289</v>
      </c>
      <c r="P340" s="555"/>
      <c r="Q340" s="555"/>
      <c r="R340" s="555"/>
      <c r="S340" s="555"/>
      <c r="T340" s="555"/>
      <c r="U340" s="555"/>
      <c r="V340" s="555" t="s">
        <v>290</v>
      </c>
      <c r="W340" s="570" t="s">
        <v>291</v>
      </c>
      <c r="X340" s="555" t="s">
        <v>292</v>
      </c>
      <c r="Y340" s="555"/>
      <c r="Z340" s="555"/>
      <c r="AA340" s="555"/>
    </row>
    <row r="341" spans="1:27" ht="21.95" hidden="1" customHeight="1">
      <c r="A341" s="576"/>
      <c r="B341" s="579"/>
      <c r="C341" s="579"/>
      <c r="D341" s="579"/>
      <c r="E341" s="582"/>
      <c r="F341" s="573"/>
      <c r="G341" s="555"/>
      <c r="H341" s="555"/>
      <c r="I341" s="579"/>
      <c r="J341" s="585"/>
      <c r="K341" s="588"/>
      <c r="L341" s="579"/>
      <c r="M341" s="569"/>
      <c r="N341" s="570"/>
      <c r="O341" s="555" t="s">
        <v>259</v>
      </c>
      <c r="P341" s="555" t="s">
        <v>261</v>
      </c>
      <c r="Q341" s="555" t="s">
        <v>263</v>
      </c>
      <c r="R341" s="571" t="s">
        <v>265</v>
      </c>
      <c r="S341" s="525" t="s">
        <v>267</v>
      </c>
      <c r="T341" s="555" t="s">
        <v>272</v>
      </c>
      <c r="U341" s="555" t="s">
        <v>264</v>
      </c>
      <c r="V341" s="555"/>
      <c r="W341" s="570"/>
      <c r="X341" s="555" t="s">
        <v>293</v>
      </c>
      <c r="Y341" s="555" t="s">
        <v>294</v>
      </c>
      <c r="Z341" s="555" t="s">
        <v>295</v>
      </c>
      <c r="AA341" s="555" t="s">
        <v>264</v>
      </c>
    </row>
    <row r="342" spans="1:27" ht="21.95" hidden="1" customHeight="1">
      <c r="A342" s="577"/>
      <c r="B342" s="580"/>
      <c r="C342" s="580"/>
      <c r="D342" s="580"/>
      <c r="E342" s="583"/>
      <c r="F342" s="574"/>
      <c r="G342" s="436" t="s">
        <v>296</v>
      </c>
      <c r="H342" s="510" t="s">
        <v>297</v>
      </c>
      <c r="I342" s="580"/>
      <c r="J342" s="586"/>
      <c r="K342" s="589"/>
      <c r="L342" s="580"/>
      <c r="M342" s="569"/>
      <c r="N342" s="570"/>
      <c r="O342" s="555"/>
      <c r="P342" s="555"/>
      <c r="Q342" s="555"/>
      <c r="R342" s="571"/>
      <c r="S342" s="525"/>
      <c r="T342" s="555"/>
      <c r="U342" s="555"/>
      <c r="V342" s="555"/>
      <c r="W342" s="570"/>
      <c r="X342" s="555"/>
      <c r="Y342" s="555"/>
      <c r="Z342" s="555"/>
      <c r="AA342" s="555"/>
    </row>
    <row r="343" spans="1:27" ht="20.100000000000001" hidden="1" customHeight="1">
      <c r="A343" s="357">
        <v>30100030</v>
      </c>
      <c r="B343" s="512" t="s">
        <v>178</v>
      </c>
      <c r="C343" s="148" t="s">
        <v>179</v>
      </c>
      <c r="D343" s="130">
        <v>5.03</v>
      </c>
      <c r="E343" s="130"/>
      <c r="F343" s="149"/>
      <c r="G343" s="150"/>
      <c r="H343" s="5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11"/>
      <c r="P343" s="511"/>
      <c r="Q343" s="511"/>
      <c r="R343" s="511"/>
      <c r="S343" s="511"/>
      <c r="T343" s="511"/>
      <c r="U343" s="511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11"/>
      <c r="P344" s="511"/>
      <c r="Q344" s="511"/>
      <c r="R344" s="511"/>
      <c r="S344" s="511"/>
      <c r="T344" s="511"/>
      <c r="U344" s="511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11"/>
      <c r="P345" s="511"/>
      <c r="Q345" s="511"/>
      <c r="R345" s="511"/>
      <c r="S345" s="511"/>
      <c r="T345" s="511"/>
      <c r="U345" s="511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11"/>
      <c r="P346" s="511"/>
      <c r="Q346" s="511"/>
      <c r="R346" s="511"/>
      <c r="S346" s="511"/>
      <c r="T346" s="511"/>
      <c r="U346" s="511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11"/>
      <c r="P347" s="511"/>
      <c r="Q347" s="511"/>
      <c r="R347" s="511"/>
      <c r="S347" s="511"/>
      <c r="T347" s="511"/>
      <c r="U347" s="511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11"/>
      <c r="P348" s="511"/>
      <c r="Q348" s="511"/>
      <c r="R348" s="511"/>
      <c r="S348" s="511"/>
      <c r="T348" s="511"/>
      <c r="U348" s="511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11"/>
      <c r="P349" s="511"/>
      <c r="Q349" s="511"/>
      <c r="R349" s="511"/>
      <c r="S349" s="511"/>
      <c r="T349" s="511"/>
      <c r="U349" s="511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11"/>
      <c r="P350" s="511"/>
      <c r="Q350" s="511"/>
      <c r="R350" s="511"/>
      <c r="S350" s="511"/>
      <c r="T350" s="511"/>
      <c r="U350" s="511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20">
        <f t="shared" si="158"/>
        <v>0</v>
      </c>
      <c r="I351" s="5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11"/>
      <c r="P351" s="511"/>
      <c r="Q351" s="511"/>
      <c r="R351" s="511"/>
      <c r="S351" s="511"/>
      <c r="T351" s="511"/>
      <c r="U351" s="511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20">
        <f t="shared" si="158"/>
        <v>0</v>
      </c>
      <c r="I352" s="5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11"/>
      <c r="P352" s="511"/>
      <c r="Q352" s="511"/>
      <c r="R352" s="511"/>
      <c r="S352" s="511"/>
      <c r="T352" s="511"/>
      <c r="U352" s="511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20">
        <f t="shared" si="158"/>
        <v>0</v>
      </c>
      <c r="I353" s="520"/>
      <c r="J353" s="152"/>
      <c r="K353" s="153"/>
      <c r="L353" s="151"/>
      <c r="M353" s="131"/>
      <c r="N353" s="152"/>
      <c r="O353" s="511"/>
      <c r="P353" s="511"/>
      <c r="Q353" s="511"/>
      <c r="R353" s="511"/>
      <c r="S353" s="511"/>
      <c r="T353" s="511"/>
      <c r="U353" s="511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20">
        <f t="shared" si="158"/>
        <v>0</v>
      </c>
      <c r="I354" s="520"/>
      <c r="J354" s="152"/>
      <c r="K354" s="153"/>
      <c r="L354" s="151"/>
      <c r="M354" s="131"/>
      <c r="N354" s="152"/>
      <c r="O354" s="511"/>
      <c r="P354" s="511"/>
      <c r="Q354" s="511"/>
      <c r="R354" s="511"/>
      <c r="S354" s="511"/>
      <c r="T354" s="511"/>
      <c r="U354" s="511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11"/>
      <c r="P355" s="511"/>
      <c r="Q355" s="511"/>
      <c r="R355" s="511"/>
      <c r="S355" s="511"/>
      <c r="T355" s="511"/>
      <c r="U355" s="511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11"/>
      <c r="P356" s="511"/>
      <c r="Q356" s="511"/>
      <c r="R356" s="511"/>
      <c r="S356" s="511"/>
      <c r="T356" s="511"/>
      <c r="U356" s="511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11"/>
      <c r="P357" s="511"/>
      <c r="Q357" s="511"/>
      <c r="R357" s="511"/>
      <c r="S357" s="511"/>
      <c r="T357" s="511"/>
      <c r="U357" s="511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10" t="s">
        <v>190</v>
      </c>
      <c r="D358" s="130">
        <v>4.8</v>
      </c>
      <c r="E358" s="130"/>
      <c r="F358" s="149"/>
      <c r="G358" s="150"/>
      <c r="H358" s="5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11"/>
      <c r="P358" s="511"/>
      <c r="Q358" s="511"/>
      <c r="R358" s="511"/>
      <c r="S358" s="511"/>
      <c r="T358" s="511"/>
      <c r="U358" s="511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10" t="s">
        <v>187</v>
      </c>
      <c r="D359" s="130">
        <v>4.8</v>
      </c>
      <c r="E359" s="130"/>
      <c r="F359" s="149"/>
      <c r="G359" s="150"/>
      <c r="H359" s="5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11"/>
      <c r="P359" s="511"/>
      <c r="Q359" s="511"/>
      <c r="R359" s="511"/>
      <c r="S359" s="511"/>
      <c r="T359" s="511"/>
      <c r="U359" s="511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10" t="s">
        <v>179</v>
      </c>
      <c r="D360" s="130">
        <v>4.8</v>
      </c>
      <c r="E360" s="130"/>
      <c r="F360" s="149"/>
      <c r="G360" s="150"/>
      <c r="H360" s="5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11"/>
      <c r="P360" s="511"/>
      <c r="Q360" s="511"/>
      <c r="R360" s="511"/>
      <c r="S360" s="511"/>
      <c r="T360" s="511"/>
      <c r="U360" s="511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10" t="s">
        <v>199</v>
      </c>
      <c r="D361" s="130">
        <v>4.8</v>
      </c>
      <c r="E361" s="130"/>
      <c r="F361" s="149"/>
      <c r="G361" s="150"/>
      <c r="H361" s="5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11"/>
      <c r="P361" s="511"/>
      <c r="Q361" s="511"/>
      <c r="R361" s="511"/>
      <c r="S361" s="511"/>
      <c r="T361" s="511"/>
      <c r="U361" s="511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11"/>
      <c r="P362" s="511"/>
      <c r="Q362" s="511"/>
      <c r="R362" s="511"/>
      <c r="S362" s="511"/>
      <c r="T362" s="511"/>
      <c r="U362" s="511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11"/>
      <c r="P363" s="511"/>
      <c r="Q363" s="511"/>
      <c r="R363" s="511"/>
      <c r="S363" s="511"/>
      <c r="T363" s="511"/>
      <c r="U363" s="511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59" t="s">
        <v>201</v>
      </c>
      <c r="B364" s="560"/>
      <c r="C364" s="518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12" t="s">
        <v>206</v>
      </c>
      <c r="C365" s="148" t="s">
        <v>199</v>
      </c>
      <c r="D365" s="130">
        <v>5.03</v>
      </c>
      <c r="E365" s="130"/>
      <c r="F365" s="149"/>
      <c r="G365" s="150"/>
      <c r="H365" s="5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15"/>
      <c r="P365" s="515"/>
      <c r="Q365" s="515"/>
      <c r="R365" s="515"/>
      <c r="S365" s="515"/>
      <c r="T365" s="515"/>
      <c r="U365" s="515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12" t="s">
        <v>428</v>
      </c>
      <c r="C366" s="209" t="s">
        <v>430</v>
      </c>
      <c r="D366" s="130">
        <v>5.03</v>
      </c>
      <c r="E366" s="130"/>
      <c r="F366" s="149"/>
      <c r="G366" s="150"/>
      <c r="H366" s="5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15"/>
      <c r="P366" s="515"/>
      <c r="Q366" s="515"/>
      <c r="R366" s="515"/>
      <c r="S366" s="515"/>
      <c r="T366" s="515"/>
      <c r="U366" s="515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12" t="s">
        <v>206</v>
      </c>
      <c r="C367" s="148" t="s">
        <v>186</v>
      </c>
      <c r="D367" s="130">
        <v>5.03</v>
      </c>
      <c r="E367" s="130"/>
      <c r="F367" s="149"/>
      <c r="G367" s="150"/>
      <c r="H367" s="5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15"/>
      <c r="P367" s="515"/>
      <c r="Q367" s="515"/>
      <c r="R367" s="515"/>
      <c r="S367" s="515"/>
      <c r="T367" s="515"/>
      <c r="U367" s="515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12" t="s">
        <v>206</v>
      </c>
      <c r="C368" s="148" t="s">
        <v>203</v>
      </c>
      <c r="D368" s="130">
        <v>5.03</v>
      </c>
      <c r="E368" s="130"/>
      <c r="F368" s="149"/>
      <c r="G368" s="150"/>
      <c r="H368" s="5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15"/>
      <c r="P368" s="515"/>
      <c r="Q368" s="515"/>
      <c r="R368" s="515"/>
      <c r="S368" s="515"/>
      <c r="T368" s="515"/>
      <c r="U368" s="515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12" t="s">
        <v>206</v>
      </c>
      <c r="C369" s="148" t="s">
        <v>207</v>
      </c>
      <c r="D369" s="130">
        <v>5.03</v>
      </c>
      <c r="E369" s="130"/>
      <c r="F369" s="149"/>
      <c r="G369" s="150"/>
      <c r="H369" s="5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15"/>
      <c r="P369" s="515"/>
      <c r="Q369" s="515"/>
      <c r="R369" s="515"/>
      <c r="S369" s="515"/>
      <c r="T369" s="515"/>
      <c r="U369" s="515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12" t="s">
        <v>417</v>
      </c>
      <c r="C370" s="209" t="s">
        <v>418</v>
      </c>
      <c r="D370" s="130"/>
      <c r="E370" s="130"/>
      <c r="F370" s="149"/>
      <c r="G370" s="150"/>
      <c r="H370" s="5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15"/>
      <c r="P370" s="515"/>
      <c r="Q370" s="515"/>
      <c r="R370" s="515"/>
      <c r="S370" s="515"/>
      <c r="T370" s="515"/>
      <c r="U370" s="515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12" t="s">
        <v>417</v>
      </c>
      <c r="C371" s="209" t="s">
        <v>419</v>
      </c>
      <c r="D371" s="130"/>
      <c r="E371" s="130"/>
      <c r="F371" s="149"/>
      <c r="G371" s="150"/>
      <c r="H371" s="5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15"/>
      <c r="P371" s="515"/>
      <c r="Q371" s="515"/>
      <c r="R371" s="515"/>
      <c r="S371" s="515"/>
      <c r="T371" s="515"/>
      <c r="U371" s="515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12" t="s">
        <v>417</v>
      </c>
      <c r="C372" s="209" t="s">
        <v>61</v>
      </c>
      <c r="D372" s="130"/>
      <c r="E372" s="130"/>
      <c r="F372" s="149"/>
      <c r="G372" s="150"/>
      <c r="H372" s="5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15"/>
      <c r="P372" s="515"/>
      <c r="Q372" s="515"/>
      <c r="R372" s="515"/>
      <c r="S372" s="515"/>
      <c r="T372" s="515"/>
      <c r="U372" s="515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12" t="s">
        <v>208</v>
      </c>
      <c r="C373" s="148" t="s">
        <v>179</v>
      </c>
      <c r="D373" s="130">
        <v>5.08</v>
      </c>
      <c r="E373" s="130"/>
      <c r="F373" s="149"/>
      <c r="G373" s="150"/>
      <c r="H373" s="5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15"/>
      <c r="P373" s="515"/>
      <c r="Q373" s="515"/>
      <c r="R373" s="515"/>
      <c r="S373" s="515"/>
      <c r="T373" s="515"/>
      <c r="U373" s="515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12" t="s">
        <v>208</v>
      </c>
      <c r="C374" s="148" t="s">
        <v>204</v>
      </c>
      <c r="D374" s="130">
        <v>5.08</v>
      </c>
      <c r="E374" s="130"/>
      <c r="F374" s="149"/>
      <c r="G374" s="150"/>
      <c r="H374" s="5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15"/>
      <c r="P374" s="515"/>
      <c r="Q374" s="515"/>
      <c r="R374" s="515"/>
      <c r="S374" s="515"/>
      <c r="T374" s="515"/>
      <c r="U374" s="515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12" t="s">
        <v>208</v>
      </c>
      <c r="C375" s="148" t="s">
        <v>205</v>
      </c>
      <c r="D375" s="130">
        <v>5.08</v>
      </c>
      <c r="E375" s="130"/>
      <c r="F375" s="149"/>
      <c r="G375" s="150"/>
      <c r="H375" s="5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15"/>
      <c r="P375" s="515"/>
      <c r="Q375" s="515"/>
      <c r="R375" s="515"/>
      <c r="S375" s="515"/>
      <c r="T375" s="515"/>
      <c r="U375" s="515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12" t="s">
        <v>208</v>
      </c>
      <c r="C376" s="148" t="s">
        <v>186</v>
      </c>
      <c r="D376" s="130">
        <v>5.08</v>
      </c>
      <c r="E376" s="130"/>
      <c r="F376" s="149"/>
      <c r="G376" s="150"/>
      <c r="H376" s="5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15"/>
      <c r="P376" s="515"/>
      <c r="Q376" s="515"/>
      <c r="R376" s="515"/>
      <c r="S376" s="515"/>
      <c r="T376" s="515"/>
      <c r="U376" s="515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12" t="s">
        <v>208</v>
      </c>
      <c r="C377" s="148" t="s">
        <v>203</v>
      </c>
      <c r="D377" s="130">
        <v>5.08</v>
      </c>
      <c r="E377" s="130"/>
      <c r="F377" s="149"/>
      <c r="G377" s="150"/>
      <c r="H377" s="5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15"/>
      <c r="P377" s="515"/>
      <c r="Q377" s="515"/>
      <c r="R377" s="515"/>
      <c r="S377" s="515"/>
      <c r="T377" s="515"/>
      <c r="U377" s="515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12" t="s">
        <v>208</v>
      </c>
      <c r="C378" s="148" t="s">
        <v>199</v>
      </c>
      <c r="D378" s="130">
        <v>5.08</v>
      </c>
      <c r="E378" s="130"/>
      <c r="F378" s="149"/>
      <c r="G378" s="150"/>
      <c r="H378" s="5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11"/>
      <c r="P378" s="511"/>
      <c r="Q378" s="511"/>
      <c r="R378" s="511"/>
      <c r="S378" s="511"/>
      <c r="T378" s="511"/>
      <c r="U378" s="511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12" t="s">
        <v>208</v>
      </c>
      <c r="C379" s="148" t="s">
        <v>187</v>
      </c>
      <c r="D379" s="130">
        <v>5.08</v>
      </c>
      <c r="E379" s="130"/>
      <c r="F379" s="149"/>
      <c r="G379" s="150"/>
      <c r="H379" s="5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15"/>
      <c r="P379" s="515"/>
      <c r="Q379" s="515"/>
      <c r="R379" s="515"/>
      <c r="S379" s="515"/>
      <c r="T379" s="515"/>
      <c r="U379" s="515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12" t="s">
        <v>208</v>
      </c>
      <c r="C380" s="148" t="s">
        <v>207</v>
      </c>
      <c r="D380" s="130">
        <v>5.08</v>
      </c>
      <c r="E380" s="130"/>
      <c r="F380" s="149"/>
      <c r="G380" s="150"/>
      <c r="H380" s="5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11"/>
      <c r="P380" s="511"/>
      <c r="Q380" s="511"/>
      <c r="R380" s="511"/>
      <c r="S380" s="511"/>
      <c r="T380" s="511"/>
      <c r="U380" s="511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12" t="s">
        <v>209</v>
      </c>
      <c r="C381" s="148" t="s">
        <v>194</v>
      </c>
      <c r="D381" s="130">
        <v>5.03</v>
      </c>
      <c r="E381" s="130"/>
      <c r="F381" s="149"/>
      <c r="G381" s="150"/>
      <c r="H381" s="5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15"/>
      <c r="P381" s="515"/>
      <c r="Q381" s="515"/>
      <c r="R381" s="515"/>
      <c r="S381" s="515"/>
      <c r="T381" s="515"/>
      <c r="U381" s="515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12" t="s">
        <v>209</v>
      </c>
      <c r="C382" s="148" t="s">
        <v>179</v>
      </c>
      <c r="D382" s="130">
        <v>5.03</v>
      </c>
      <c r="E382" s="130"/>
      <c r="F382" s="149"/>
      <c r="G382" s="150"/>
      <c r="H382" s="5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15"/>
      <c r="P382" s="515"/>
      <c r="Q382" s="515"/>
      <c r="R382" s="515"/>
      <c r="S382" s="515"/>
      <c r="T382" s="515"/>
      <c r="U382" s="515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12" t="s">
        <v>209</v>
      </c>
      <c r="C383" s="148" t="s">
        <v>195</v>
      </c>
      <c r="D383" s="130">
        <v>5.03</v>
      </c>
      <c r="E383" s="130"/>
      <c r="F383" s="149"/>
      <c r="G383" s="150"/>
      <c r="H383" s="5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15"/>
      <c r="P383" s="515"/>
      <c r="Q383" s="515"/>
      <c r="R383" s="515"/>
      <c r="S383" s="515"/>
      <c r="T383" s="515"/>
      <c r="U383" s="515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12" t="s">
        <v>209</v>
      </c>
      <c r="C384" s="148" t="s">
        <v>204</v>
      </c>
      <c r="D384" s="130">
        <v>5.03</v>
      </c>
      <c r="E384" s="130"/>
      <c r="F384" s="149"/>
      <c r="G384" s="150"/>
      <c r="H384" s="5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15"/>
      <c r="P384" s="515"/>
      <c r="Q384" s="515"/>
      <c r="R384" s="515"/>
      <c r="S384" s="515"/>
      <c r="T384" s="515"/>
      <c r="U384" s="515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12" t="s">
        <v>382</v>
      </c>
      <c r="C385" s="209" t="s">
        <v>383</v>
      </c>
      <c r="D385" s="130">
        <v>5.03</v>
      </c>
      <c r="E385" s="130"/>
      <c r="F385" s="149"/>
      <c r="G385" s="150"/>
      <c r="H385" s="5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15"/>
      <c r="P385" s="515"/>
      <c r="Q385" s="515"/>
      <c r="R385" s="515"/>
      <c r="S385" s="515"/>
      <c r="T385" s="515"/>
      <c r="U385" s="515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12" t="s">
        <v>382</v>
      </c>
      <c r="C386" s="209" t="s">
        <v>384</v>
      </c>
      <c r="D386" s="130">
        <v>5.03</v>
      </c>
      <c r="E386" s="130"/>
      <c r="F386" s="149"/>
      <c r="G386" s="150"/>
      <c r="H386" s="5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15"/>
      <c r="P386" s="515"/>
      <c r="Q386" s="515"/>
      <c r="R386" s="515"/>
      <c r="S386" s="515"/>
      <c r="T386" s="515"/>
      <c r="U386" s="515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12" t="s">
        <v>382</v>
      </c>
      <c r="C387" s="209" t="s">
        <v>389</v>
      </c>
      <c r="D387" s="130">
        <v>5.03</v>
      </c>
      <c r="E387" s="130"/>
      <c r="F387" s="149"/>
      <c r="G387" s="150"/>
      <c r="H387" s="5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15"/>
      <c r="P387" s="515"/>
      <c r="Q387" s="515"/>
      <c r="R387" s="515"/>
      <c r="S387" s="515"/>
      <c r="T387" s="515"/>
      <c r="U387" s="515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12" t="s">
        <v>382</v>
      </c>
      <c r="C388" s="209" t="s">
        <v>391</v>
      </c>
      <c r="D388" s="130">
        <v>5.03</v>
      </c>
      <c r="E388" s="130"/>
      <c r="F388" s="149"/>
      <c r="G388" s="150"/>
      <c r="H388" s="5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15"/>
      <c r="P388" s="515"/>
      <c r="Q388" s="515"/>
      <c r="R388" s="515"/>
      <c r="S388" s="515"/>
      <c r="T388" s="515"/>
      <c r="U388" s="515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12" t="s">
        <v>421</v>
      </c>
      <c r="C389" s="209" t="s">
        <v>364</v>
      </c>
      <c r="D389" s="130">
        <v>5.03</v>
      </c>
      <c r="E389" s="130"/>
      <c r="F389" s="149"/>
      <c r="G389" s="150"/>
      <c r="H389" s="5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15"/>
      <c r="P389" s="515"/>
      <c r="Q389" s="515"/>
      <c r="R389" s="515"/>
      <c r="S389" s="515"/>
      <c r="T389" s="515"/>
      <c r="U389" s="515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12" t="s">
        <v>421</v>
      </c>
      <c r="C390" s="209" t="s">
        <v>365</v>
      </c>
      <c r="D390" s="130">
        <v>5.03</v>
      </c>
      <c r="E390" s="130"/>
      <c r="F390" s="149"/>
      <c r="G390" s="150"/>
      <c r="H390" s="5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15"/>
      <c r="P390" s="515"/>
      <c r="Q390" s="515"/>
      <c r="R390" s="515"/>
      <c r="S390" s="515"/>
      <c r="T390" s="515"/>
      <c r="U390" s="515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12" t="s">
        <v>421</v>
      </c>
      <c r="C391" s="209" t="s">
        <v>366</v>
      </c>
      <c r="D391" s="130">
        <v>5.03</v>
      </c>
      <c r="E391" s="130"/>
      <c r="F391" s="149"/>
      <c r="G391" s="150"/>
      <c r="H391" s="5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15"/>
      <c r="P391" s="515"/>
      <c r="Q391" s="515"/>
      <c r="R391" s="515"/>
      <c r="S391" s="515"/>
      <c r="T391" s="515"/>
      <c r="U391" s="515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12" t="s">
        <v>421</v>
      </c>
      <c r="C392" s="209" t="s">
        <v>367</v>
      </c>
      <c r="D392" s="130">
        <v>5.03</v>
      </c>
      <c r="E392" s="130"/>
      <c r="F392" s="149"/>
      <c r="G392" s="150"/>
      <c r="H392" s="5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15"/>
      <c r="P392" s="515"/>
      <c r="Q392" s="515"/>
      <c r="R392" s="515"/>
      <c r="S392" s="515"/>
      <c r="T392" s="515"/>
      <c r="U392" s="515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11"/>
      <c r="P393" s="511"/>
      <c r="Q393" s="511"/>
      <c r="R393" s="511"/>
      <c r="S393" s="511"/>
      <c r="T393" s="511"/>
      <c r="U393" s="511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11"/>
      <c r="P394" s="511"/>
      <c r="Q394" s="511"/>
      <c r="R394" s="511"/>
      <c r="S394" s="511"/>
      <c r="T394" s="511"/>
      <c r="U394" s="511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11"/>
      <c r="P395" s="511"/>
      <c r="Q395" s="511"/>
      <c r="R395" s="511"/>
      <c r="S395" s="511"/>
      <c r="T395" s="511"/>
      <c r="U395" s="511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11"/>
      <c r="P396" s="511"/>
      <c r="Q396" s="511"/>
      <c r="R396" s="511"/>
      <c r="S396" s="511"/>
      <c r="T396" s="511"/>
      <c r="U396" s="511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11"/>
      <c r="P397" s="511"/>
      <c r="Q397" s="511"/>
      <c r="R397" s="511"/>
      <c r="S397" s="511"/>
      <c r="T397" s="511"/>
      <c r="U397" s="511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11"/>
      <c r="P398" s="511"/>
      <c r="Q398" s="511"/>
      <c r="R398" s="511"/>
      <c r="S398" s="511"/>
      <c r="T398" s="511"/>
      <c r="U398" s="511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11"/>
      <c r="P399" s="511"/>
      <c r="Q399" s="511"/>
      <c r="R399" s="511"/>
      <c r="S399" s="511"/>
      <c r="T399" s="511"/>
      <c r="U399" s="511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11"/>
      <c r="P400" s="511"/>
      <c r="Q400" s="511"/>
      <c r="R400" s="511"/>
      <c r="S400" s="511"/>
      <c r="T400" s="511"/>
      <c r="U400" s="511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11"/>
      <c r="P401" s="511"/>
      <c r="Q401" s="511"/>
      <c r="R401" s="511"/>
      <c r="S401" s="511"/>
      <c r="T401" s="511"/>
      <c r="U401" s="511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11"/>
      <c r="P402" s="511"/>
      <c r="Q402" s="511"/>
      <c r="R402" s="511"/>
      <c r="S402" s="511"/>
      <c r="T402" s="511"/>
      <c r="U402" s="511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11"/>
      <c r="P403" s="511"/>
      <c r="Q403" s="511"/>
      <c r="R403" s="511"/>
      <c r="S403" s="511"/>
      <c r="T403" s="511"/>
      <c r="U403" s="511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11"/>
      <c r="P404" s="511"/>
      <c r="Q404" s="511"/>
      <c r="R404" s="511"/>
      <c r="S404" s="511"/>
      <c r="T404" s="511"/>
      <c r="U404" s="511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11"/>
      <c r="P405" s="511"/>
      <c r="Q405" s="511"/>
      <c r="R405" s="511"/>
      <c r="S405" s="511"/>
      <c r="T405" s="511"/>
      <c r="U405" s="511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11"/>
      <c r="P406" s="511"/>
      <c r="Q406" s="511"/>
      <c r="R406" s="511"/>
      <c r="S406" s="511"/>
      <c r="T406" s="511"/>
      <c r="U406" s="511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20">
        <f t="shared" si="171"/>
        <v>0</v>
      </c>
      <c r="I407" s="151"/>
      <c r="J407" s="152"/>
      <c r="K407" s="153"/>
      <c r="L407" s="151"/>
      <c r="M407" s="131"/>
      <c r="N407" s="152"/>
      <c r="O407" s="511"/>
      <c r="P407" s="511"/>
      <c r="Q407" s="511"/>
      <c r="R407" s="511"/>
      <c r="S407" s="511"/>
      <c r="T407" s="511"/>
      <c r="U407" s="511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11"/>
      <c r="P408" s="511"/>
      <c r="Q408" s="511"/>
      <c r="R408" s="511"/>
      <c r="S408" s="511"/>
      <c r="T408" s="511"/>
      <c r="U408" s="511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11"/>
      <c r="P409" s="511"/>
      <c r="Q409" s="511"/>
      <c r="R409" s="511"/>
      <c r="S409" s="511"/>
      <c r="T409" s="511"/>
      <c r="U409" s="511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11"/>
      <c r="P410" s="511"/>
      <c r="Q410" s="511"/>
      <c r="R410" s="511"/>
      <c r="S410" s="511"/>
      <c r="T410" s="511"/>
      <c r="U410" s="511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11"/>
      <c r="P411" s="511"/>
      <c r="Q411" s="511"/>
      <c r="R411" s="511"/>
      <c r="S411" s="511"/>
      <c r="T411" s="511"/>
      <c r="U411" s="511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11"/>
      <c r="P412" s="511"/>
      <c r="Q412" s="511"/>
      <c r="R412" s="511"/>
      <c r="S412" s="511"/>
      <c r="T412" s="511"/>
      <c r="U412" s="511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11"/>
      <c r="P413" s="511"/>
      <c r="Q413" s="511"/>
      <c r="R413" s="511"/>
      <c r="S413" s="511"/>
      <c r="T413" s="511"/>
      <c r="U413" s="511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11"/>
      <c r="P414" s="511"/>
      <c r="Q414" s="511"/>
      <c r="R414" s="511"/>
      <c r="S414" s="511"/>
      <c r="T414" s="511"/>
      <c r="U414" s="511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11"/>
      <c r="P415" s="511"/>
      <c r="Q415" s="511"/>
      <c r="R415" s="511"/>
      <c r="S415" s="511"/>
      <c r="T415" s="511"/>
      <c r="U415" s="511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11"/>
      <c r="P416" s="511"/>
      <c r="Q416" s="511"/>
      <c r="R416" s="511"/>
      <c r="S416" s="511"/>
      <c r="T416" s="511"/>
      <c r="U416" s="511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11"/>
      <c r="P417" s="511"/>
      <c r="Q417" s="511"/>
      <c r="R417" s="511"/>
      <c r="S417" s="511"/>
      <c r="T417" s="511"/>
      <c r="U417" s="511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11"/>
      <c r="P418" s="511"/>
      <c r="Q418" s="511"/>
      <c r="R418" s="511"/>
      <c r="S418" s="511"/>
      <c r="T418" s="511"/>
      <c r="U418" s="511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11"/>
      <c r="P419" s="511"/>
      <c r="Q419" s="511"/>
      <c r="R419" s="511"/>
      <c r="S419" s="511"/>
      <c r="T419" s="511"/>
      <c r="U419" s="511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11"/>
      <c r="P420" s="511"/>
      <c r="Q420" s="511"/>
      <c r="R420" s="511"/>
      <c r="S420" s="511"/>
      <c r="T420" s="511"/>
      <c r="U420" s="511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11"/>
      <c r="P421" s="511"/>
      <c r="Q421" s="511"/>
      <c r="R421" s="511"/>
      <c r="S421" s="511"/>
      <c r="T421" s="511"/>
      <c r="U421" s="511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67" t="s">
        <v>216</v>
      </c>
      <c r="B422" s="567"/>
      <c r="C422" s="518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12" t="s">
        <v>217</v>
      </c>
      <c r="C423" s="148" t="s">
        <v>179</v>
      </c>
      <c r="D423" s="130">
        <v>5.03</v>
      </c>
      <c r="E423" s="130"/>
      <c r="F423" s="149"/>
      <c r="G423" s="150"/>
      <c r="H423" s="5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11"/>
      <c r="P423" s="511"/>
      <c r="Q423" s="511"/>
      <c r="R423" s="511"/>
      <c r="S423" s="511"/>
      <c r="T423" s="511"/>
      <c r="U423" s="511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12" t="s">
        <v>217</v>
      </c>
      <c r="C424" s="148" t="s">
        <v>186</v>
      </c>
      <c r="D424" s="130">
        <v>5.03</v>
      </c>
      <c r="E424" s="130"/>
      <c r="F424" s="149"/>
      <c r="G424" s="150"/>
      <c r="H424" s="5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11"/>
      <c r="P424" s="511"/>
      <c r="Q424" s="511"/>
      <c r="R424" s="511"/>
      <c r="S424" s="511"/>
      <c r="T424" s="511"/>
      <c r="U424" s="511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12" t="s">
        <v>217</v>
      </c>
      <c r="C425" s="148" t="s">
        <v>204</v>
      </c>
      <c r="D425" s="130">
        <v>5.03</v>
      </c>
      <c r="E425" s="130"/>
      <c r="F425" s="149"/>
      <c r="G425" s="150"/>
      <c r="H425" s="5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11"/>
      <c r="P425" s="511"/>
      <c r="Q425" s="511"/>
      <c r="R425" s="511"/>
      <c r="S425" s="511"/>
      <c r="T425" s="511"/>
      <c r="U425" s="511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11"/>
      <c r="P426" s="511"/>
      <c r="Q426" s="511"/>
      <c r="R426" s="511"/>
      <c r="S426" s="511"/>
      <c r="T426" s="511"/>
      <c r="U426" s="511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11"/>
      <c r="P427" s="511"/>
      <c r="Q427" s="511"/>
      <c r="R427" s="511"/>
      <c r="S427" s="511"/>
      <c r="T427" s="511"/>
      <c r="U427" s="511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20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11"/>
      <c r="P428" s="511"/>
      <c r="Q428" s="511"/>
      <c r="R428" s="511"/>
      <c r="S428" s="511"/>
      <c r="T428" s="511"/>
      <c r="U428" s="511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11"/>
      <c r="P429" s="511"/>
      <c r="Q429" s="511"/>
      <c r="R429" s="511"/>
      <c r="S429" s="511"/>
      <c r="T429" s="511"/>
      <c r="U429" s="511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11"/>
      <c r="P430" s="511"/>
      <c r="Q430" s="511"/>
      <c r="R430" s="511"/>
      <c r="S430" s="511"/>
      <c r="T430" s="511"/>
      <c r="U430" s="511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11"/>
      <c r="P431" s="511"/>
      <c r="Q431" s="511"/>
      <c r="R431" s="511"/>
      <c r="S431" s="511"/>
      <c r="T431" s="511"/>
      <c r="U431" s="511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11"/>
      <c r="P432" s="511"/>
      <c r="Q432" s="511"/>
      <c r="R432" s="511"/>
      <c r="S432" s="511"/>
      <c r="T432" s="511"/>
      <c r="U432" s="511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11"/>
      <c r="P433" s="511"/>
      <c r="Q433" s="511"/>
      <c r="R433" s="511"/>
      <c r="S433" s="511"/>
      <c r="T433" s="511"/>
      <c r="U433" s="511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11"/>
      <c r="P434" s="511"/>
      <c r="Q434" s="511"/>
      <c r="R434" s="511"/>
      <c r="S434" s="511"/>
      <c r="T434" s="511"/>
      <c r="U434" s="511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11"/>
      <c r="P435" s="511"/>
      <c r="Q435" s="511"/>
      <c r="R435" s="511"/>
      <c r="S435" s="511"/>
      <c r="T435" s="511"/>
      <c r="U435" s="511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11"/>
      <c r="P436" s="511"/>
      <c r="Q436" s="511"/>
      <c r="R436" s="511"/>
      <c r="S436" s="511"/>
      <c r="T436" s="511"/>
      <c r="U436" s="511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11"/>
      <c r="P437" s="511"/>
      <c r="Q437" s="511"/>
      <c r="R437" s="511"/>
      <c r="S437" s="511"/>
      <c r="T437" s="511"/>
      <c r="U437" s="511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11"/>
      <c r="P438" s="511"/>
      <c r="Q438" s="511"/>
      <c r="R438" s="511"/>
      <c r="S438" s="511"/>
      <c r="T438" s="511"/>
      <c r="U438" s="511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12" t="s">
        <v>222</v>
      </c>
      <c r="C439" s="148" t="s">
        <v>181</v>
      </c>
      <c r="D439" s="130">
        <v>9.36</v>
      </c>
      <c r="E439" s="130"/>
      <c r="F439" s="149"/>
      <c r="G439" s="150"/>
      <c r="H439" s="5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11"/>
      <c r="P439" s="511"/>
      <c r="Q439" s="511"/>
      <c r="R439" s="511"/>
      <c r="S439" s="511"/>
      <c r="T439" s="511"/>
      <c r="U439" s="511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12" t="s">
        <v>222</v>
      </c>
      <c r="C440" s="148" t="s">
        <v>179</v>
      </c>
      <c r="D440" s="130">
        <v>9.36</v>
      </c>
      <c r="E440" s="130"/>
      <c r="F440" s="149"/>
      <c r="G440" s="150"/>
      <c r="H440" s="5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11"/>
      <c r="P440" s="511"/>
      <c r="Q440" s="511"/>
      <c r="R440" s="511"/>
      <c r="S440" s="511"/>
      <c r="T440" s="511"/>
      <c r="U440" s="511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12" t="s">
        <v>222</v>
      </c>
      <c r="C441" s="148" t="s">
        <v>221</v>
      </c>
      <c r="D441" s="130">
        <v>9.36</v>
      </c>
      <c r="E441" s="130"/>
      <c r="F441" s="149"/>
      <c r="G441" s="150"/>
      <c r="H441" s="5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11"/>
      <c r="P441" s="511"/>
      <c r="Q441" s="511"/>
      <c r="R441" s="511"/>
      <c r="S441" s="511"/>
      <c r="T441" s="511"/>
      <c r="U441" s="511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12" t="s">
        <v>222</v>
      </c>
      <c r="C442" s="148" t="s">
        <v>186</v>
      </c>
      <c r="D442" s="130">
        <v>9.36</v>
      </c>
      <c r="E442" s="130"/>
      <c r="F442" s="149"/>
      <c r="G442" s="150"/>
      <c r="H442" s="5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11"/>
      <c r="P442" s="511"/>
      <c r="Q442" s="511"/>
      <c r="R442" s="511"/>
      <c r="S442" s="511"/>
      <c r="T442" s="511"/>
      <c r="U442" s="511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12" t="s">
        <v>393</v>
      </c>
      <c r="C443" s="209" t="s">
        <v>395</v>
      </c>
      <c r="D443" s="130">
        <v>5</v>
      </c>
      <c r="E443" s="130"/>
      <c r="F443" s="149"/>
      <c r="G443" s="150"/>
      <c r="H443" s="5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11"/>
      <c r="P443" s="511"/>
      <c r="Q443" s="511"/>
      <c r="R443" s="511"/>
      <c r="S443" s="511"/>
      <c r="T443" s="511"/>
      <c r="U443" s="511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512" t="s">
        <v>393</v>
      </c>
      <c r="C444" s="209" t="s">
        <v>402</v>
      </c>
      <c r="D444" s="130">
        <v>5</v>
      </c>
      <c r="E444" s="130"/>
      <c r="F444" s="149"/>
      <c r="G444" s="150"/>
      <c r="H444" s="5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11"/>
      <c r="P444" s="511"/>
      <c r="Q444" s="511"/>
      <c r="R444" s="511"/>
      <c r="S444" s="511"/>
      <c r="T444" s="511"/>
      <c r="U444" s="511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12" t="s">
        <v>404</v>
      </c>
      <c r="C445" s="209" t="s">
        <v>405</v>
      </c>
      <c r="D445" s="130">
        <v>5</v>
      </c>
      <c r="E445" s="130"/>
      <c r="F445" s="149"/>
      <c r="G445" s="150"/>
      <c r="H445" s="5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11"/>
      <c r="P445" s="511"/>
      <c r="Q445" s="511"/>
      <c r="R445" s="511"/>
      <c r="S445" s="511"/>
      <c r="T445" s="511"/>
      <c r="U445" s="511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12" t="s">
        <v>342</v>
      </c>
      <c r="C446" s="209" t="s">
        <v>372</v>
      </c>
      <c r="D446" s="130">
        <v>5</v>
      </c>
      <c r="E446" s="130"/>
      <c r="F446" s="149"/>
      <c r="G446" s="150"/>
      <c r="H446" s="5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11"/>
      <c r="P446" s="511"/>
      <c r="Q446" s="511"/>
      <c r="R446" s="511"/>
      <c r="S446" s="511"/>
      <c r="T446" s="511"/>
      <c r="U446" s="511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12" t="s">
        <v>343</v>
      </c>
      <c r="C447" s="148" t="s">
        <v>345</v>
      </c>
      <c r="D447" s="130">
        <v>5</v>
      </c>
      <c r="E447" s="130"/>
      <c r="F447" s="149"/>
      <c r="G447" s="150"/>
      <c r="H447" s="5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11"/>
      <c r="P447" s="511"/>
      <c r="Q447" s="511"/>
      <c r="R447" s="511"/>
      <c r="S447" s="511"/>
      <c r="T447" s="511"/>
      <c r="U447" s="511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12" t="s">
        <v>343</v>
      </c>
      <c r="C448" s="148" t="s">
        <v>347</v>
      </c>
      <c r="D448" s="130">
        <v>5</v>
      </c>
      <c r="E448" s="130"/>
      <c r="F448" s="149"/>
      <c r="G448" s="150"/>
      <c r="H448" s="5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11"/>
      <c r="P448" s="511"/>
      <c r="Q448" s="511"/>
      <c r="R448" s="511"/>
      <c r="S448" s="511"/>
      <c r="T448" s="511"/>
      <c r="U448" s="511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20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11"/>
      <c r="P449" s="511"/>
      <c r="Q449" s="511"/>
      <c r="R449" s="511"/>
      <c r="S449" s="511"/>
      <c r="T449" s="511"/>
      <c r="U449" s="511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20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11"/>
      <c r="P450" s="511"/>
      <c r="Q450" s="511"/>
      <c r="R450" s="511"/>
      <c r="S450" s="511"/>
      <c r="T450" s="511"/>
      <c r="U450" s="511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11"/>
      <c r="P451" s="511"/>
      <c r="Q451" s="511"/>
      <c r="R451" s="511"/>
      <c r="S451" s="511"/>
      <c r="T451" s="511"/>
      <c r="U451" s="511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11"/>
      <c r="P452" s="511"/>
      <c r="Q452" s="511"/>
      <c r="R452" s="511"/>
      <c r="S452" s="511"/>
      <c r="T452" s="511"/>
      <c r="U452" s="511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11"/>
      <c r="P453" s="511"/>
      <c r="Q453" s="511"/>
      <c r="R453" s="511"/>
      <c r="S453" s="511"/>
      <c r="T453" s="511"/>
      <c r="U453" s="511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11"/>
      <c r="P454" s="511"/>
      <c r="Q454" s="511"/>
      <c r="R454" s="511"/>
      <c r="S454" s="511"/>
      <c r="T454" s="511"/>
      <c r="U454" s="511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11"/>
      <c r="P455" s="511"/>
      <c r="Q455" s="511"/>
      <c r="R455" s="511"/>
      <c r="S455" s="511"/>
      <c r="T455" s="511"/>
      <c r="U455" s="511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20">
        <f t="shared" si="196"/>
        <v>0</v>
      </c>
      <c r="I456" s="151"/>
      <c r="J456" s="152" t="str">
        <f t="array" ref="J456">IF(ISERROR(G456/I456),"",G456/I456)</f>
        <v/>
      </c>
      <c r="K456" s="5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11"/>
      <c r="P456" s="511"/>
      <c r="Q456" s="511"/>
      <c r="R456" s="511"/>
      <c r="S456" s="511"/>
      <c r="T456" s="511"/>
      <c r="U456" s="511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hidden="1" customHeight="1">
      <c r="A457" s="559" t="s">
        <v>224</v>
      </c>
      <c r="B457" s="560"/>
      <c r="C457" s="518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 t="str">
        <f t="shared" si="209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11"/>
      <c r="P458" s="511"/>
      <c r="Q458" s="511"/>
      <c r="R458" s="511"/>
      <c r="S458" s="511"/>
      <c r="T458" s="511"/>
      <c r="U458" s="511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11"/>
      <c r="P459" s="511"/>
      <c r="Q459" s="511"/>
      <c r="R459" s="511"/>
      <c r="S459" s="511"/>
      <c r="T459" s="511"/>
      <c r="U459" s="511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11"/>
      <c r="P460" s="511"/>
      <c r="Q460" s="511"/>
      <c r="R460" s="511"/>
      <c r="S460" s="511"/>
      <c r="T460" s="511"/>
      <c r="U460" s="511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11"/>
      <c r="P461" s="511"/>
      <c r="Q461" s="511"/>
      <c r="R461" s="511"/>
      <c r="S461" s="511"/>
      <c r="T461" s="511"/>
      <c r="U461" s="511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16" t="s">
        <v>203</v>
      </c>
      <c r="D462" s="130">
        <v>5.03</v>
      </c>
      <c r="E462" s="130"/>
      <c r="F462" s="149"/>
      <c r="G462" s="150"/>
      <c r="H462" s="5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11"/>
      <c r="P462" s="511"/>
      <c r="Q462" s="511"/>
      <c r="R462" s="511"/>
      <c r="S462" s="511"/>
      <c r="T462" s="511"/>
      <c r="U462" s="511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11"/>
      <c r="P463" s="511"/>
      <c r="Q463" s="511"/>
      <c r="R463" s="511"/>
      <c r="S463" s="511"/>
      <c r="T463" s="511"/>
      <c r="U463" s="511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11"/>
      <c r="P464" s="511"/>
      <c r="Q464" s="511"/>
      <c r="R464" s="511"/>
      <c r="S464" s="511"/>
      <c r="T464" s="511"/>
      <c r="U464" s="511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16" t="s">
        <v>228</v>
      </c>
      <c r="D465" s="130">
        <v>5.03</v>
      </c>
      <c r="E465" s="130"/>
      <c r="F465" s="149"/>
      <c r="G465" s="150"/>
      <c r="H465" s="5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11"/>
      <c r="P465" s="511"/>
      <c r="Q465" s="511"/>
      <c r="R465" s="511"/>
      <c r="S465" s="511"/>
      <c r="T465" s="511"/>
      <c r="U465" s="511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16" t="s">
        <v>212</v>
      </c>
      <c r="D466" s="130">
        <v>5.03</v>
      </c>
      <c r="E466" s="130"/>
      <c r="F466" s="149"/>
      <c r="G466" s="150"/>
      <c r="H466" s="5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11"/>
      <c r="P466" s="511"/>
      <c r="Q466" s="511"/>
      <c r="R466" s="511"/>
      <c r="S466" s="511"/>
      <c r="T466" s="511"/>
      <c r="U466" s="511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16" t="s">
        <v>203</v>
      </c>
      <c r="D467" s="130">
        <v>5.03</v>
      </c>
      <c r="E467" s="130"/>
      <c r="F467" s="149"/>
      <c r="G467" s="150"/>
      <c r="H467" s="5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11"/>
      <c r="P467" s="511"/>
      <c r="Q467" s="511"/>
      <c r="R467" s="511"/>
      <c r="S467" s="511"/>
      <c r="T467" s="511"/>
      <c r="U467" s="511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16" t="s">
        <v>186</v>
      </c>
      <c r="D468" s="130">
        <v>5.03</v>
      </c>
      <c r="E468" s="130"/>
      <c r="F468" s="149"/>
      <c r="G468" s="150"/>
      <c r="H468" s="5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11"/>
      <c r="P468" s="511"/>
      <c r="Q468" s="511"/>
      <c r="R468" s="511"/>
      <c r="S468" s="511"/>
      <c r="T468" s="511"/>
      <c r="U468" s="511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16" t="s">
        <v>228</v>
      </c>
      <c r="D469" s="130">
        <v>5.03</v>
      </c>
      <c r="E469" s="130"/>
      <c r="F469" s="149"/>
      <c r="G469" s="150"/>
      <c r="H469" s="5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11"/>
      <c r="P469" s="511"/>
      <c r="Q469" s="511"/>
      <c r="R469" s="511"/>
      <c r="S469" s="511"/>
      <c r="T469" s="511"/>
      <c r="U469" s="511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16" t="s">
        <v>199</v>
      </c>
      <c r="D470" s="130">
        <v>5.03</v>
      </c>
      <c r="E470" s="130"/>
      <c r="F470" s="149"/>
      <c r="G470" s="150"/>
      <c r="H470" s="5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11"/>
      <c r="P470" s="511"/>
      <c r="Q470" s="511"/>
      <c r="R470" s="511"/>
      <c r="S470" s="511"/>
      <c r="T470" s="511"/>
      <c r="U470" s="511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11"/>
      <c r="P471" s="511"/>
      <c r="Q471" s="511"/>
      <c r="R471" s="511"/>
      <c r="S471" s="511"/>
      <c r="T471" s="511"/>
      <c r="U471" s="511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11"/>
      <c r="P472" s="511"/>
      <c r="Q472" s="511"/>
      <c r="R472" s="511"/>
      <c r="S472" s="511"/>
      <c r="T472" s="511"/>
      <c r="U472" s="511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59" t="s">
        <v>231</v>
      </c>
      <c r="B473" s="560"/>
      <c r="C473" s="518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20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11"/>
      <c r="P474" s="511"/>
      <c r="Q474" s="511"/>
      <c r="R474" s="511"/>
      <c r="S474" s="511"/>
      <c r="T474" s="511"/>
      <c r="U474" s="511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11"/>
      <c r="P475" s="511"/>
      <c r="Q475" s="511"/>
      <c r="R475" s="511"/>
      <c r="S475" s="511"/>
      <c r="T475" s="511"/>
      <c r="U475" s="511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11"/>
      <c r="P476" s="511"/>
      <c r="Q476" s="511"/>
      <c r="R476" s="511"/>
      <c r="S476" s="511"/>
      <c r="T476" s="511"/>
      <c r="U476" s="511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11"/>
      <c r="P477" s="511"/>
      <c r="Q477" s="511"/>
      <c r="R477" s="511"/>
      <c r="S477" s="511"/>
      <c r="T477" s="511"/>
      <c r="U477" s="511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11"/>
      <c r="P478" s="511"/>
      <c r="Q478" s="511"/>
      <c r="R478" s="511"/>
      <c r="S478" s="511"/>
      <c r="T478" s="511"/>
      <c r="U478" s="511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20">
        <f t="shared" si="215"/>
        <v>0</v>
      </c>
      <c r="I479" s="151"/>
      <c r="J479" s="152"/>
      <c r="K479" s="153"/>
      <c r="L479" s="151"/>
      <c r="M479" s="131"/>
      <c r="N479" s="152"/>
      <c r="O479" s="511"/>
      <c r="P479" s="511"/>
      <c r="Q479" s="511"/>
      <c r="R479" s="511"/>
      <c r="S479" s="511"/>
      <c r="T479" s="511"/>
      <c r="U479" s="511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11"/>
      <c r="P480" s="511"/>
      <c r="Q480" s="511"/>
      <c r="R480" s="511"/>
      <c r="S480" s="511"/>
      <c r="T480" s="511"/>
      <c r="U480" s="511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59" t="s">
        <v>234</v>
      </c>
      <c r="B481" s="560"/>
      <c r="C481" s="518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10"/>
      <c r="D482" s="130">
        <v>3.65</v>
      </c>
      <c r="E482" s="130"/>
      <c r="F482" s="175"/>
      <c r="G482" s="150"/>
      <c r="H482" s="520">
        <f t="shared" ref="H482:H496" si="223">D482*G482</f>
        <v>0</v>
      </c>
      <c r="I482" s="151"/>
      <c r="J482" s="152" t="str">
        <f t="array" ref="J482">IF(ISERROR(G482/I482),"",G482/I482)</f>
        <v/>
      </c>
      <c r="K482" s="5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11"/>
      <c r="P482" s="511"/>
      <c r="Q482" s="511"/>
      <c r="R482" s="511"/>
      <c r="S482" s="511"/>
      <c r="T482" s="511"/>
      <c r="U482" s="511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10"/>
      <c r="D483" s="130">
        <v>6.58</v>
      </c>
      <c r="E483" s="130"/>
      <c r="F483" s="149"/>
      <c r="G483" s="150"/>
      <c r="H483" s="5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11"/>
      <c r="P483" s="511"/>
      <c r="Q483" s="511"/>
      <c r="R483" s="511"/>
      <c r="S483" s="511"/>
      <c r="T483" s="511"/>
      <c r="U483" s="511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10"/>
      <c r="D484" s="130">
        <v>7.8</v>
      </c>
      <c r="E484" s="130"/>
      <c r="F484" s="149"/>
      <c r="G484" s="150"/>
      <c r="H484" s="5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11"/>
      <c r="P484" s="511"/>
      <c r="Q484" s="511"/>
      <c r="R484" s="511"/>
      <c r="S484" s="511"/>
      <c r="T484" s="511"/>
      <c r="U484" s="511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10"/>
      <c r="D485" s="130">
        <v>4.4000000000000004</v>
      </c>
      <c r="E485" s="130"/>
      <c r="F485" s="149"/>
      <c r="G485" s="150"/>
      <c r="H485" s="5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11"/>
      <c r="P485" s="511"/>
      <c r="Q485" s="511"/>
      <c r="R485" s="511"/>
      <c r="S485" s="511"/>
      <c r="T485" s="511"/>
      <c r="U485" s="511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20">
        <f t="shared" si="223"/>
        <v>0</v>
      </c>
      <c r="I486" s="151"/>
      <c r="J486" s="152"/>
      <c r="K486" s="153"/>
      <c r="L486" s="151"/>
      <c r="M486" s="131"/>
      <c r="N486" s="152"/>
      <c r="O486" s="511"/>
      <c r="P486" s="511"/>
      <c r="Q486" s="511"/>
      <c r="R486" s="511"/>
      <c r="S486" s="511"/>
      <c r="T486" s="511"/>
      <c r="U486" s="511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10"/>
      <c r="D487" s="130"/>
      <c r="E487" s="130"/>
      <c r="F487" s="149"/>
      <c r="G487" s="150"/>
      <c r="H487" s="5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11"/>
      <c r="P487" s="511"/>
      <c r="Q487" s="511"/>
      <c r="R487" s="511"/>
      <c r="S487" s="511"/>
      <c r="T487" s="511"/>
      <c r="U487" s="511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10" t="s">
        <v>239</v>
      </c>
      <c r="C488" s="510" t="s">
        <v>179</v>
      </c>
      <c r="D488" s="130">
        <v>6.04</v>
      </c>
      <c r="E488" s="130"/>
      <c r="F488" s="149"/>
      <c r="G488" s="150"/>
      <c r="H488" s="5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11"/>
      <c r="P488" s="511"/>
      <c r="Q488" s="511"/>
      <c r="R488" s="511"/>
      <c r="S488" s="511"/>
      <c r="T488" s="511"/>
      <c r="U488" s="511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10" t="s">
        <v>239</v>
      </c>
      <c r="C489" s="510" t="s">
        <v>186</v>
      </c>
      <c r="D489" s="130">
        <v>6.04</v>
      </c>
      <c r="E489" s="130"/>
      <c r="F489" s="149"/>
      <c r="G489" s="150"/>
      <c r="H489" s="5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11"/>
      <c r="P489" s="511"/>
      <c r="Q489" s="511"/>
      <c r="R489" s="511"/>
      <c r="S489" s="511"/>
      <c r="T489" s="511"/>
      <c r="U489" s="511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10" t="s">
        <v>446</v>
      </c>
      <c r="C490" s="510" t="s">
        <v>179</v>
      </c>
      <c r="D490" s="130"/>
      <c r="E490" s="130"/>
      <c r="F490" s="149"/>
      <c r="G490" s="150"/>
      <c r="H490" s="520">
        <f t="shared" si="223"/>
        <v>0</v>
      </c>
      <c r="I490" s="151"/>
      <c r="J490" s="152"/>
      <c r="K490" s="153"/>
      <c r="L490" s="151"/>
      <c r="M490" s="131"/>
      <c r="N490" s="152"/>
      <c r="O490" s="511"/>
      <c r="P490" s="511"/>
      <c r="Q490" s="511"/>
      <c r="R490" s="511"/>
      <c r="S490" s="511"/>
      <c r="T490" s="511"/>
      <c r="U490" s="511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10" t="s">
        <v>446</v>
      </c>
      <c r="C491" s="510" t="s">
        <v>186</v>
      </c>
      <c r="D491" s="130"/>
      <c r="E491" s="130"/>
      <c r="F491" s="149"/>
      <c r="G491" s="150"/>
      <c r="H491" s="520">
        <f t="shared" si="223"/>
        <v>0</v>
      </c>
      <c r="I491" s="151"/>
      <c r="J491" s="152"/>
      <c r="K491" s="153"/>
      <c r="L491" s="151"/>
      <c r="M491" s="131"/>
      <c r="N491" s="152"/>
      <c r="O491" s="511"/>
      <c r="P491" s="511"/>
      <c r="Q491" s="511"/>
      <c r="R491" s="511"/>
      <c r="S491" s="511"/>
      <c r="T491" s="511"/>
      <c r="U491" s="511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12" t="s">
        <v>240</v>
      </c>
      <c r="C492" s="148"/>
      <c r="D492" s="130">
        <v>7.3</v>
      </c>
      <c r="E492" s="130"/>
      <c r="F492" s="149"/>
      <c r="G492" s="150"/>
      <c r="H492" s="5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11"/>
      <c r="P492" s="511"/>
      <c r="Q492" s="511"/>
      <c r="R492" s="511"/>
      <c r="S492" s="511"/>
      <c r="T492" s="511"/>
      <c r="U492" s="511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12" t="s">
        <v>241</v>
      </c>
      <c r="C493" s="148"/>
      <c r="D493" s="130">
        <f>78*120/1000</f>
        <v>9.36</v>
      </c>
      <c r="E493" s="130"/>
      <c r="F493" s="149"/>
      <c r="G493" s="150"/>
      <c r="H493" s="520">
        <f t="shared" si="223"/>
        <v>0</v>
      </c>
      <c r="I493" s="151"/>
      <c r="J493" s="152"/>
      <c r="K493" s="153"/>
      <c r="L493" s="151"/>
      <c r="M493" s="131"/>
      <c r="N493" s="152"/>
      <c r="O493" s="511"/>
      <c r="P493" s="511"/>
      <c r="Q493" s="511"/>
      <c r="R493" s="511"/>
      <c r="S493" s="511"/>
      <c r="T493" s="511"/>
      <c r="U493" s="511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12" t="s">
        <v>242</v>
      </c>
      <c r="C494" s="148"/>
      <c r="D494" s="130">
        <v>4.5</v>
      </c>
      <c r="E494" s="130"/>
      <c r="F494" s="149"/>
      <c r="G494" s="150"/>
      <c r="H494" s="520">
        <f t="shared" si="223"/>
        <v>0</v>
      </c>
      <c r="I494" s="151"/>
      <c r="J494" s="152"/>
      <c r="K494" s="153"/>
      <c r="L494" s="151"/>
      <c r="M494" s="131"/>
      <c r="N494" s="152"/>
      <c r="O494" s="511"/>
      <c r="P494" s="511"/>
      <c r="Q494" s="511"/>
      <c r="R494" s="511"/>
      <c r="S494" s="511"/>
      <c r="T494" s="511"/>
      <c r="U494" s="511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12" t="s">
        <v>243</v>
      </c>
      <c r="C495" s="148"/>
      <c r="D495" s="130">
        <v>4.5</v>
      </c>
      <c r="E495" s="130"/>
      <c r="F495" s="149"/>
      <c r="G495" s="150"/>
      <c r="H495" s="520">
        <f t="shared" si="223"/>
        <v>0</v>
      </c>
      <c r="I495" s="151"/>
      <c r="J495" s="152"/>
      <c r="K495" s="153"/>
      <c r="L495" s="151"/>
      <c r="M495" s="131"/>
      <c r="N495" s="152"/>
      <c r="O495" s="511"/>
      <c r="P495" s="511"/>
      <c r="Q495" s="511"/>
      <c r="R495" s="511"/>
      <c r="S495" s="511"/>
      <c r="T495" s="511"/>
      <c r="U495" s="511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12"/>
      <c r="C496" s="148"/>
      <c r="D496" s="130"/>
      <c r="E496" s="130"/>
      <c r="F496" s="149"/>
      <c r="G496" s="150"/>
      <c r="H496" s="520">
        <f t="shared" si="223"/>
        <v>0</v>
      </c>
      <c r="I496" s="151"/>
      <c r="J496" s="152"/>
      <c r="K496" s="153"/>
      <c r="L496" s="151"/>
      <c r="M496" s="131"/>
      <c r="N496" s="152"/>
      <c r="O496" s="511"/>
      <c r="P496" s="511"/>
      <c r="Q496" s="511"/>
      <c r="R496" s="511"/>
      <c r="S496" s="511"/>
      <c r="T496" s="511"/>
      <c r="U496" s="511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59" t="s">
        <v>244</v>
      </c>
      <c r="B497" s="560"/>
      <c r="C497" s="518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hidden="1" customHeight="1">
      <c r="A498" s="561" t="s">
        <v>246</v>
      </c>
      <c r="B498" s="562"/>
      <c r="C498" s="562"/>
      <c r="D498" s="562"/>
      <c r="E498" s="562"/>
      <c r="F498" s="563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 t="str">
        <f t="shared" ref="W498" si="237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hidden="1" customHeight="1">
      <c r="A499" s="564" t="s">
        <v>495</v>
      </c>
      <c r="B499" s="517" t="s">
        <v>247</v>
      </c>
      <c r="C499" s="547" t="s">
        <v>248</v>
      </c>
      <c r="D499" s="548"/>
      <c r="E499" s="555" t="s">
        <v>249</v>
      </c>
      <c r="F499" s="555"/>
      <c r="G499" s="525" t="s">
        <v>250</v>
      </c>
      <c r="H499" s="525"/>
      <c r="I499" s="555" t="s">
        <v>251</v>
      </c>
      <c r="J499" s="555"/>
      <c r="K499" s="555" t="s">
        <v>252</v>
      </c>
      <c r="L499" s="555"/>
      <c r="M499" s="555" t="s">
        <v>253</v>
      </c>
      <c r="N499" s="555"/>
      <c r="O499" s="555" t="s">
        <v>254</v>
      </c>
      <c r="P499" s="525" t="s">
        <v>255</v>
      </c>
      <c r="Q499" s="525"/>
      <c r="R499" s="525" t="s">
        <v>252</v>
      </c>
      <c r="S499" s="525"/>
      <c r="T499" s="525" t="s">
        <v>256</v>
      </c>
      <c r="U499" s="525"/>
      <c r="V499" s="525" t="s">
        <v>257</v>
      </c>
      <c r="W499" s="525"/>
      <c r="X499" s="525" t="s">
        <v>252</v>
      </c>
      <c r="Y499" s="525"/>
      <c r="Z499" s="525" t="s">
        <v>256</v>
      </c>
      <c r="AA499" s="525"/>
    </row>
    <row r="500" spans="1:27" ht="20.100000000000001" hidden="1" customHeight="1">
      <c r="A500" s="565"/>
      <c r="B500" s="517" t="s">
        <v>258</v>
      </c>
      <c r="C500" s="547">
        <v>0</v>
      </c>
      <c r="D500" s="548"/>
      <c r="E500" s="558">
        <f>C500*11</f>
        <v>0</v>
      </c>
      <c r="F500" s="558"/>
      <c r="G500" s="525">
        <v>0</v>
      </c>
      <c r="H500" s="525"/>
      <c r="I500" s="558">
        <f>G500*11</f>
        <v>0</v>
      </c>
      <c r="J500" s="558"/>
      <c r="K500" s="558">
        <f>E500-I500</f>
        <v>0</v>
      </c>
      <c r="L500" s="558"/>
      <c r="M500" s="556" t="str">
        <f>IF(ISERROR(K500/E500),"",K500/E500)</f>
        <v/>
      </c>
      <c r="N500" s="556"/>
      <c r="O500" s="555"/>
      <c r="P500" s="525" t="s">
        <v>201</v>
      </c>
      <c r="Q500" s="525"/>
      <c r="R500" s="554">
        <f>SUM(O364:U364)</f>
        <v>0</v>
      </c>
      <c r="S500" s="554"/>
      <c r="T500" s="549" t="str">
        <f t="array" ref="T500">IF(ISERROR(R500/R507),"",R500/R507)</f>
        <v/>
      </c>
      <c r="U500" s="549"/>
      <c r="V500" s="525" t="s">
        <v>259</v>
      </c>
      <c r="W500" s="525"/>
      <c r="X500" s="552">
        <f>SUM(O364,O422,O457,O473,O481,O497)</f>
        <v>0</v>
      </c>
      <c r="Y500" s="552"/>
      <c r="Z500" s="549" t="str">
        <f t="array" ref="Z500">IF(ISERROR(X500/X507),"",X500/X507)</f>
        <v/>
      </c>
      <c r="AA500" s="549"/>
    </row>
    <row r="501" spans="1:27" ht="20.100000000000001" hidden="1" customHeight="1">
      <c r="A501" s="565"/>
      <c r="B501" s="517" t="s">
        <v>260</v>
      </c>
      <c r="C501" s="547">
        <v>0</v>
      </c>
      <c r="D501" s="548"/>
      <c r="E501" s="558">
        <f>C501*11</f>
        <v>0</v>
      </c>
      <c r="F501" s="558"/>
      <c r="G501" s="525">
        <v>0</v>
      </c>
      <c r="H501" s="525"/>
      <c r="I501" s="558">
        <f>G501*11</f>
        <v>0</v>
      </c>
      <c r="J501" s="558"/>
      <c r="K501" s="558">
        <f>E501-I501</f>
        <v>0</v>
      </c>
      <c r="L501" s="558"/>
      <c r="M501" s="556" t="str">
        <f>IF(ISERROR(K501/E501),"",K501/E501)</f>
        <v/>
      </c>
      <c r="N501" s="556"/>
      <c r="O501" s="555"/>
      <c r="P501" s="525" t="s">
        <v>216</v>
      </c>
      <c r="Q501" s="525"/>
      <c r="R501" s="554">
        <f>SUM(O422:U422)</f>
        <v>0</v>
      </c>
      <c r="S501" s="554"/>
      <c r="T501" s="549" t="str">
        <f>IF(ISERROR(R501/R507),"",R501/R507)</f>
        <v/>
      </c>
      <c r="U501" s="549"/>
      <c r="V501" s="525" t="s">
        <v>261</v>
      </c>
      <c r="W501" s="525"/>
      <c r="X501" s="552">
        <f>SUM(O365,O423,O458,O474,O482,O498)</f>
        <v>0</v>
      </c>
      <c r="Y501" s="552"/>
      <c r="Z501" s="549" t="str">
        <f>IF(ISERROR(X501/X507),"",X501/X507)</f>
        <v/>
      </c>
      <c r="AA501" s="549"/>
    </row>
    <row r="502" spans="1:27" ht="20.100000000000001" hidden="1" customHeight="1">
      <c r="A502" s="565"/>
      <c r="B502" s="517" t="s">
        <v>262</v>
      </c>
      <c r="C502" s="547">
        <v>0</v>
      </c>
      <c r="D502" s="548"/>
      <c r="E502" s="558">
        <f>C502*11</f>
        <v>0</v>
      </c>
      <c r="F502" s="558"/>
      <c r="G502" s="525">
        <v>0</v>
      </c>
      <c r="H502" s="525"/>
      <c r="I502" s="558">
        <f>G502*11</f>
        <v>0</v>
      </c>
      <c r="J502" s="558"/>
      <c r="K502" s="558">
        <f>E502-I502</f>
        <v>0</v>
      </c>
      <c r="L502" s="558"/>
      <c r="M502" s="556" t="str">
        <f>IF(ISERROR(K502/E502),"",K502/E502)</f>
        <v/>
      </c>
      <c r="N502" s="556"/>
      <c r="O502" s="555"/>
      <c r="P502" s="525" t="s">
        <v>224</v>
      </c>
      <c r="Q502" s="525"/>
      <c r="R502" s="554">
        <f>SUM(O457:U457)</f>
        <v>0</v>
      </c>
      <c r="S502" s="554"/>
      <c r="T502" s="549" t="str">
        <f>IF(ISERROR(R502/R507),"",R502/R507)</f>
        <v/>
      </c>
      <c r="U502" s="549"/>
      <c r="V502" s="525" t="s">
        <v>263</v>
      </c>
      <c r="W502" s="525"/>
      <c r="X502" s="552">
        <f>SUM(O367,O424,O459,O475,O483,O499)</f>
        <v>0</v>
      </c>
      <c r="Y502" s="552"/>
      <c r="Z502" s="549" t="str">
        <f>IF(ISERROR(X502/X507),"",X502/X507)</f>
        <v/>
      </c>
      <c r="AA502" s="549"/>
    </row>
    <row r="503" spans="1:27" ht="20.100000000000001" hidden="1" customHeight="1">
      <c r="A503" s="565"/>
      <c r="B503" s="517" t="s">
        <v>264</v>
      </c>
      <c r="C503" s="547">
        <v>1</v>
      </c>
      <c r="D503" s="548"/>
      <c r="E503" s="558">
        <f>C503*11</f>
        <v>11</v>
      </c>
      <c r="F503" s="558"/>
      <c r="G503" s="525">
        <v>1</v>
      </c>
      <c r="H503" s="525"/>
      <c r="I503" s="558">
        <f>G503*11</f>
        <v>11</v>
      </c>
      <c r="J503" s="558"/>
      <c r="K503" s="558">
        <f>E503-I503</f>
        <v>0</v>
      </c>
      <c r="L503" s="558"/>
      <c r="M503" s="556">
        <f>IF(ISERROR(K503/E503),"",K503/E503)</f>
        <v>0</v>
      </c>
      <c r="N503" s="556"/>
      <c r="O503" s="555"/>
      <c r="P503" s="525" t="s">
        <v>231</v>
      </c>
      <c r="Q503" s="525"/>
      <c r="R503" s="554">
        <f>SUM(O473:U473)</f>
        <v>0</v>
      </c>
      <c r="S503" s="554"/>
      <c r="T503" s="549" t="str">
        <f>IF(ISERROR(R503/R507),"",R503/R507)</f>
        <v/>
      </c>
      <c r="U503" s="549"/>
      <c r="V503" s="525" t="s">
        <v>265</v>
      </c>
      <c r="W503" s="525"/>
      <c r="X503" s="552">
        <f>SUM(O368,O425,O460,O476,O484,O500)</f>
        <v>0</v>
      </c>
      <c r="Y503" s="552"/>
      <c r="Z503" s="549" t="str">
        <f>IF(ISERROR(X503/X507),"",X503/X507)</f>
        <v/>
      </c>
      <c r="AA503" s="549"/>
    </row>
    <row r="504" spans="1:27" ht="20.100000000000001" hidden="1" customHeight="1">
      <c r="A504" s="566"/>
      <c r="B504" s="517" t="s">
        <v>266</v>
      </c>
      <c r="C504" s="557">
        <f>SUM(C500:D503)</f>
        <v>1</v>
      </c>
      <c r="D504" s="531"/>
      <c r="E504" s="558">
        <f>SUM(E500:F503)</f>
        <v>11</v>
      </c>
      <c r="F504" s="558"/>
      <c r="G504" s="525">
        <f>SUM(G500:H503)</f>
        <v>1</v>
      </c>
      <c r="H504" s="525"/>
      <c r="I504" s="558">
        <f>SUM(I500:J503)</f>
        <v>11</v>
      </c>
      <c r="J504" s="558"/>
      <c r="K504" s="558">
        <f>SUM(K500:L503)</f>
        <v>0</v>
      </c>
      <c r="L504" s="558"/>
      <c r="M504" s="556">
        <f>IF(ISERROR(K504/E504),"",K504/E504)</f>
        <v>0</v>
      </c>
      <c r="N504" s="556"/>
      <c r="O504" s="555"/>
      <c r="P504" s="525" t="s">
        <v>234</v>
      </c>
      <c r="Q504" s="525"/>
      <c r="R504" s="554">
        <f>SUM(O481:U481)</f>
        <v>0</v>
      </c>
      <c r="S504" s="554"/>
      <c r="T504" s="549" t="str">
        <f>IF(ISERROR(R504/R507),"",R504/R507)</f>
        <v/>
      </c>
      <c r="U504" s="549"/>
      <c r="V504" s="525" t="s">
        <v>267</v>
      </c>
      <c r="W504" s="525"/>
      <c r="X504" s="552">
        <f>SUM(O369,O426,O461,O477,O485,O501)</f>
        <v>0</v>
      </c>
      <c r="Y504" s="552"/>
      <c r="Z504" s="549" t="str">
        <f>IF(ISERROR(X504/X507),"",X504/X507)</f>
        <v/>
      </c>
      <c r="AA504" s="549"/>
    </row>
    <row r="505" spans="1:27" ht="20.100000000000001" hidden="1" customHeight="1">
      <c r="A505" s="365" t="s">
        <v>496</v>
      </c>
      <c r="B505" s="517">
        <f>G498</f>
        <v>0</v>
      </c>
      <c r="C505" s="535" t="s">
        <v>269</v>
      </c>
      <c r="D505" s="534"/>
      <c r="E505" s="525">
        <f>H498</f>
        <v>0</v>
      </c>
      <c r="F505" s="525"/>
      <c r="G505" s="525" t="s">
        <v>270</v>
      </c>
      <c r="H505" s="525"/>
      <c r="I505" s="553" t="str">
        <f>L498</f>
        <v/>
      </c>
      <c r="J505" s="553"/>
      <c r="K505" s="555" t="s">
        <v>271</v>
      </c>
      <c r="L505" s="555"/>
      <c r="M505" s="553" t="str">
        <f>J498</f>
        <v/>
      </c>
      <c r="N505" s="553"/>
      <c r="O505" s="555"/>
      <c r="P505" s="525" t="s">
        <v>244</v>
      </c>
      <c r="Q505" s="525"/>
      <c r="R505" s="554">
        <f>SUM(O497:U497)</f>
        <v>0</v>
      </c>
      <c r="S505" s="554"/>
      <c r="T505" s="549" t="str">
        <f>IF(ISERROR(R505/R507),"",R505/R507)</f>
        <v/>
      </c>
      <c r="U505" s="549"/>
      <c r="V505" s="525" t="s">
        <v>272</v>
      </c>
      <c r="W505" s="525"/>
      <c r="X505" s="552">
        <f>SUM(O370,O427,O462,O478,O486,O502)</f>
        <v>0</v>
      </c>
      <c r="Y505" s="552"/>
      <c r="Z505" s="549" t="str">
        <f>IF(ISERROR(X505/X507),"",X505/X507)</f>
        <v/>
      </c>
      <c r="AA505" s="549"/>
    </row>
    <row r="506" spans="1:27" ht="20.100000000000001" hidden="1" customHeight="1">
      <c r="A506" s="366" t="s">
        <v>497</v>
      </c>
      <c r="B506" s="517">
        <f>I498+C504</f>
        <v>1</v>
      </c>
      <c r="C506" s="532" t="s">
        <v>251</v>
      </c>
      <c r="D506" s="533"/>
      <c r="E506" s="550">
        <f>K498+I504</f>
        <v>11</v>
      </c>
      <c r="F506" s="550"/>
      <c r="G506" s="525" t="s">
        <v>274</v>
      </c>
      <c r="H506" s="525"/>
      <c r="I506" s="553">
        <f>B506-E506</f>
        <v>-10</v>
      </c>
      <c r="J506" s="553"/>
      <c r="K506" s="555" t="s">
        <v>275</v>
      </c>
      <c r="L506" s="555"/>
      <c r="M506" s="556">
        <f>IF(ISERROR(I506/E506),"",I506/E506)</f>
        <v>-0.90909090909090906</v>
      </c>
      <c r="N506" s="556"/>
      <c r="O506" s="555"/>
      <c r="P506" s="525" t="s">
        <v>245</v>
      </c>
      <c r="Q506" s="525"/>
      <c r="R506" s="554"/>
      <c r="S506" s="554"/>
      <c r="T506" s="549" t="str">
        <f>IF(ISERROR(R506/R507),"",R506/R507)</f>
        <v/>
      </c>
      <c r="U506" s="549"/>
      <c r="V506" s="525" t="s">
        <v>264</v>
      </c>
      <c r="W506" s="525"/>
      <c r="X506" s="552">
        <f>SUM(O371,O428,O463,O480,O487,O503)</f>
        <v>0</v>
      </c>
      <c r="Y506" s="552"/>
      <c r="Z506" s="549" t="str">
        <f>IF(ISERROR(X506/X507),"",X506/X507)</f>
        <v/>
      </c>
      <c r="AA506" s="549"/>
    </row>
    <row r="507" spans="1:27" ht="20.100000000000001" hidden="1" customHeight="1">
      <c r="A507" s="366" t="s">
        <v>498</v>
      </c>
      <c r="B507" s="517">
        <f>N498</f>
        <v>0</v>
      </c>
      <c r="C507" s="532" t="s">
        <v>277</v>
      </c>
      <c r="D507" s="533"/>
      <c r="E507" s="549">
        <f>IF(ISERROR(B507/B506),"",B507/B506)</f>
        <v>0</v>
      </c>
      <c r="F507" s="549"/>
      <c r="G507" s="525" t="s">
        <v>278</v>
      </c>
      <c r="H507" s="525"/>
      <c r="I507" s="555">
        <f>V498</f>
        <v>0</v>
      </c>
      <c r="J507" s="555"/>
      <c r="K507" s="555" t="s">
        <v>279</v>
      </c>
      <c r="L507" s="555"/>
      <c r="M507" s="556" t="str">
        <f t="array" ref="M507">IF(ISERROR(I507/B505),"",I507/B505)</f>
        <v/>
      </c>
      <c r="N507" s="556"/>
      <c r="O507" s="555"/>
      <c r="P507" s="525" t="s">
        <v>266</v>
      </c>
      <c r="Q507" s="525"/>
      <c r="R507" s="554">
        <f>SUM(R500:S506)</f>
        <v>0</v>
      </c>
      <c r="S507" s="554"/>
      <c r="T507" s="549"/>
      <c r="U507" s="549"/>
      <c r="V507" s="525" t="s">
        <v>266</v>
      </c>
      <c r="W507" s="525"/>
      <c r="X507" s="552">
        <f>SUM(X500:Y506)</f>
        <v>0</v>
      </c>
      <c r="Y507" s="552"/>
      <c r="Z507" s="549"/>
      <c r="AA507" s="549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551" t="str">
        <f>IF(ISERROR(#REF!/#REF!),"",#REF!/#REF!)</f>
        <v/>
      </c>
      <c r="H508" s="551"/>
      <c r="I508" s="551"/>
      <c r="J508" s="147"/>
      <c r="K508" s="182"/>
      <c r="L508" s="144"/>
      <c r="M508" s="144"/>
      <c r="N508" s="551" t="str">
        <f>IF(ISERROR(G508/#REF!),"",G508/#REF!)</f>
        <v/>
      </c>
      <c r="O508" s="551"/>
      <c r="P508" s="551"/>
      <c r="Q508" s="551"/>
      <c r="R508" s="551"/>
      <c r="S508" s="519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38" t="s">
        <v>268</v>
      </c>
      <c r="B510" s="538"/>
      <c r="C510" s="547">
        <f>SUM(B168,B336,B505)</f>
        <v>2950</v>
      </c>
      <c r="D510" s="548"/>
      <c r="E510" s="538" t="s">
        <v>269</v>
      </c>
      <c r="F510" s="538"/>
      <c r="G510" s="550">
        <f>SUM(E168,E336,E505)</f>
        <v>14903.119999999999</v>
      </c>
      <c r="H510" s="550"/>
      <c r="I510" s="525" t="s">
        <v>270</v>
      </c>
      <c r="J510" s="538"/>
      <c r="K510" s="547">
        <f>IF(ISERROR(C510/G511),"",C510/G511)</f>
        <v>15.585175228200351</v>
      </c>
      <c r="L510" s="548"/>
      <c r="M510" s="525" t="s">
        <v>271</v>
      </c>
      <c r="N510" s="525"/>
      <c r="O510" s="526">
        <f t="array" ref="O510">IF(ISERROR(C510/C511),"",C510/C511)</f>
        <v>22.998362828408823</v>
      </c>
      <c r="P510" s="527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25" t="s">
        <v>273</v>
      </c>
      <c r="B511" s="525"/>
      <c r="C511" s="547">
        <f>SUM(B169,B337,B506)</f>
        <v>128.27000000000001</v>
      </c>
      <c r="D511" s="548"/>
      <c r="E511" s="525" t="s">
        <v>251</v>
      </c>
      <c r="F511" s="525"/>
      <c r="G511" s="550">
        <f>SUM(E169,E337,E506)</f>
        <v>189.28244031944979</v>
      </c>
      <c r="H511" s="550"/>
      <c r="I511" s="532" t="s">
        <v>274</v>
      </c>
      <c r="J511" s="533"/>
      <c r="K511" s="535">
        <f>C511-G511</f>
        <v>-61.01244031944978</v>
      </c>
      <c r="L511" s="534"/>
      <c r="M511" s="535" t="s">
        <v>275</v>
      </c>
      <c r="N511" s="534"/>
      <c r="O511" s="539">
        <f>IF(ISERROR(K511/C511),"",K511/C511)</f>
        <v>-0.47565635237740528</v>
      </c>
      <c r="P511" s="540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32" t="s">
        <v>276</v>
      </c>
      <c r="B512" s="533"/>
      <c r="C512" s="547">
        <f>SUM(B170,B338,B507)</f>
        <v>0</v>
      </c>
      <c r="D512" s="548"/>
      <c r="E512" s="532" t="s">
        <v>277</v>
      </c>
      <c r="F512" s="533"/>
      <c r="G512" s="549">
        <f>IF(ISERROR(C512/C511),"",C512/C511)</f>
        <v>0</v>
      </c>
      <c r="H512" s="549"/>
      <c r="I512" s="525" t="s">
        <v>278</v>
      </c>
      <c r="J512" s="538"/>
      <c r="K512" s="550">
        <f>SUM(I170,I338,I507)</f>
        <v>0</v>
      </c>
      <c r="L512" s="550"/>
      <c r="M512" s="538" t="s">
        <v>279</v>
      </c>
      <c r="N512" s="538"/>
      <c r="O512" s="539">
        <f t="array" ref="O512">IF(ISERROR(K512/C510),"",K512/C510)</f>
        <v>0</v>
      </c>
      <c r="P512" s="540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19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32" t="s">
        <v>298</v>
      </c>
      <c r="B514" s="533"/>
      <c r="C514" s="532" t="s">
        <v>299</v>
      </c>
      <c r="D514" s="533"/>
      <c r="E514" s="532" t="s">
        <v>256</v>
      </c>
      <c r="F514" s="533"/>
      <c r="G514" s="541" t="s">
        <v>254</v>
      </c>
      <c r="H514" s="542"/>
      <c r="I514" s="532" t="s">
        <v>255</v>
      </c>
      <c r="J514" s="534"/>
      <c r="K514" s="532" t="s">
        <v>300</v>
      </c>
      <c r="L514" s="533"/>
      <c r="M514" s="532" t="s">
        <v>256</v>
      </c>
      <c r="N514" s="533"/>
      <c r="O514" s="525" t="s">
        <v>257</v>
      </c>
      <c r="P514" s="525"/>
      <c r="Q514" s="532" t="s">
        <v>300</v>
      </c>
      <c r="R514" s="533"/>
      <c r="S514" s="532" t="s">
        <v>256</v>
      </c>
      <c r="T514" s="533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37" t="s">
        <v>201</v>
      </c>
      <c r="B515" s="533"/>
      <c r="C515" s="532">
        <f>SUM(G28,G196,G364)</f>
        <v>1504</v>
      </c>
      <c r="D515" s="533"/>
      <c r="E515" s="528">
        <f>IF(ISERROR(C515/C521),"",C515/C521)</f>
        <v>0.50983050847457623</v>
      </c>
      <c r="F515" s="529"/>
      <c r="G515" s="543"/>
      <c r="H515" s="544"/>
      <c r="I515" s="530" t="s">
        <v>301</v>
      </c>
      <c r="J515" s="536"/>
      <c r="K515" s="535">
        <f t="shared" ref="K515:K520" si="238">SUM(R163,U331,U500)</f>
        <v>0</v>
      </c>
      <c r="L515" s="534"/>
      <c r="M515" s="528" t="str">
        <f t="array" ref="M515">IF(ISERROR(K515/K521),"",K515/K521)</f>
        <v/>
      </c>
      <c r="N515" s="529"/>
      <c r="O515" s="525" t="s">
        <v>259</v>
      </c>
      <c r="P515" s="525"/>
      <c r="Q515" s="526">
        <f t="shared" ref="Q515:Q520" si="239">SUM(X163,AA331,AA500)</f>
        <v>0</v>
      </c>
      <c r="R515" s="527"/>
      <c r="S515" s="528" t="str">
        <f t="array" ref="S515">IF(ISERROR(Q515/Q521),"",Q515/Q521)</f>
        <v/>
      </c>
      <c r="T515" s="529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37" t="s">
        <v>216</v>
      </c>
      <c r="B516" s="533"/>
      <c r="C516" s="532">
        <f>SUM(G86,G254,G422)</f>
        <v>1351</v>
      </c>
      <c r="D516" s="533"/>
      <c r="E516" s="528">
        <f>IF(ISERROR(C516/C521),"",C516/C521)</f>
        <v>0.45796610169491525</v>
      </c>
      <c r="F516" s="529"/>
      <c r="G516" s="543"/>
      <c r="H516" s="544"/>
      <c r="I516" s="530" t="s">
        <v>302</v>
      </c>
      <c r="J516" s="536"/>
      <c r="K516" s="535">
        <f t="shared" si="238"/>
        <v>0</v>
      </c>
      <c r="L516" s="534"/>
      <c r="M516" s="528" t="str">
        <f>IF(ISERROR(K516/K521),"",K516/K521)</f>
        <v/>
      </c>
      <c r="N516" s="529"/>
      <c r="O516" s="525" t="s">
        <v>261</v>
      </c>
      <c r="P516" s="525"/>
      <c r="Q516" s="526">
        <f t="shared" si="239"/>
        <v>0</v>
      </c>
      <c r="R516" s="527"/>
      <c r="S516" s="528" t="str">
        <f>IF(ISERROR(Q516/Q521),"",Q516/Q521)</f>
        <v/>
      </c>
      <c r="T516" s="529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37" t="s">
        <v>224</v>
      </c>
      <c r="B517" s="533"/>
      <c r="C517" s="532">
        <f>SUM(G121,G289,G457)</f>
        <v>0</v>
      </c>
      <c r="D517" s="533"/>
      <c r="E517" s="528">
        <f>IF(ISERROR(C517/C521),"",C517/C521)</f>
        <v>0</v>
      </c>
      <c r="F517" s="529"/>
      <c r="G517" s="543"/>
      <c r="H517" s="544"/>
      <c r="I517" s="530" t="s">
        <v>303</v>
      </c>
      <c r="J517" s="536"/>
      <c r="K517" s="535">
        <f t="shared" si="238"/>
        <v>0</v>
      </c>
      <c r="L517" s="534"/>
      <c r="M517" s="528" t="str">
        <f>IF(ISERROR(K517/K521),"",K517/K521)</f>
        <v/>
      </c>
      <c r="N517" s="529"/>
      <c r="O517" s="525" t="s">
        <v>263</v>
      </c>
      <c r="P517" s="525"/>
      <c r="Q517" s="526">
        <f t="shared" si="239"/>
        <v>0</v>
      </c>
      <c r="R517" s="527"/>
      <c r="S517" s="528" t="str">
        <f>IF(ISERROR(Q517/Q521),"",Q517/Q521)</f>
        <v/>
      </c>
      <c r="T517" s="529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37" t="s">
        <v>231</v>
      </c>
      <c r="B518" s="533"/>
      <c r="C518" s="532">
        <f>SUM(G137,G305,G473)</f>
        <v>69</v>
      </c>
      <c r="D518" s="533"/>
      <c r="E518" s="528">
        <f>IF(ISERROR(C518/C521),"",C518/C521)</f>
        <v>2.3389830508474575E-2</v>
      </c>
      <c r="F518" s="529"/>
      <c r="G518" s="543"/>
      <c r="H518" s="544"/>
      <c r="I518" s="530" t="s">
        <v>304</v>
      </c>
      <c r="J518" s="536"/>
      <c r="K518" s="535">
        <f t="shared" si="238"/>
        <v>0</v>
      </c>
      <c r="L518" s="534"/>
      <c r="M518" s="528" t="str">
        <f>IF(ISERROR(K518/K521),"",K518/K521)</f>
        <v/>
      </c>
      <c r="N518" s="529"/>
      <c r="O518" s="525" t="s">
        <v>305</v>
      </c>
      <c r="P518" s="525"/>
      <c r="Q518" s="526">
        <f t="shared" si="239"/>
        <v>0</v>
      </c>
      <c r="R518" s="527"/>
      <c r="S518" s="528" t="str">
        <f>IF(ISERROR(Q518/Q521),"",Q518/Q521)</f>
        <v/>
      </c>
      <c r="T518" s="529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37" t="s">
        <v>234</v>
      </c>
      <c r="B519" s="533"/>
      <c r="C519" s="532">
        <f>SUM(G145,G313,G481)</f>
        <v>26</v>
      </c>
      <c r="D519" s="533"/>
      <c r="E519" s="528">
        <f>IF(ISERROR(C519/C521),"",C519/C521)</f>
        <v>8.8135593220338981E-3</v>
      </c>
      <c r="F519" s="529"/>
      <c r="G519" s="543"/>
      <c r="H519" s="544"/>
      <c r="I519" s="530" t="s">
        <v>306</v>
      </c>
      <c r="J519" s="536"/>
      <c r="K519" s="535">
        <f t="shared" si="238"/>
        <v>0</v>
      </c>
      <c r="L519" s="534"/>
      <c r="M519" s="528" t="str">
        <f>IF(ISERROR(K519/K521),"",K519/K521)</f>
        <v/>
      </c>
      <c r="N519" s="529"/>
      <c r="O519" s="525" t="s">
        <v>267</v>
      </c>
      <c r="P519" s="525"/>
      <c r="Q519" s="526">
        <f t="shared" si="239"/>
        <v>0</v>
      </c>
      <c r="R519" s="527"/>
      <c r="S519" s="528" t="str">
        <f>IF(ISERROR(Q519/Q521),"",Q519/Q521)</f>
        <v/>
      </c>
      <c r="T519" s="529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37" t="s">
        <v>244</v>
      </c>
      <c r="B520" s="533"/>
      <c r="C520" s="532">
        <f>SUM(G160,G328,G497)</f>
        <v>0</v>
      </c>
      <c r="D520" s="533"/>
      <c r="E520" s="528">
        <f>IF(ISERROR(C520/C521),"",C520/C521)</f>
        <v>0</v>
      </c>
      <c r="F520" s="529"/>
      <c r="G520" s="543"/>
      <c r="H520" s="544"/>
      <c r="I520" s="530" t="s">
        <v>307</v>
      </c>
      <c r="J520" s="536"/>
      <c r="K520" s="535">
        <f t="shared" si="238"/>
        <v>0</v>
      </c>
      <c r="L520" s="534"/>
      <c r="M520" s="528" t="str">
        <f>IF(ISERROR(K520/K521),"",K520/K521)</f>
        <v/>
      </c>
      <c r="N520" s="529"/>
      <c r="O520" s="525" t="s">
        <v>272</v>
      </c>
      <c r="P520" s="525"/>
      <c r="Q520" s="526">
        <f t="shared" si="239"/>
        <v>0</v>
      </c>
      <c r="R520" s="527"/>
      <c r="S520" s="528" t="str">
        <f>IF(ISERROR(Q520/Q521),"",Q520/Q521)</f>
        <v/>
      </c>
      <c r="T520" s="529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32" t="s">
        <v>266</v>
      </c>
      <c r="B521" s="533"/>
      <c r="C521" s="532">
        <f>SUM(C515:C520)</f>
        <v>2950</v>
      </c>
      <c r="D521" s="533"/>
      <c r="E521" s="528">
        <f>SUM(E515:F520)</f>
        <v>0.99999999999999989</v>
      </c>
      <c r="F521" s="529"/>
      <c r="G521" s="545"/>
      <c r="H521" s="546"/>
      <c r="I521" s="532" t="s">
        <v>266</v>
      </c>
      <c r="J521" s="534"/>
      <c r="K521" s="535">
        <f>SUM(R170,U338,U507)</f>
        <v>0</v>
      </c>
      <c r="L521" s="534"/>
      <c r="M521" s="528"/>
      <c r="N521" s="529"/>
      <c r="O521" s="525" t="s">
        <v>266</v>
      </c>
      <c r="P521" s="525"/>
      <c r="Q521" s="526">
        <f>SUM(Q515:R520)</f>
        <v>0</v>
      </c>
      <c r="R521" s="527"/>
      <c r="S521" s="528">
        <f>SUM(S515:T520)</f>
        <v>0</v>
      </c>
      <c r="T521" s="529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30" t="s">
        <v>308</v>
      </c>
      <c r="B523" s="531"/>
      <c r="C523" s="510" t="s">
        <v>309</v>
      </c>
      <c r="D523" s="510" t="s">
        <v>310</v>
      </c>
      <c r="E523" s="510" t="s">
        <v>311</v>
      </c>
      <c r="F523" s="51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11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20" t="s">
        <v>322</v>
      </c>
      <c r="Q523" s="151" t="s">
        <v>323</v>
      </c>
      <c r="R523" s="131" t="s">
        <v>324</v>
      </c>
      <c r="S523" s="510" t="s">
        <v>325</v>
      </c>
      <c r="T523" s="51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21" t="s">
        <v>327</v>
      </c>
      <c r="B524" s="522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13">
        <f t="array" ref="S524">IF(ISERROR(Q524/J524),"",Q524/J524)</f>
        <v>0.88888888888888884</v>
      </c>
      <c r="T524" s="513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21" t="s">
        <v>328</v>
      </c>
      <c r="B525" s="522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13">
        <f t="array" ref="S525">IF(ISERROR(Q525/J525),"",Q525/J525)</f>
        <v>1</v>
      </c>
      <c r="T525" s="513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21" t="s">
        <v>329</v>
      </c>
      <c r="B526" s="522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13">
        <f t="array" ref="S526">IF(ISERROR(Q526/J526),"",Q526/J526)</f>
        <v>0.9</v>
      </c>
      <c r="T526" s="513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23" t="s">
        <v>330</v>
      </c>
      <c r="B527" s="524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tabSelected="1" zoomScaleNormal="100" workbookViewId="0">
      <pane xSplit="4" ySplit="6" topLeftCell="E520" activePane="bottomRight" state="frozen"/>
      <selection activeCell="B38" sqref="B38"/>
      <selection pane="topRight" activeCell="B38" sqref="B38"/>
      <selection pane="bottomLeft" activeCell="B38" sqref="B38"/>
      <selection pane="bottomRight" activeCell="D526" sqref="D52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94" t="s">
        <v>416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</row>
    <row r="2" spans="1:27" ht="18.75">
      <c r="A2" s="595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96" t="s">
        <v>12</v>
      </c>
      <c r="B4" s="596" t="s">
        <v>25</v>
      </c>
      <c r="C4" s="596" t="s">
        <v>26</v>
      </c>
      <c r="D4" s="596" t="s">
        <v>27</v>
      </c>
      <c r="E4" s="599" t="s">
        <v>28</v>
      </c>
      <c r="F4" s="602" t="s">
        <v>29</v>
      </c>
      <c r="G4" s="592" t="s">
        <v>30</v>
      </c>
      <c r="H4" s="592"/>
      <c r="I4" s="596" t="s">
        <v>31</v>
      </c>
      <c r="J4" s="607" t="s">
        <v>32</v>
      </c>
      <c r="K4" s="610" t="s">
        <v>33</v>
      </c>
      <c r="L4" s="596" t="s">
        <v>34</v>
      </c>
      <c r="M4" s="613" t="s">
        <v>35</v>
      </c>
      <c r="N4" s="593" t="s">
        <v>36</v>
      </c>
      <c r="O4" s="592" t="s">
        <v>37</v>
      </c>
      <c r="P4" s="592"/>
      <c r="Q4" s="592"/>
      <c r="R4" s="592"/>
      <c r="S4" s="592"/>
      <c r="T4" s="592"/>
      <c r="U4" s="592"/>
      <c r="V4" s="592" t="s">
        <v>38</v>
      </c>
      <c r="W4" s="593" t="s">
        <v>39</v>
      </c>
      <c r="X4" s="592" t="s">
        <v>40</v>
      </c>
      <c r="Y4" s="592"/>
      <c r="Z4" s="592"/>
      <c r="AA4" s="592"/>
    </row>
    <row r="5" spans="1:27" s="126" customFormat="1" ht="15" customHeight="1">
      <c r="A5" s="597"/>
      <c r="B5" s="597"/>
      <c r="C5" s="597"/>
      <c r="D5" s="597"/>
      <c r="E5" s="600"/>
      <c r="F5" s="603"/>
      <c r="G5" s="592"/>
      <c r="H5" s="592"/>
      <c r="I5" s="597"/>
      <c r="J5" s="608"/>
      <c r="K5" s="611"/>
      <c r="L5" s="597"/>
      <c r="M5" s="614"/>
      <c r="N5" s="593"/>
      <c r="O5" s="592" t="s">
        <v>41</v>
      </c>
      <c r="P5" s="592" t="s">
        <v>42</v>
      </c>
      <c r="Q5" s="592" t="s">
        <v>43</v>
      </c>
      <c r="R5" s="605" t="s">
        <v>44</v>
      </c>
      <c r="S5" s="606" t="s">
        <v>45</v>
      </c>
      <c r="T5" s="592" t="s">
        <v>46</v>
      </c>
      <c r="U5" s="592" t="s">
        <v>47</v>
      </c>
      <c r="V5" s="592"/>
      <c r="W5" s="593"/>
      <c r="X5" s="592" t="s">
        <v>13</v>
      </c>
      <c r="Y5" s="592" t="s">
        <v>48</v>
      </c>
      <c r="Z5" s="592" t="s">
        <v>49</v>
      </c>
      <c r="AA5" s="592" t="s">
        <v>47</v>
      </c>
    </row>
    <row r="6" spans="1:27" s="126" customFormat="1" ht="27.75" customHeight="1">
      <c r="A6" s="598"/>
      <c r="B6" s="598"/>
      <c r="C6" s="598"/>
      <c r="D6" s="598"/>
      <c r="E6" s="601"/>
      <c r="F6" s="604"/>
      <c r="G6" s="438" t="s">
        <v>50</v>
      </c>
      <c r="H6" s="509" t="s">
        <v>51</v>
      </c>
      <c r="I6" s="598"/>
      <c r="J6" s="609"/>
      <c r="K6" s="612"/>
      <c r="L6" s="598"/>
      <c r="M6" s="614"/>
      <c r="N6" s="593"/>
      <c r="O6" s="592"/>
      <c r="P6" s="592"/>
      <c r="Q6" s="592"/>
      <c r="R6" s="605"/>
      <c r="S6" s="606"/>
      <c r="T6" s="592"/>
      <c r="U6" s="592"/>
      <c r="V6" s="592"/>
      <c r="W6" s="593"/>
      <c r="X6" s="592"/>
      <c r="Y6" s="592"/>
      <c r="Z6" s="592"/>
      <c r="AA6" s="592"/>
    </row>
    <row r="7" spans="1:27" ht="20.100000000000001" hidden="1" customHeight="1">
      <c r="A7" s="357">
        <v>30100030</v>
      </c>
      <c r="B7" s="512" t="s">
        <v>178</v>
      </c>
      <c r="C7" s="148" t="s">
        <v>179</v>
      </c>
      <c r="D7" s="130">
        <v>5.03</v>
      </c>
      <c r="E7" s="130"/>
      <c r="F7" s="149"/>
      <c r="G7" s="150"/>
      <c r="H7" s="5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11"/>
      <c r="P7" s="511"/>
      <c r="Q7" s="511"/>
      <c r="R7" s="511"/>
      <c r="S7" s="511"/>
      <c r="T7" s="511"/>
      <c r="U7" s="511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11"/>
      <c r="Q8" s="511"/>
      <c r="R8" s="511"/>
      <c r="S8" s="511"/>
      <c r="T8" s="511"/>
      <c r="U8" s="511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11"/>
      <c r="P9" s="511"/>
      <c r="Q9" s="511"/>
      <c r="R9" s="511"/>
      <c r="S9" s="511"/>
      <c r="T9" s="511"/>
      <c r="U9" s="511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11"/>
      <c r="P10" s="511"/>
      <c r="Q10" s="511"/>
      <c r="R10" s="511"/>
      <c r="S10" s="511"/>
      <c r="T10" s="511"/>
      <c r="U10" s="511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s="439" customFormat="1" ht="20.10000000000000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>
        <v>42657</v>
      </c>
      <c r="G11" s="130">
        <v>66</v>
      </c>
      <c r="H11" s="520">
        <f t="shared" si="0"/>
        <v>331.98</v>
      </c>
      <c r="I11" s="151">
        <v>4</v>
      </c>
      <c r="J11" s="151">
        <f t="array" ref="J11">IF(ISERROR(G11/I11),"",G11/I11)</f>
        <v>16.5</v>
      </c>
      <c r="K11" s="153">
        <f t="array" ref="K11">IF(ISERROR(G11/L11),"",G11/L11)</f>
        <v>3.3</v>
      </c>
      <c r="L11" s="151">
        <v>20</v>
      </c>
      <c r="M11" s="131">
        <f t="shared" si="1"/>
        <v>0.70000000000000018</v>
      </c>
      <c r="N11" s="151">
        <f t="shared" si="4"/>
        <v>0</v>
      </c>
      <c r="O11" s="511"/>
      <c r="P11" s="511"/>
      <c r="Q11" s="511"/>
      <c r="R11" s="511"/>
      <c r="S11" s="511"/>
      <c r="T11" s="511"/>
      <c r="U11" s="511"/>
      <c r="V11" s="154">
        <f t="shared" si="2"/>
        <v>0</v>
      </c>
      <c r="W11" s="514">
        <f t="shared" si="3"/>
        <v>0</v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11"/>
      <c r="P12" s="511"/>
      <c r="Q12" s="511"/>
      <c r="R12" s="511"/>
      <c r="S12" s="511"/>
      <c r="T12" s="511"/>
      <c r="U12" s="511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11"/>
      <c r="P13" s="511"/>
      <c r="Q13" s="511"/>
      <c r="R13" s="511"/>
      <c r="S13" s="511"/>
      <c r="T13" s="511"/>
      <c r="U13" s="511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11"/>
      <c r="P14" s="511"/>
      <c r="Q14" s="511"/>
      <c r="R14" s="511"/>
      <c r="S14" s="511"/>
      <c r="T14" s="511"/>
      <c r="U14" s="511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20">
        <f t="shared" si="0"/>
        <v>0</v>
      </c>
      <c r="I15" s="5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11"/>
      <c r="P15" s="511"/>
      <c r="Q15" s="511"/>
      <c r="R15" s="511"/>
      <c r="S15" s="511"/>
      <c r="T15" s="511"/>
      <c r="U15" s="511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20">
        <f t="shared" si="0"/>
        <v>0</v>
      </c>
      <c r="I16" s="5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11"/>
      <c r="P16" s="511"/>
      <c r="Q16" s="511"/>
      <c r="R16" s="511"/>
      <c r="S16" s="511"/>
      <c r="T16" s="511"/>
      <c r="U16" s="511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11"/>
      <c r="P17" s="511"/>
      <c r="Q17" s="511"/>
      <c r="R17" s="511"/>
      <c r="S17" s="511"/>
      <c r="T17" s="511"/>
      <c r="U17" s="511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11"/>
      <c r="P18" s="511"/>
      <c r="Q18" s="511"/>
      <c r="R18" s="511"/>
      <c r="S18" s="511"/>
      <c r="T18" s="511"/>
      <c r="U18" s="511"/>
      <c r="V18" s="154"/>
      <c r="W18" s="155"/>
      <c r="X18" s="154"/>
      <c r="Y18" s="154"/>
      <c r="Z18" s="154"/>
      <c r="AA18" s="154"/>
    </row>
    <row r="19" spans="1:27" s="439" customFormat="1" ht="20.10000000000000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>
        <v>42659</v>
      </c>
      <c r="G19" s="130">
        <v>302</v>
      </c>
      <c r="H19" s="520">
        <f t="shared" si="0"/>
        <v>1528.12</v>
      </c>
      <c r="I19" s="151">
        <f>6*6</f>
        <v>36</v>
      </c>
      <c r="J19" s="151">
        <f t="array" ref="J19">IF(ISERROR(G19/I19),"",G19/I19)</f>
        <v>8.3888888888888893</v>
      </c>
      <c r="K19" s="153">
        <f t="array" ref="K19">IF(ISERROR(G19/L19),"",G19/L19)</f>
        <v>15.894736842105264</v>
      </c>
      <c r="L19" s="151">
        <v>19</v>
      </c>
      <c r="M19" s="131">
        <f t="shared" si="1"/>
        <v>20.105263157894736</v>
      </c>
      <c r="N19" s="151">
        <f t="shared" si="4"/>
        <v>0</v>
      </c>
      <c r="O19" s="511"/>
      <c r="P19" s="511"/>
      <c r="Q19" s="511"/>
      <c r="R19" s="511"/>
      <c r="S19" s="511"/>
      <c r="T19" s="511"/>
      <c r="U19" s="511"/>
      <c r="V19" s="154">
        <f t="shared" ref="V19:V21" si="5">SUM(X19:AA19)</f>
        <v>0</v>
      </c>
      <c r="W19" s="514">
        <f t="shared" ref="W19:W21" si="6">IF(ISERROR(V19/G19),"",V19/G19)</f>
        <v>0</v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11"/>
      <c r="P20" s="511"/>
      <c r="Q20" s="511"/>
      <c r="R20" s="511"/>
      <c r="S20" s="511"/>
      <c r="T20" s="511"/>
      <c r="U20" s="511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11"/>
      <c r="P21" s="511"/>
      <c r="Q21" s="511"/>
      <c r="R21" s="511"/>
      <c r="S21" s="511"/>
      <c r="T21" s="511"/>
      <c r="U21" s="511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10" t="s">
        <v>190</v>
      </c>
      <c r="D22" s="130">
        <v>4.8</v>
      </c>
      <c r="E22" s="130"/>
      <c r="F22" s="149"/>
      <c r="G22" s="150"/>
      <c r="H22" s="5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11"/>
      <c r="P22" s="511"/>
      <c r="Q22" s="511"/>
      <c r="R22" s="511"/>
      <c r="S22" s="511"/>
      <c r="T22" s="511"/>
      <c r="U22" s="511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10" t="s">
        <v>187</v>
      </c>
      <c r="D23" s="130">
        <v>4.8</v>
      </c>
      <c r="E23" s="130"/>
      <c r="F23" s="149"/>
      <c r="G23" s="150"/>
      <c r="H23" s="5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11"/>
      <c r="P23" s="511"/>
      <c r="Q23" s="511"/>
      <c r="R23" s="511"/>
      <c r="S23" s="511"/>
      <c r="T23" s="511"/>
      <c r="U23" s="511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10" t="s">
        <v>179</v>
      </c>
      <c r="D24" s="130">
        <v>4.8</v>
      </c>
      <c r="E24" s="130"/>
      <c r="F24" s="149"/>
      <c r="G24" s="150"/>
      <c r="H24" s="5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11"/>
      <c r="P24" s="511"/>
      <c r="Q24" s="511"/>
      <c r="R24" s="511"/>
      <c r="S24" s="511"/>
      <c r="T24" s="511"/>
      <c r="U24" s="511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10" t="s">
        <v>199</v>
      </c>
      <c r="D25" s="130">
        <v>4.8</v>
      </c>
      <c r="E25" s="130"/>
      <c r="F25" s="149"/>
      <c r="G25" s="150"/>
      <c r="H25" s="5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11"/>
      <c r="P25" s="511"/>
      <c r="Q25" s="511"/>
      <c r="R25" s="511"/>
      <c r="S25" s="511"/>
      <c r="T25" s="511"/>
      <c r="U25" s="511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11"/>
      <c r="P26" s="511"/>
      <c r="Q26" s="511"/>
      <c r="R26" s="511"/>
      <c r="S26" s="511"/>
      <c r="T26" s="511"/>
      <c r="U26" s="511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11"/>
      <c r="P27" s="511"/>
      <c r="Q27" s="511"/>
      <c r="R27" s="511"/>
      <c r="S27" s="511"/>
      <c r="T27" s="511"/>
      <c r="U27" s="511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559" t="s">
        <v>201</v>
      </c>
      <c r="B28" s="560"/>
      <c r="C28" s="518" t="s">
        <v>202</v>
      </c>
      <c r="D28" s="165"/>
      <c r="E28" s="165"/>
      <c r="F28" s="166"/>
      <c r="G28" s="167">
        <f>SUM(G7:G27)</f>
        <v>368</v>
      </c>
      <c r="H28" s="168">
        <f>SUM(H7:H27)</f>
        <v>1860.1</v>
      </c>
      <c r="I28" s="168">
        <f>SUM(I7:I27)</f>
        <v>40</v>
      </c>
      <c r="J28" s="152">
        <f t="array" ref="J28">IF(ISERROR(G28/I28),"",G28/I28)</f>
        <v>9.1999999999999993</v>
      </c>
      <c r="K28" s="168">
        <f>SUM(K7:K27)</f>
        <v>19.194736842105264</v>
      </c>
      <c r="L28" s="169"/>
      <c r="M28" s="168">
        <f t="shared" ref="M28:V28" si="10">SUM(M7:M27)</f>
        <v>20.805263157894736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>
        <f t="shared" si="9"/>
        <v>0</v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12" t="s">
        <v>206</v>
      </c>
      <c r="C29" s="148" t="s">
        <v>199</v>
      </c>
      <c r="D29" s="130">
        <v>5.03</v>
      </c>
      <c r="E29" s="130"/>
      <c r="F29" s="149"/>
      <c r="G29" s="150"/>
      <c r="H29" s="5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15"/>
      <c r="P29" s="515"/>
      <c r="Q29" s="515"/>
      <c r="R29" s="515"/>
      <c r="S29" s="515"/>
      <c r="T29" s="515"/>
      <c r="U29" s="515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12" t="s">
        <v>428</v>
      </c>
      <c r="C30" s="209" t="s">
        <v>430</v>
      </c>
      <c r="D30" s="130">
        <v>5.03</v>
      </c>
      <c r="E30" s="130"/>
      <c r="F30" s="149"/>
      <c r="G30" s="150"/>
      <c r="H30" s="5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15"/>
      <c r="P30" s="515"/>
      <c r="Q30" s="515"/>
      <c r="R30" s="515"/>
      <c r="S30" s="515"/>
      <c r="T30" s="515"/>
      <c r="U30" s="515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12" t="s">
        <v>206</v>
      </c>
      <c r="C31" s="148" t="s">
        <v>186</v>
      </c>
      <c r="D31" s="130">
        <v>5.03</v>
      </c>
      <c r="E31" s="130"/>
      <c r="F31" s="149"/>
      <c r="G31" s="150"/>
      <c r="H31" s="5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15"/>
      <c r="P31" s="515"/>
      <c r="Q31" s="515"/>
      <c r="R31" s="515"/>
      <c r="S31" s="515"/>
      <c r="T31" s="515"/>
      <c r="U31" s="515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12" t="s">
        <v>206</v>
      </c>
      <c r="C32" s="148" t="s">
        <v>203</v>
      </c>
      <c r="D32" s="130">
        <v>5.03</v>
      </c>
      <c r="E32" s="130"/>
      <c r="F32" s="149"/>
      <c r="G32" s="150"/>
      <c r="H32" s="5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15"/>
      <c r="P32" s="515"/>
      <c r="Q32" s="515"/>
      <c r="R32" s="515"/>
      <c r="S32" s="515"/>
      <c r="T32" s="515"/>
      <c r="U32" s="515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12" t="s">
        <v>206</v>
      </c>
      <c r="C33" s="148" t="s">
        <v>207</v>
      </c>
      <c r="D33" s="130">
        <v>5.03</v>
      </c>
      <c r="E33" s="130"/>
      <c r="F33" s="149"/>
      <c r="G33" s="150"/>
      <c r="H33" s="5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15"/>
      <c r="P33" s="515"/>
      <c r="Q33" s="515"/>
      <c r="R33" s="515"/>
      <c r="S33" s="515"/>
      <c r="T33" s="515"/>
      <c r="U33" s="515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12" t="s">
        <v>417</v>
      </c>
      <c r="C34" s="209" t="s">
        <v>418</v>
      </c>
      <c r="D34" s="130">
        <v>5.03</v>
      </c>
      <c r="E34" s="130"/>
      <c r="F34" s="149"/>
      <c r="G34" s="150"/>
      <c r="H34" s="520">
        <f t="shared" si="11"/>
        <v>0</v>
      </c>
      <c r="I34" s="151"/>
      <c r="J34" s="152"/>
      <c r="K34" s="153"/>
      <c r="L34" s="151">
        <v>52</v>
      </c>
      <c r="M34" s="131"/>
      <c r="N34" s="152"/>
      <c r="O34" s="515"/>
      <c r="P34" s="515"/>
      <c r="Q34" s="515"/>
      <c r="R34" s="515"/>
      <c r="S34" s="515"/>
      <c r="T34" s="515"/>
      <c r="U34" s="515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12" t="s">
        <v>417</v>
      </c>
      <c r="C35" s="209" t="s">
        <v>419</v>
      </c>
      <c r="D35" s="130">
        <v>5.03</v>
      </c>
      <c r="E35" s="130"/>
      <c r="F35" s="149"/>
      <c r="G35" s="150"/>
      <c r="H35" s="520">
        <f t="shared" si="11"/>
        <v>0</v>
      </c>
      <c r="I35" s="151"/>
      <c r="J35" s="152"/>
      <c r="K35" s="153"/>
      <c r="L35" s="151">
        <v>52</v>
      </c>
      <c r="M35" s="131"/>
      <c r="N35" s="152"/>
      <c r="O35" s="515"/>
      <c r="P35" s="515"/>
      <c r="Q35" s="515"/>
      <c r="R35" s="515"/>
      <c r="S35" s="515"/>
      <c r="T35" s="515"/>
      <c r="U35" s="515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12" t="s">
        <v>417</v>
      </c>
      <c r="C36" s="209" t="s">
        <v>61</v>
      </c>
      <c r="D36" s="130">
        <v>5.03</v>
      </c>
      <c r="E36" s="130"/>
      <c r="F36" s="149"/>
      <c r="G36" s="150"/>
      <c r="H36" s="520">
        <f t="shared" si="11"/>
        <v>0</v>
      </c>
      <c r="I36" s="151"/>
      <c r="J36" s="152"/>
      <c r="K36" s="153"/>
      <c r="L36" s="151">
        <v>52</v>
      </c>
      <c r="M36" s="131"/>
      <c r="N36" s="152"/>
      <c r="O36" s="515"/>
      <c r="P36" s="515"/>
      <c r="Q36" s="515"/>
      <c r="R36" s="515"/>
      <c r="S36" s="515"/>
      <c r="T36" s="515"/>
      <c r="U36" s="515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12" t="s">
        <v>208</v>
      </c>
      <c r="C37" s="148" t="s">
        <v>179</v>
      </c>
      <c r="D37" s="130">
        <v>5.08</v>
      </c>
      <c r="E37" s="130"/>
      <c r="F37" s="149"/>
      <c r="G37" s="150"/>
      <c r="H37" s="5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15"/>
      <c r="P37" s="515"/>
      <c r="Q37" s="515"/>
      <c r="R37" s="515"/>
      <c r="S37" s="515"/>
      <c r="T37" s="515"/>
      <c r="U37" s="515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12" t="s">
        <v>208</v>
      </c>
      <c r="C38" s="148" t="s">
        <v>204</v>
      </c>
      <c r="D38" s="130">
        <v>5.08</v>
      </c>
      <c r="E38" s="130"/>
      <c r="F38" s="149"/>
      <c r="G38" s="150"/>
      <c r="H38" s="5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15"/>
      <c r="P38" s="515"/>
      <c r="Q38" s="515"/>
      <c r="R38" s="515"/>
      <c r="S38" s="515"/>
      <c r="T38" s="515"/>
      <c r="U38" s="515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12" t="s">
        <v>208</v>
      </c>
      <c r="C39" s="148" t="s">
        <v>205</v>
      </c>
      <c r="D39" s="130">
        <v>5.08</v>
      </c>
      <c r="E39" s="130"/>
      <c r="F39" s="149"/>
      <c r="G39" s="150"/>
      <c r="H39" s="5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15"/>
      <c r="P39" s="515"/>
      <c r="Q39" s="515"/>
      <c r="R39" s="515"/>
      <c r="S39" s="515"/>
      <c r="T39" s="515"/>
      <c r="U39" s="515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12" t="s">
        <v>208</v>
      </c>
      <c r="C40" s="148" t="s">
        <v>186</v>
      </c>
      <c r="D40" s="130">
        <v>5.08</v>
      </c>
      <c r="E40" s="130"/>
      <c r="F40" s="149"/>
      <c r="G40" s="150"/>
      <c r="H40" s="5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15"/>
      <c r="P40" s="515"/>
      <c r="Q40" s="515"/>
      <c r="R40" s="515"/>
      <c r="S40" s="515"/>
      <c r="T40" s="515"/>
      <c r="U40" s="515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12" t="s">
        <v>208</v>
      </c>
      <c r="C41" s="148" t="s">
        <v>203</v>
      </c>
      <c r="D41" s="130">
        <v>5.08</v>
      </c>
      <c r="E41" s="130"/>
      <c r="F41" s="149"/>
      <c r="G41" s="150"/>
      <c r="H41" s="5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15"/>
      <c r="P41" s="515"/>
      <c r="Q41" s="515"/>
      <c r="R41" s="515"/>
      <c r="S41" s="515"/>
      <c r="T41" s="515"/>
      <c r="U41" s="515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12" t="s">
        <v>208</v>
      </c>
      <c r="C42" s="148" t="s">
        <v>199</v>
      </c>
      <c r="D42" s="130">
        <v>5.08</v>
      </c>
      <c r="E42" s="130"/>
      <c r="F42" s="149"/>
      <c r="G42" s="150"/>
      <c r="H42" s="5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11"/>
      <c r="P42" s="511"/>
      <c r="Q42" s="511"/>
      <c r="R42" s="511"/>
      <c r="S42" s="511"/>
      <c r="T42" s="511"/>
      <c r="U42" s="511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12" t="s">
        <v>208</v>
      </c>
      <c r="C43" s="148" t="s">
        <v>187</v>
      </c>
      <c r="D43" s="130">
        <v>5.08</v>
      </c>
      <c r="E43" s="130"/>
      <c r="F43" s="149"/>
      <c r="G43" s="150"/>
      <c r="H43" s="5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15"/>
      <c r="P43" s="515"/>
      <c r="Q43" s="515"/>
      <c r="R43" s="515"/>
      <c r="S43" s="515"/>
      <c r="T43" s="515"/>
      <c r="U43" s="515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12" t="s">
        <v>208</v>
      </c>
      <c r="C44" s="148" t="s">
        <v>207</v>
      </c>
      <c r="D44" s="130">
        <v>5.08</v>
      </c>
      <c r="E44" s="130"/>
      <c r="F44" s="149"/>
      <c r="G44" s="150"/>
      <c r="H44" s="5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11"/>
      <c r="P44" s="511"/>
      <c r="Q44" s="511"/>
      <c r="R44" s="511"/>
      <c r="S44" s="511"/>
      <c r="T44" s="511"/>
      <c r="U44" s="511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12" t="s">
        <v>209</v>
      </c>
      <c r="C45" s="148" t="s">
        <v>194</v>
      </c>
      <c r="D45" s="130">
        <v>5.03</v>
      </c>
      <c r="E45" s="130"/>
      <c r="F45" s="149"/>
      <c r="G45" s="150"/>
      <c r="H45" s="5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15"/>
      <c r="P45" s="515"/>
      <c r="Q45" s="515"/>
      <c r="R45" s="515"/>
      <c r="S45" s="515"/>
      <c r="T45" s="515"/>
      <c r="U45" s="515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12" t="s">
        <v>209</v>
      </c>
      <c r="C46" s="148" t="s">
        <v>179</v>
      </c>
      <c r="D46" s="130">
        <v>5.03</v>
      </c>
      <c r="E46" s="130"/>
      <c r="F46" s="149"/>
      <c r="G46" s="150"/>
      <c r="H46" s="5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15"/>
      <c r="P46" s="515"/>
      <c r="Q46" s="515"/>
      <c r="R46" s="515"/>
      <c r="S46" s="515"/>
      <c r="T46" s="515"/>
      <c r="U46" s="515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12" t="s">
        <v>209</v>
      </c>
      <c r="C47" s="148" t="s">
        <v>195</v>
      </c>
      <c r="D47" s="130">
        <v>5.03</v>
      </c>
      <c r="E47" s="130"/>
      <c r="F47" s="149"/>
      <c r="G47" s="150"/>
      <c r="H47" s="5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15"/>
      <c r="P47" s="515"/>
      <c r="Q47" s="515"/>
      <c r="R47" s="515"/>
      <c r="S47" s="515"/>
      <c r="T47" s="515"/>
      <c r="U47" s="515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12" t="s">
        <v>209</v>
      </c>
      <c r="C48" s="148" t="s">
        <v>204</v>
      </c>
      <c r="D48" s="130">
        <v>5.03</v>
      </c>
      <c r="E48" s="130"/>
      <c r="F48" s="149"/>
      <c r="G48" s="150"/>
      <c r="H48" s="5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15"/>
      <c r="P48" s="515"/>
      <c r="Q48" s="515"/>
      <c r="R48" s="515"/>
      <c r="S48" s="515"/>
      <c r="T48" s="515"/>
      <c r="U48" s="515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12" t="s">
        <v>382</v>
      </c>
      <c r="C49" s="209" t="s">
        <v>383</v>
      </c>
      <c r="D49" s="130">
        <v>5.03</v>
      </c>
      <c r="E49" s="130"/>
      <c r="F49" s="149"/>
      <c r="G49" s="150"/>
      <c r="H49" s="5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15"/>
      <c r="P49" s="515"/>
      <c r="Q49" s="515"/>
      <c r="R49" s="515"/>
      <c r="S49" s="515"/>
      <c r="T49" s="515"/>
      <c r="U49" s="515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12" t="s">
        <v>382</v>
      </c>
      <c r="C50" s="209" t="s">
        <v>384</v>
      </c>
      <c r="D50" s="130">
        <v>5.03</v>
      </c>
      <c r="E50" s="130"/>
      <c r="F50" s="149"/>
      <c r="G50" s="150"/>
      <c r="H50" s="5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15"/>
      <c r="P50" s="515"/>
      <c r="Q50" s="515"/>
      <c r="R50" s="515"/>
      <c r="S50" s="515"/>
      <c r="T50" s="515"/>
      <c r="U50" s="515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12" t="s">
        <v>382</v>
      </c>
      <c r="C51" s="209" t="s">
        <v>389</v>
      </c>
      <c r="D51" s="130">
        <v>5.03</v>
      </c>
      <c r="E51" s="130"/>
      <c r="F51" s="149"/>
      <c r="G51" s="150"/>
      <c r="H51" s="5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15"/>
      <c r="P51" s="515"/>
      <c r="Q51" s="515"/>
      <c r="R51" s="515"/>
      <c r="S51" s="515"/>
      <c r="T51" s="515"/>
      <c r="U51" s="515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12" t="s">
        <v>382</v>
      </c>
      <c r="C52" s="209" t="s">
        <v>391</v>
      </c>
      <c r="D52" s="130">
        <v>5.03</v>
      </c>
      <c r="E52" s="130"/>
      <c r="F52" s="149"/>
      <c r="G52" s="150"/>
      <c r="H52" s="5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15"/>
      <c r="P52" s="515"/>
      <c r="Q52" s="515"/>
      <c r="R52" s="515"/>
      <c r="S52" s="515"/>
      <c r="T52" s="515"/>
      <c r="U52" s="515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12" t="s">
        <v>421</v>
      </c>
      <c r="C53" s="209" t="s">
        <v>364</v>
      </c>
      <c r="D53" s="130">
        <v>5.03</v>
      </c>
      <c r="E53" s="130"/>
      <c r="F53" s="149"/>
      <c r="G53" s="150"/>
      <c r="H53" s="5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15"/>
      <c r="P53" s="515"/>
      <c r="Q53" s="515"/>
      <c r="R53" s="515"/>
      <c r="S53" s="515"/>
      <c r="T53" s="515"/>
      <c r="U53" s="515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12" t="s">
        <v>421</v>
      </c>
      <c r="C54" s="209" t="s">
        <v>365</v>
      </c>
      <c r="D54" s="130">
        <v>5.03</v>
      </c>
      <c r="E54" s="130"/>
      <c r="F54" s="149"/>
      <c r="G54" s="150"/>
      <c r="H54" s="5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15"/>
      <c r="P54" s="515"/>
      <c r="Q54" s="515"/>
      <c r="R54" s="515"/>
      <c r="S54" s="515"/>
      <c r="T54" s="515"/>
      <c r="U54" s="515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12" t="s">
        <v>421</v>
      </c>
      <c r="C55" s="209" t="s">
        <v>366</v>
      </c>
      <c r="D55" s="130">
        <v>5.03</v>
      </c>
      <c r="E55" s="130"/>
      <c r="F55" s="149"/>
      <c r="G55" s="150"/>
      <c r="H55" s="5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15"/>
      <c r="P55" s="515"/>
      <c r="Q55" s="515"/>
      <c r="R55" s="515"/>
      <c r="S55" s="515"/>
      <c r="T55" s="515"/>
      <c r="U55" s="515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12" t="s">
        <v>421</v>
      </c>
      <c r="C56" s="209" t="s">
        <v>367</v>
      </c>
      <c r="D56" s="130">
        <v>5.03</v>
      </c>
      <c r="E56" s="130"/>
      <c r="F56" s="149"/>
      <c r="G56" s="150"/>
      <c r="H56" s="5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15"/>
      <c r="P56" s="515"/>
      <c r="Q56" s="515"/>
      <c r="R56" s="515"/>
      <c r="S56" s="515"/>
      <c r="T56" s="515"/>
      <c r="U56" s="515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11"/>
      <c r="P57" s="511"/>
      <c r="Q57" s="511"/>
      <c r="R57" s="511"/>
      <c r="S57" s="511"/>
      <c r="T57" s="511"/>
      <c r="U57" s="511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11"/>
      <c r="P58" s="511"/>
      <c r="Q58" s="511"/>
      <c r="R58" s="511"/>
      <c r="S58" s="511"/>
      <c r="T58" s="511"/>
      <c r="U58" s="511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11"/>
      <c r="P59" s="511"/>
      <c r="Q59" s="511"/>
      <c r="R59" s="511"/>
      <c r="S59" s="511"/>
      <c r="T59" s="511"/>
      <c r="U59" s="511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11"/>
      <c r="P60" s="511"/>
      <c r="Q60" s="511"/>
      <c r="R60" s="511"/>
      <c r="S60" s="511"/>
      <c r="T60" s="511"/>
      <c r="U60" s="511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11"/>
      <c r="P61" s="511"/>
      <c r="Q61" s="511"/>
      <c r="R61" s="511"/>
      <c r="S61" s="511"/>
      <c r="T61" s="511"/>
      <c r="U61" s="511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11"/>
      <c r="P62" s="511"/>
      <c r="Q62" s="511"/>
      <c r="R62" s="511"/>
      <c r="S62" s="511"/>
      <c r="T62" s="511"/>
      <c r="U62" s="511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11"/>
      <c r="P63" s="511"/>
      <c r="Q63" s="511"/>
      <c r="R63" s="511"/>
      <c r="S63" s="511"/>
      <c r="T63" s="511"/>
      <c r="U63" s="511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11"/>
      <c r="P64" s="511"/>
      <c r="Q64" s="511"/>
      <c r="R64" s="511"/>
      <c r="S64" s="511"/>
      <c r="T64" s="511"/>
      <c r="U64" s="511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s="439" customFormat="1" ht="20.100000000000001" customHeight="1">
      <c r="A65" s="358">
        <v>30100044</v>
      </c>
      <c r="B65" s="156" t="s">
        <v>955</v>
      </c>
      <c r="C65" s="148" t="s">
        <v>957</v>
      </c>
      <c r="D65" s="130">
        <v>5.03</v>
      </c>
      <c r="E65" s="130"/>
      <c r="F65" s="149">
        <v>42658</v>
      </c>
      <c r="G65" s="130">
        <v>90</v>
      </c>
      <c r="H65" s="520">
        <f t="shared" si="11"/>
        <v>452.70000000000005</v>
      </c>
      <c r="I65" s="151">
        <v>2</v>
      </c>
      <c r="J65" s="151">
        <f t="array" ref="J65">IF(ISERROR(G65/I65),"",G65/I65)</f>
        <v>45</v>
      </c>
      <c r="K65" s="153">
        <f t="array" ref="K65">IF(ISERROR(G65/L65),"",G65/L65)</f>
        <v>1.8</v>
      </c>
      <c r="L65" s="151">
        <v>50</v>
      </c>
      <c r="M65" s="131">
        <f t="shared" si="19"/>
        <v>0.19999999999999996</v>
      </c>
      <c r="N65" s="151">
        <f t="shared" si="23"/>
        <v>0</v>
      </c>
      <c r="O65" s="511"/>
      <c r="P65" s="511"/>
      <c r="Q65" s="511"/>
      <c r="R65" s="511"/>
      <c r="S65" s="511"/>
      <c r="T65" s="511"/>
      <c r="U65" s="511"/>
      <c r="V65" s="154">
        <f t="shared" si="24"/>
        <v>0</v>
      </c>
      <c r="W65" s="514">
        <f t="shared" si="25"/>
        <v>0</v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11"/>
      <c r="P66" s="511"/>
      <c r="Q66" s="511"/>
      <c r="R66" s="511"/>
      <c r="S66" s="511"/>
      <c r="T66" s="511"/>
      <c r="U66" s="511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11"/>
      <c r="P67" s="511"/>
      <c r="Q67" s="511"/>
      <c r="R67" s="511"/>
      <c r="S67" s="511"/>
      <c r="T67" s="511"/>
      <c r="U67" s="511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11"/>
      <c r="P68" s="511"/>
      <c r="Q68" s="511"/>
      <c r="R68" s="511"/>
      <c r="S68" s="511"/>
      <c r="T68" s="511"/>
      <c r="U68" s="511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11"/>
      <c r="P69" s="511"/>
      <c r="Q69" s="511"/>
      <c r="R69" s="511"/>
      <c r="S69" s="511"/>
      <c r="T69" s="511"/>
      <c r="U69" s="511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11"/>
      <c r="P70" s="511"/>
      <c r="Q70" s="511"/>
      <c r="R70" s="511"/>
      <c r="S70" s="511"/>
      <c r="T70" s="511"/>
      <c r="U70" s="511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20">
        <f t="shared" si="11"/>
        <v>0</v>
      </c>
      <c r="I71" s="151"/>
      <c r="J71" s="152"/>
      <c r="K71" s="153"/>
      <c r="L71" s="151"/>
      <c r="M71" s="131"/>
      <c r="N71" s="152"/>
      <c r="O71" s="511"/>
      <c r="P71" s="511"/>
      <c r="Q71" s="511"/>
      <c r="R71" s="511"/>
      <c r="S71" s="511"/>
      <c r="T71" s="511"/>
      <c r="U71" s="511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11"/>
      <c r="P72" s="511"/>
      <c r="Q72" s="511"/>
      <c r="R72" s="511"/>
      <c r="S72" s="511"/>
      <c r="T72" s="511"/>
      <c r="U72" s="511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11"/>
      <c r="P73" s="511"/>
      <c r="Q73" s="511"/>
      <c r="R73" s="511"/>
      <c r="S73" s="511"/>
      <c r="T73" s="511"/>
      <c r="U73" s="511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11"/>
      <c r="P74" s="511"/>
      <c r="Q74" s="511"/>
      <c r="R74" s="511"/>
      <c r="S74" s="511"/>
      <c r="T74" s="511"/>
      <c r="U74" s="511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11"/>
      <c r="P75" s="511"/>
      <c r="Q75" s="511"/>
      <c r="R75" s="511"/>
      <c r="S75" s="511"/>
      <c r="T75" s="511"/>
      <c r="U75" s="511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11"/>
      <c r="P76" s="511"/>
      <c r="Q76" s="511"/>
      <c r="R76" s="511"/>
      <c r="S76" s="511"/>
      <c r="T76" s="511"/>
      <c r="U76" s="511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11"/>
      <c r="P77" s="511"/>
      <c r="Q77" s="511"/>
      <c r="R77" s="511"/>
      <c r="S77" s="511"/>
      <c r="T77" s="511"/>
      <c r="U77" s="511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11"/>
      <c r="P78" s="511"/>
      <c r="Q78" s="511"/>
      <c r="R78" s="511"/>
      <c r="S78" s="511"/>
      <c r="T78" s="511"/>
      <c r="U78" s="511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11"/>
      <c r="P79" s="511"/>
      <c r="Q79" s="511"/>
      <c r="R79" s="511"/>
      <c r="S79" s="511"/>
      <c r="T79" s="511"/>
      <c r="U79" s="511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11"/>
      <c r="P80" s="511"/>
      <c r="Q80" s="511"/>
      <c r="R80" s="511"/>
      <c r="S80" s="511"/>
      <c r="T80" s="511"/>
      <c r="U80" s="511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11"/>
      <c r="P81" s="511"/>
      <c r="Q81" s="511"/>
      <c r="R81" s="511"/>
      <c r="S81" s="511"/>
      <c r="T81" s="511"/>
      <c r="U81" s="511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11"/>
      <c r="P82" s="511"/>
      <c r="Q82" s="511"/>
      <c r="R82" s="511"/>
      <c r="S82" s="511"/>
      <c r="T82" s="511"/>
      <c r="U82" s="511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11"/>
      <c r="P83" s="511"/>
      <c r="Q83" s="511"/>
      <c r="R83" s="511"/>
      <c r="S83" s="511"/>
      <c r="T83" s="511"/>
      <c r="U83" s="511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11"/>
      <c r="P84" s="511"/>
      <c r="Q84" s="511"/>
      <c r="R84" s="511"/>
      <c r="S84" s="511"/>
      <c r="T84" s="511"/>
      <c r="U84" s="511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11"/>
      <c r="P85" s="511"/>
      <c r="Q85" s="511"/>
      <c r="R85" s="511"/>
      <c r="S85" s="511"/>
      <c r="T85" s="511"/>
      <c r="U85" s="511"/>
      <c r="V85" s="154"/>
      <c r="W85" s="155"/>
      <c r="X85" s="154"/>
      <c r="Y85" s="154"/>
      <c r="Z85" s="154"/>
      <c r="AA85" s="154"/>
    </row>
    <row r="86" spans="1:27" ht="20.100000000000001" customHeight="1">
      <c r="A86" s="567" t="s">
        <v>216</v>
      </c>
      <c r="B86" s="567"/>
      <c r="C86" s="518" t="s">
        <v>202</v>
      </c>
      <c r="D86" s="165"/>
      <c r="E86" s="165"/>
      <c r="F86" s="166"/>
      <c r="G86" s="167">
        <f>SUM(G29:G85)</f>
        <v>90</v>
      </c>
      <c r="H86" s="168">
        <f>SUM(H29:H85)</f>
        <v>452.70000000000005</v>
      </c>
      <c r="I86" s="168">
        <f>SUM(I29:I85)</f>
        <v>2</v>
      </c>
      <c r="J86" s="152">
        <f t="array" ref="J86">IF(ISERROR(G86/I86),"",G86/I86)</f>
        <v>45</v>
      </c>
      <c r="K86" s="168">
        <f>SUM(K29:K85)</f>
        <v>1.8</v>
      </c>
      <c r="L86" s="169"/>
      <c r="M86" s="172">
        <f t="shared" ref="M86:V86" si="34">SUM(M29:M85)</f>
        <v>0.19999999999999996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12" t="s">
        <v>217</v>
      </c>
      <c r="C87" s="148" t="s">
        <v>179</v>
      </c>
      <c r="D87" s="130">
        <v>5.03</v>
      </c>
      <c r="E87" s="130"/>
      <c r="F87" s="149"/>
      <c r="G87" s="150"/>
      <c r="H87" s="5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11"/>
      <c r="P87" s="511"/>
      <c r="Q87" s="511"/>
      <c r="R87" s="511"/>
      <c r="S87" s="511"/>
      <c r="T87" s="511"/>
      <c r="U87" s="511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12" t="s">
        <v>217</v>
      </c>
      <c r="C88" s="148" t="s">
        <v>186</v>
      </c>
      <c r="D88" s="130">
        <v>5.03</v>
      </c>
      <c r="E88" s="130"/>
      <c r="F88" s="149"/>
      <c r="G88" s="150"/>
      <c r="H88" s="5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11"/>
      <c r="P88" s="511"/>
      <c r="Q88" s="511"/>
      <c r="R88" s="511"/>
      <c r="S88" s="511"/>
      <c r="T88" s="511"/>
      <c r="U88" s="511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12" t="s">
        <v>217</v>
      </c>
      <c r="C89" s="148" t="s">
        <v>204</v>
      </c>
      <c r="D89" s="130">
        <v>5.03</v>
      </c>
      <c r="E89" s="130"/>
      <c r="F89" s="149"/>
      <c r="G89" s="150"/>
      <c r="H89" s="5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11"/>
      <c r="P89" s="511"/>
      <c r="Q89" s="511"/>
      <c r="R89" s="511"/>
      <c r="S89" s="511"/>
      <c r="T89" s="511"/>
      <c r="U89" s="511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11"/>
      <c r="P90" s="511"/>
      <c r="Q90" s="511"/>
      <c r="R90" s="511"/>
      <c r="S90" s="511"/>
      <c r="T90" s="511"/>
      <c r="U90" s="511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11"/>
      <c r="P91" s="511"/>
      <c r="Q91" s="511"/>
      <c r="R91" s="511"/>
      <c r="S91" s="511"/>
      <c r="T91" s="511"/>
      <c r="U91" s="511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11"/>
      <c r="P92" s="511"/>
      <c r="Q92" s="511"/>
      <c r="R92" s="511"/>
      <c r="S92" s="511"/>
      <c r="T92" s="511"/>
      <c r="U92" s="511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11"/>
      <c r="P93" s="511"/>
      <c r="Q93" s="511"/>
      <c r="R93" s="511"/>
      <c r="S93" s="511"/>
      <c r="T93" s="511"/>
      <c r="U93" s="511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11"/>
      <c r="P94" s="511"/>
      <c r="Q94" s="511"/>
      <c r="R94" s="511"/>
      <c r="S94" s="511"/>
      <c r="T94" s="511"/>
      <c r="U94" s="511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11"/>
      <c r="P95" s="511"/>
      <c r="Q95" s="511"/>
      <c r="R95" s="511"/>
      <c r="S95" s="511"/>
      <c r="T95" s="511"/>
      <c r="U95" s="511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11"/>
      <c r="P96" s="511"/>
      <c r="Q96" s="511"/>
      <c r="R96" s="511"/>
      <c r="S96" s="511"/>
      <c r="T96" s="511"/>
      <c r="U96" s="511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11"/>
      <c r="P97" s="511"/>
      <c r="Q97" s="511"/>
      <c r="R97" s="511"/>
      <c r="S97" s="511"/>
      <c r="T97" s="511"/>
      <c r="U97" s="511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11"/>
      <c r="P98" s="511"/>
      <c r="Q98" s="511"/>
      <c r="R98" s="511"/>
      <c r="S98" s="511"/>
      <c r="T98" s="511"/>
      <c r="U98" s="511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11"/>
      <c r="P99" s="511"/>
      <c r="Q99" s="511"/>
      <c r="R99" s="511"/>
      <c r="S99" s="511"/>
      <c r="T99" s="511"/>
      <c r="U99" s="511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11"/>
      <c r="P100" s="511"/>
      <c r="Q100" s="511"/>
      <c r="R100" s="511"/>
      <c r="S100" s="511"/>
      <c r="T100" s="511"/>
      <c r="U100" s="511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11"/>
      <c r="P101" s="511"/>
      <c r="Q101" s="511"/>
      <c r="R101" s="511"/>
      <c r="S101" s="511"/>
      <c r="T101" s="511"/>
      <c r="U101" s="511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11"/>
      <c r="P102" s="511"/>
      <c r="Q102" s="511"/>
      <c r="R102" s="511"/>
      <c r="S102" s="511"/>
      <c r="T102" s="511"/>
      <c r="U102" s="511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12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11"/>
      <c r="P103" s="511"/>
      <c r="Q103" s="511"/>
      <c r="R103" s="511"/>
      <c r="S103" s="511"/>
      <c r="T103" s="511"/>
      <c r="U103" s="511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12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11"/>
      <c r="P104" s="511"/>
      <c r="Q104" s="511"/>
      <c r="R104" s="511"/>
      <c r="S104" s="511"/>
      <c r="T104" s="511"/>
      <c r="U104" s="511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12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11"/>
      <c r="P105" s="511"/>
      <c r="Q105" s="511"/>
      <c r="R105" s="511"/>
      <c r="S105" s="511"/>
      <c r="T105" s="511"/>
      <c r="U105" s="511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12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11"/>
      <c r="P106" s="511"/>
      <c r="Q106" s="511"/>
      <c r="R106" s="511"/>
      <c r="S106" s="511"/>
      <c r="T106" s="511"/>
      <c r="U106" s="511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12" t="s">
        <v>393</v>
      </c>
      <c r="C107" s="209" t="s">
        <v>395</v>
      </c>
      <c r="D107" s="130">
        <v>5</v>
      </c>
      <c r="E107" s="130"/>
      <c r="F107" s="149"/>
      <c r="G107" s="150"/>
      <c r="H107" s="5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11"/>
      <c r="P107" s="511"/>
      <c r="Q107" s="511"/>
      <c r="R107" s="511"/>
      <c r="S107" s="511"/>
      <c r="T107" s="511"/>
      <c r="U107" s="511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12" t="s">
        <v>393</v>
      </c>
      <c r="C108" s="209" t="s">
        <v>402</v>
      </c>
      <c r="D108" s="130">
        <v>5</v>
      </c>
      <c r="E108" s="130"/>
      <c r="F108" s="149"/>
      <c r="G108" s="150"/>
      <c r="H108" s="5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11"/>
      <c r="P108" s="511"/>
      <c r="Q108" s="511"/>
      <c r="R108" s="511"/>
      <c r="S108" s="511"/>
      <c r="T108" s="511"/>
      <c r="U108" s="511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12" t="s">
        <v>404</v>
      </c>
      <c r="C109" s="209" t="s">
        <v>405</v>
      </c>
      <c r="D109" s="130">
        <v>5</v>
      </c>
      <c r="E109" s="130"/>
      <c r="F109" s="149"/>
      <c r="G109" s="150"/>
      <c r="H109" s="5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11"/>
      <c r="P109" s="511"/>
      <c r="Q109" s="511"/>
      <c r="R109" s="511"/>
      <c r="S109" s="511"/>
      <c r="T109" s="511"/>
      <c r="U109" s="511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12" t="s">
        <v>511</v>
      </c>
      <c r="C110" s="209" t="s">
        <v>372</v>
      </c>
      <c r="D110" s="130">
        <v>5</v>
      </c>
      <c r="E110" s="130"/>
      <c r="F110" s="149"/>
      <c r="G110" s="150"/>
      <c r="H110" s="5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11"/>
      <c r="P110" s="511"/>
      <c r="Q110" s="511"/>
      <c r="R110" s="511"/>
      <c r="S110" s="511"/>
      <c r="T110" s="511"/>
      <c r="U110" s="511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12" t="s">
        <v>343</v>
      </c>
      <c r="C111" s="148" t="s">
        <v>345</v>
      </c>
      <c r="D111" s="130">
        <v>5</v>
      </c>
      <c r="E111" s="130"/>
      <c r="F111" s="149"/>
      <c r="G111" s="150"/>
      <c r="H111" s="5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11"/>
      <c r="P111" s="511"/>
      <c r="Q111" s="511"/>
      <c r="R111" s="511"/>
      <c r="S111" s="511"/>
      <c r="T111" s="511"/>
      <c r="U111" s="511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12" t="s">
        <v>343</v>
      </c>
      <c r="C112" s="148" t="s">
        <v>347</v>
      </c>
      <c r="D112" s="130">
        <v>5</v>
      </c>
      <c r="E112" s="130"/>
      <c r="F112" s="149"/>
      <c r="G112" s="150"/>
      <c r="H112" s="5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11"/>
      <c r="P112" s="511"/>
      <c r="Q112" s="511"/>
      <c r="R112" s="511"/>
      <c r="S112" s="511"/>
      <c r="T112" s="511"/>
      <c r="U112" s="511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11"/>
      <c r="P113" s="511"/>
      <c r="Q113" s="511"/>
      <c r="R113" s="511"/>
      <c r="S113" s="511"/>
      <c r="T113" s="511"/>
      <c r="U113" s="511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11"/>
      <c r="P114" s="511"/>
      <c r="Q114" s="511"/>
      <c r="R114" s="511"/>
      <c r="S114" s="511"/>
      <c r="T114" s="511"/>
      <c r="U114" s="511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11"/>
      <c r="P115" s="511"/>
      <c r="Q115" s="511"/>
      <c r="R115" s="511"/>
      <c r="S115" s="511"/>
      <c r="T115" s="511"/>
      <c r="U115" s="511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11"/>
      <c r="P116" s="511"/>
      <c r="Q116" s="511"/>
      <c r="R116" s="511"/>
      <c r="S116" s="511"/>
      <c r="T116" s="511"/>
      <c r="U116" s="511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11"/>
      <c r="P117" s="511"/>
      <c r="Q117" s="511"/>
      <c r="R117" s="511"/>
      <c r="S117" s="511"/>
      <c r="T117" s="511"/>
      <c r="U117" s="511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11"/>
      <c r="P118" s="511"/>
      <c r="Q118" s="511"/>
      <c r="R118" s="511"/>
      <c r="S118" s="511"/>
      <c r="T118" s="511"/>
      <c r="U118" s="511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11"/>
      <c r="P119" s="511"/>
      <c r="Q119" s="511"/>
      <c r="R119" s="511"/>
      <c r="S119" s="511"/>
      <c r="T119" s="511"/>
      <c r="U119" s="511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20">
        <f t="shared" si="36"/>
        <v>0</v>
      </c>
      <c r="I120" s="151"/>
      <c r="J120" s="152" t="str">
        <f t="array" ref="J120">IF(ISERROR(G120/I120),"",G120/I120)</f>
        <v/>
      </c>
      <c r="K120" s="5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11"/>
      <c r="P120" s="511"/>
      <c r="Q120" s="511"/>
      <c r="R120" s="511"/>
      <c r="S120" s="511"/>
      <c r="T120" s="511"/>
      <c r="U120" s="511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59" t="s">
        <v>224</v>
      </c>
      <c r="B121" s="560"/>
      <c r="C121" s="518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11"/>
      <c r="P122" s="511"/>
      <c r="Q122" s="511"/>
      <c r="R122" s="511"/>
      <c r="S122" s="511"/>
      <c r="T122" s="511"/>
      <c r="U122" s="511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11"/>
      <c r="P123" s="511"/>
      <c r="Q123" s="511"/>
      <c r="R123" s="511"/>
      <c r="S123" s="511"/>
      <c r="T123" s="511"/>
      <c r="U123" s="511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11"/>
      <c r="P124" s="511"/>
      <c r="Q124" s="511"/>
      <c r="R124" s="511"/>
      <c r="S124" s="511"/>
      <c r="T124" s="511"/>
      <c r="U124" s="511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11"/>
      <c r="P125" s="511"/>
      <c r="Q125" s="511"/>
      <c r="R125" s="511"/>
      <c r="S125" s="511"/>
      <c r="T125" s="511"/>
      <c r="U125" s="511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16" t="s">
        <v>203</v>
      </c>
      <c r="D126" s="130">
        <v>5.03</v>
      </c>
      <c r="E126" s="130"/>
      <c r="F126" s="149"/>
      <c r="G126" s="150"/>
      <c r="H126" s="5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11"/>
      <c r="P126" s="511"/>
      <c r="Q126" s="511"/>
      <c r="R126" s="511"/>
      <c r="S126" s="511"/>
      <c r="T126" s="511"/>
      <c r="U126" s="511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11"/>
      <c r="P127" s="511"/>
      <c r="Q127" s="511"/>
      <c r="R127" s="511"/>
      <c r="S127" s="511"/>
      <c r="T127" s="511"/>
      <c r="U127" s="511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11"/>
      <c r="P128" s="511"/>
      <c r="Q128" s="511"/>
      <c r="R128" s="511"/>
      <c r="S128" s="511"/>
      <c r="T128" s="511"/>
      <c r="U128" s="511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16" t="s">
        <v>228</v>
      </c>
      <c r="D129" s="130">
        <v>5.03</v>
      </c>
      <c r="E129" s="130"/>
      <c r="F129" s="149"/>
      <c r="G129" s="150"/>
      <c r="H129" s="5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11"/>
      <c r="P129" s="511"/>
      <c r="Q129" s="511"/>
      <c r="R129" s="511"/>
      <c r="S129" s="511"/>
      <c r="T129" s="511"/>
      <c r="U129" s="511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16" t="s">
        <v>212</v>
      </c>
      <c r="D130" s="130">
        <v>5.03</v>
      </c>
      <c r="E130" s="130"/>
      <c r="F130" s="149"/>
      <c r="G130" s="150"/>
      <c r="H130" s="5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11"/>
      <c r="P130" s="511"/>
      <c r="Q130" s="511"/>
      <c r="R130" s="511"/>
      <c r="S130" s="511"/>
      <c r="T130" s="511"/>
      <c r="U130" s="511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16" t="s">
        <v>203</v>
      </c>
      <c r="D131" s="130">
        <v>5.03</v>
      </c>
      <c r="E131" s="130"/>
      <c r="F131" s="149"/>
      <c r="G131" s="150"/>
      <c r="H131" s="5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11"/>
      <c r="P131" s="511"/>
      <c r="Q131" s="511"/>
      <c r="R131" s="511"/>
      <c r="S131" s="511"/>
      <c r="T131" s="511"/>
      <c r="U131" s="511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16" t="s">
        <v>186</v>
      </c>
      <c r="D132" s="130">
        <v>5.03</v>
      </c>
      <c r="E132" s="130"/>
      <c r="F132" s="149"/>
      <c r="G132" s="150"/>
      <c r="H132" s="5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11"/>
      <c r="P132" s="511"/>
      <c r="Q132" s="511"/>
      <c r="R132" s="511"/>
      <c r="S132" s="511"/>
      <c r="T132" s="511"/>
      <c r="U132" s="511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16" t="s">
        <v>228</v>
      </c>
      <c r="D133" s="130">
        <v>5.03</v>
      </c>
      <c r="E133" s="130"/>
      <c r="F133" s="149"/>
      <c r="G133" s="150"/>
      <c r="H133" s="5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11"/>
      <c r="P133" s="511"/>
      <c r="Q133" s="511"/>
      <c r="R133" s="511"/>
      <c r="S133" s="511"/>
      <c r="T133" s="511"/>
      <c r="U133" s="511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16" t="s">
        <v>199</v>
      </c>
      <c r="D134" s="130">
        <v>5.03</v>
      </c>
      <c r="E134" s="130"/>
      <c r="F134" s="149"/>
      <c r="G134" s="150"/>
      <c r="H134" s="5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11"/>
      <c r="P134" s="511"/>
      <c r="Q134" s="511"/>
      <c r="R134" s="511"/>
      <c r="S134" s="511"/>
      <c r="T134" s="511"/>
      <c r="U134" s="511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11"/>
      <c r="P135" s="511"/>
      <c r="Q135" s="511"/>
      <c r="R135" s="511"/>
      <c r="S135" s="511"/>
      <c r="T135" s="511"/>
      <c r="U135" s="511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11"/>
      <c r="P136" s="511"/>
      <c r="Q136" s="511"/>
      <c r="R136" s="511"/>
      <c r="S136" s="511"/>
      <c r="T136" s="511"/>
      <c r="U136" s="511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59" t="s">
        <v>231</v>
      </c>
      <c r="B137" s="560"/>
      <c r="C137" s="518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20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11"/>
      <c r="P138" s="511"/>
      <c r="Q138" s="511"/>
      <c r="R138" s="511"/>
      <c r="S138" s="511"/>
      <c r="T138" s="511"/>
      <c r="U138" s="511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11"/>
      <c r="P139" s="511"/>
      <c r="Q139" s="511"/>
      <c r="R139" s="511"/>
      <c r="S139" s="511"/>
      <c r="T139" s="511"/>
      <c r="U139" s="511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11"/>
      <c r="P140" s="511"/>
      <c r="Q140" s="511"/>
      <c r="R140" s="511"/>
      <c r="S140" s="511"/>
      <c r="T140" s="511"/>
      <c r="U140" s="511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11"/>
      <c r="P141" s="511"/>
      <c r="Q141" s="511"/>
      <c r="R141" s="511"/>
      <c r="S141" s="511"/>
      <c r="T141" s="511"/>
      <c r="U141" s="511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11"/>
      <c r="P142" s="511"/>
      <c r="Q142" s="511"/>
      <c r="R142" s="511"/>
      <c r="S142" s="511"/>
      <c r="T142" s="511"/>
      <c r="U142" s="511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20">
        <f t="shared" si="55"/>
        <v>0</v>
      </c>
      <c r="I143" s="151"/>
      <c r="J143" s="152"/>
      <c r="K143" s="153"/>
      <c r="L143" s="151"/>
      <c r="M143" s="131"/>
      <c r="N143" s="152"/>
      <c r="O143" s="511"/>
      <c r="P143" s="511"/>
      <c r="Q143" s="511"/>
      <c r="R143" s="511"/>
      <c r="S143" s="511"/>
      <c r="T143" s="511"/>
      <c r="U143" s="511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11"/>
      <c r="P144" s="511"/>
      <c r="Q144" s="511"/>
      <c r="R144" s="511"/>
      <c r="S144" s="511"/>
      <c r="T144" s="511"/>
      <c r="U144" s="511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59" t="s">
        <v>234</v>
      </c>
      <c r="B145" s="560"/>
      <c r="C145" s="518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10"/>
      <c r="D146" s="130">
        <v>3.65</v>
      </c>
      <c r="E146" s="130"/>
      <c r="F146" s="175"/>
      <c r="G146" s="150"/>
      <c r="H146" s="520">
        <f t="shared" ref="H146:H159" si="63">D146*G146</f>
        <v>0</v>
      </c>
      <c r="I146" s="151"/>
      <c r="J146" s="152" t="str">
        <f t="array" ref="J146">IF(ISERROR(G146/I146),"",G146/I146)</f>
        <v/>
      </c>
      <c r="K146" s="5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11"/>
      <c r="P146" s="511"/>
      <c r="Q146" s="511"/>
      <c r="R146" s="511"/>
      <c r="S146" s="511"/>
      <c r="T146" s="511"/>
      <c r="U146" s="511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10"/>
      <c r="D147" s="130">
        <v>6.58</v>
      </c>
      <c r="E147" s="130"/>
      <c r="F147" s="149"/>
      <c r="G147" s="150"/>
      <c r="H147" s="5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11"/>
      <c r="P147" s="511"/>
      <c r="Q147" s="511"/>
      <c r="R147" s="511"/>
      <c r="S147" s="511"/>
      <c r="T147" s="511"/>
      <c r="U147" s="511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10"/>
      <c r="D148" s="130">
        <v>7.8</v>
      </c>
      <c r="E148" s="130"/>
      <c r="F148" s="149"/>
      <c r="G148" s="150"/>
      <c r="H148" s="5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11"/>
      <c r="P148" s="511"/>
      <c r="Q148" s="511"/>
      <c r="R148" s="511"/>
      <c r="S148" s="511"/>
      <c r="T148" s="511"/>
      <c r="U148" s="511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10"/>
      <c r="D149" s="130">
        <v>4.4000000000000004</v>
      </c>
      <c r="E149" s="130"/>
      <c r="F149" s="149"/>
      <c r="G149" s="150"/>
      <c r="H149" s="5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11"/>
      <c r="P149" s="511"/>
      <c r="Q149" s="511"/>
      <c r="R149" s="511"/>
      <c r="S149" s="511"/>
      <c r="T149" s="511"/>
      <c r="U149" s="511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11"/>
      <c r="P150" s="511"/>
      <c r="Q150" s="511"/>
      <c r="R150" s="511"/>
      <c r="S150" s="511"/>
      <c r="T150" s="511"/>
      <c r="U150" s="511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10" t="s">
        <v>239</v>
      </c>
      <c r="C151" s="510" t="s">
        <v>179</v>
      </c>
      <c r="D151" s="130">
        <v>6.04</v>
      </c>
      <c r="E151" s="130"/>
      <c r="F151" s="149"/>
      <c r="G151" s="150"/>
      <c r="H151" s="5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11"/>
      <c r="P151" s="511"/>
      <c r="Q151" s="511"/>
      <c r="R151" s="511"/>
      <c r="S151" s="511"/>
      <c r="T151" s="511"/>
      <c r="U151" s="511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10" t="s">
        <v>239</v>
      </c>
      <c r="C152" s="510" t="s">
        <v>186</v>
      </c>
      <c r="D152" s="130">
        <v>6.04</v>
      </c>
      <c r="E152" s="130"/>
      <c r="F152" s="149"/>
      <c r="G152" s="150"/>
      <c r="H152" s="5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11"/>
      <c r="P152" s="511"/>
      <c r="Q152" s="511"/>
      <c r="R152" s="511"/>
      <c r="S152" s="511"/>
      <c r="T152" s="511"/>
      <c r="U152" s="511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10" t="s">
        <v>446</v>
      </c>
      <c r="C153" s="510" t="s">
        <v>179</v>
      </c>
      <c r="D153" s="130">
        <v>6</v>
      </c>
      <c r="E153" s="130"/>
      <c r="F153" s="149"/>
      <c r="G153" s="150"/>
      <c r="H153" s="520">
        <f t="shared" si="63"/>
        <v>0</v>
      </c>
      <c r="I153" s="151"/>
      <c r="J153" s="152"/>
      <c r="K153" s="153"/>
      <c r="L153" s="151"/>
      <c r="M153" s="131"/>
      <c r="N153" s="152"/>
      <c r="O153" s="511"/>
      <c r="P153" s="511"/>
      <c r="Q153" s="511"/>
      <c r="R153" s="511"/>
      <c r="S153" s="511"/>
      <c r="T153" s="511"/>
      <c r="U153" s="511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10" t="s">
        <v>446</v>
      </c>
      <c r="C154" s="510" t="s">
        <v>60</v>
      </c>
      <c r="D154" s="130">
        <v>6</v>
      </c>
      <c r="E154" s="130"/>
      <c r="F154" s="149"/>
      <c r="G154" s="150"/>
      <c r="H154" s="520">
        <f t="shared" si="63"/>
        <v>0</v>
      </c>
      <c r="I154" s="151"/>
      <c r="J154" s="152"/>
      <c r="K154" s="153"/>
      <c r="L154" s="151"/>
      <c r="M154" s="131"/>
      <c r="N154" s="152"/>
      <c r="O154" s="511"/>
      <c r="P154" s="511"/>
      <c r="Q154" s="511"/>
      <c r="R154" s="511"/>
      <c r="S154" s="511"/>
      <c r="T154" s="511"/>
      <c r="U154" s="511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12" t="s">
        <v>240</v>
      </c>
      <c r="C155" s="148"/>
      <c r="D155" s="130">
        <v>7.3</v>
      </c>
      <c r="E155" s="130"/>
      <c r="F155" s="149"/>
      <c r="G155" s="150"/>
      <c r="H155" s="5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11"/>
      <c r="P155" s="511"/>
      <c r="Q155" s="511"/>
      <c r="R155" s="511"/>
      <c r="S155" s="511"/>
      <c r="T155" s="511"/>
      <c r="U155" s="511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12" t="s">
        <v>241</v>
      </c>
      <c r="C156" s="148"/>
      <c r="D156" s="130">
        <f>78*120/1000</f>
        <v>9.36</v>
      </c>
      <c r="E156" s="130"/>
      <c r="F156" s="149"/>
      <c r="G156" s="150"/>
      <c r="H156" s="5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11"/>
      <c r="P156" s="511"/>
      <c r="Q156" s="511"/>
      <c r="R156" s="511"/>
      <c r="S156" s="511"/>
      <c r="T156" s="511"/>
      <c r="U156" s="511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12" t="s">
        <v>242</v>
      </c>
      <c r="C157" s="148"/>
      <c r="D157" s="130">
        <v>4.5</v>
      </c>
      <c r="E157" s="130"/>
      <c r="F157" s="149"/>
      <c r="G157" s="150"/>
      <c r="H157" s="520">
        <f t="shared" si="63"/>
        <v>0</v>
      </c>
      <c r="I157" s="151"/>
      <c r="J157" s="152"/>
      <c r="K157" s="153"/>
      <c r="L157" s="151"/>
      <c r="M157" s="131"/>
      <c r="N157" s="152"/>
      <c r="O157" s="511"/>
      <c r="P157" s="511"/>
      <c r="Q157" s="511"/>
      <c r="R157" s="511"/>
      <c r="S157" s="511"/>
      <c r="T157" s="511"/>
      <c r="U157" s="511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12" t="s">
        <v>243</v>
      </c>
      <c r="C158" s="148"/>
      <c r="D158" s="130">
        <v>4.5</v>
      </c>
      <c r="E158" s="130"/>
      <c r="F158" s="149"/>
      <c r="G158" s="150"/>
      <c r="H158" s="520">
        <f t="shared" si="63"/>
        <v>0</v>
      </c>
      <c r="I158" s="151"/>
      <c r="J158" s="152"/>
      <c r="K158" s="153"/>
      <c r="L158" s="151"/>
      <c r="M158" s="131"/>
      <c r="N158" s="152"/>
      <c r="O158" s="511"/>
      <c r="P158" s="511"/>
      <c r="Q158" s="511"/>
      <c r="R158" s="511"/>
      <c r="S158" s="511"/>
      <c r="T158" s="511"/>
      <c r="U158" s="511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20">
        <f t="shared" si="63"/>
        <v>0</v>
      </c>
      <c r="I159" s="151"/>
      <c r="J159" s="152"/>
      <c r="K159" s="153"/>
      <c r="L159" s="151"/>
      <c r="M159" s="131"/>
      <c r="N159" s="152"/>
      <c r="O159" s="511"/>
      <c r="P159" s="511"/>
      <c r="Q159" s="511"/>
      <c r="R159" s="511"/>
      <c r="S159" s="511"/>
      <c r="T159" s="511"/>
      <c r="U159" s="511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59" t="s">
        <v>244</v>
      </c>
      <c r="B160" s="560"/>
      <c r="C160" s="518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61" t="s">
        <v>246</v>
      </c>
      <c r="B161" s="562"/>
      <c r="C161" s="562"/>
      <c r="D161" s="562"/>
      <c r="E161" s="562"/>
      <c r="F161" s="563"/>
      <c r="G161" s="176">
        <f>SUM(G28,G86,G121,G137,G145,G160)</f>
        <v>458</v>
      </c>
      <c r="H161" s="176">
        <f>SUM(H28,H86,H121,H137,H145,H160)</f>
        <v>2312.8000000000002</v>
      </c>
      <c r="I161" s="176">
        <f>SUM(I28,I86,I121,I137,I145,I160)</f>
        <v>42</v>
      </c>
      <c r="J161" s="177">
        <f t="array" ref="J161">IF(ISERROR(G161/I161),"",G161/I161)</f>
        <v>10.904761904761905</v>
      </c>
      <c r="K161" s="176">
        <f>SUM(K28,K86,K121,K137,K145,K160)</f>
        <v>20.994736842105265</v>
      </c>
      <c r="L161" s="177">
        <f>IF(ISERROR(G161/K161),"",G161/K161)</f>
        <v>21.814991225871143</v>
      </c>
      <c r="M161" s="176">
        <f t="shared" ref="M161:AA161" si="76">SUM(M28,M86,M121,M137,M145,M160)</f>
        <v>21.005263157894735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64" t="s">
        <v>495</v>
      </c>
      <c r="B162" s="517" t="s">
        <v>247</v>
      </c>
      <c r="C162" s="547" t="s">
        <v>248</v>
      </c>
      <c r="D162" s="548"/>
      <c r="E162" s="555" t="s">
        <v>249</v>
      </c>
      <c r="F162" s="555"/>
      <c r="G162" s="525" t="s">
        <v>250</v>
      </c>
      <c r="H162" s="525"/>
      <c r="I162" s="555" t="s">
        <v>251</v>
      </c>
      <c r="J162" s="555"/>
      <c r="K162" s="555" t="s">
        <v>252</v>
      </c>
      <c r="L162" s="555"/>
      <c r="M162" s="555" t="s">
        <v>253</v>
      </c>
      <c r="N162" s="555"/>
      <c r="O162" s="555" t="s">
        <v>254</v>
      </c>
      <c r="P162" s="525" t="s">
        <v>255</v>
      </c>
      <c r="Q162" s="525"/>
      <c r="R162" s="525" t="s">
        <v>252</v>
      </c>
      <c r="S162" s="525"/>
      <c r="T162" s="525" t="s">
        <v>256</v>
      </c>
      <c r="U162" s="525"/>
      <c r="V162" s="525" t="s">
        <v>257</v>
      </c>
      <c r="W162" s="525"/>
      <c r="X162" s="525" t="s">
        <v>252</v>
      </c>
      <c r="Y162" s="525"/>
      <c r="Z162" s="525" t="s">
        <v>256</v>
      </c>
      <c r="AA162" s="525"/>
    </row>
    <row r="163" spans="1:27" ht="20.100000000000001" customHeight="1">
      <c r="A163" s="565"/>
      <c r="B163" s="517" t="s">
        <v>258</v>
      </c>
      <c r="C163" s="547">
        <v>1</v>
      </c>
      <c r="D163" s="548"/>
      <c r="E163" s="558">
        <f>C163*11</f>
        <v>11</v>
      </c>
      <c r="F163" s="558"/>
      <c r="G163" s="525">
        <v>1</v>
      </c>
      <c r="H163" s="525"/>
      <c r="I163" s="558">
        <f>G163*11</f>
        <v>11</v>
      </c>
      <c r="J163" s="558"/>
      <c r="K163" s="558">
        <f>E163-I163</f>
        <v>0</v>
      </c>
      <c r="L163" s="558"/>
      <c r="M163" s="556">
        <f>IF(ISERROR(K163/E163),"",K163/E163)</f>
        <v>0</v>
      </c>
      <c r="N163" s="556"/>
      <c r="O163" s="555"/>
      <c r="P163" s="525" t="s">
        <v>201</v>
      </c>
      <c r="Q163" s="525"/>
      <c r="R163" s="554">
        <f>SUM(O28:U28)</f>
        <v>0</v>
      </c>
      <c r="S163" s="554"/>
      <c r="T163" s="549" t="str">
        <f t="array" ref="T163">IF(ISERROR(R163/R170),"",R163/R170)</f>
        <v/>
      </c>
      <c r="U163" s="549"/>
      <c r="V163" s="525" t="s">
        <v>259</v>
      </c>
      <c r="W163" s="525"/>
      <c r="X163" s="552">
        <f>SUM(P27,P85,P120,P136,P144,P158)</f>
        <v>0</v>
      </c>
      <c r="Y163" s="552"/>
      <c r="Z163" s="549" t="str">
        <f t="array" ref="Z163">IF(ISERROR(X163/X170),"",X163/X170)</f>
        <v/>
      </c>
      <c r="AA163" s="549"/>
    </row>
    <row r="164" spans="1:27" ht="20.100000000000001" customHeight="1">
      <c r="A164" s="565"/>
      <c r="B164" s="517" t="s">
        <v>260</v>
      </c>
      <c r="C164" s="547">
        <v>1</v>
      </c>
      <c r="D164" s="548"/>
      <c r="E164" s="558">
        <f>C164*11</f>
        <v>11</v>
      </c>
      <c r="F164" s="558"/>
      <c r="G164" s="525">
        <v>1</v>
      </c>
      <c r="H164" s="525"/>
      <c r="I164" s="558">
        <f>G164*11</f>
        <v>11</v>
      </c>
      <c r="J164" s="558"/>
      <c r="K164" s="558">
        <f>E164-I164</f>
        <v>0</v>
      </c>
      <c r="L164" s="558"/>
      <c r="M164" s="556">
        <f>IF(ISERROR(K164/E164),"",K164/E164)</f>
        <v>0</v>
      </c>
      <c r="N164" s="556"/>
      <c r="O164" s="555"/>
      <c r="P164" s="525" t="s">
        <v>216</v>
      </c>
      <c r="Q164" s="525"/>
      <c r="R164" s="554">
        <f>SUM(O86:U86)</f>
        <v>0</v>
      </c>
      <c r="S164" s="554"/>
      <c r="T164" s="549" t="str">
        <f>IF(ISERROR(R164/R170),"",R164/R170)</f>
        <v/>
      </c>
      <c r="U164" s="549"/>
      <c r="V164" s="525" t="s">
        <v>261</v>
      </c>
      <c r="W164" s="525"/>
      <c r="X164" s="552">
        <f>SUM(P28,P86,P121,P137,P145,P160)</f>
        <v>0</v>
      </c>
      <c r="Y164" s="552"/>
      <c r="Z164" s="549" t="str">
        <f>IF(ISERROR(X164/X170),"",X164/X170)</f>
        <v/>
      </c>
      <c r="AA164" s="549"/>
    </row>
    <row r="165" spans="1:27" ht="20.100000000000001" customHeight="1">
      <c r="A165" s="565"/>
      <c r="B165" s="517" t="s">
        <v>262</v>
      </c>
      <c r="C165" s="547">
        <v>1</v>
      </c>
      <c r="D165" s="548"/>
      <c r="E165" s="558">
        <f>C165*8</f>
        <v>8</v>
      </c>
      <c r="F165" s="558"/>
      <c r="G165" s="525">
        <v>1</v>
      </c>
      <c r="H165" s="525"/>
      <c r="I165" s="558">
        <f>G165*8</f>
        <v>8</v>
      </c>
      <c r="J165" s="558"/>
      <c r="K165" s="558">
        <f>E165-I165</f>
        <v>0</v>
      </c>
      <c r="L165" s="558"/>
      <c r="M165" s="556">
        <f>IF(ISERROR(K165/E165),"",K165/E165)</f>
        <v>0</v>
      </c>
      <c r="N165" s="556"/>
      <c r="O165" s="555"/>
      <c r="P165" s="525" t="s">
        <v>224</v>
      </c>
      <c r="Q165" s="525"/>
      <c r="R165" s="554">
        <f>SUM(O121:U121)</f>
        <v>0</v>
      </c>
      <c r="S165" s="554"/>
      <c r="T165" s="549" t="str">
        <f>IF(ISERROR(R165/R170),"",R165/R170)</f>
        <v/>
      </c>
      <c r="U165" s="549"/>
      <c r="V165" s="525" t="s">
        <v>263</v>
      </c>
      <c r="W165" s="525"/>
      <c r="X165" s="552">
        <f>SUM(P29,P87,P122,P138,P146,P161)</f>
        <v>0</v>
      </c>
      <c r="Y165" s="552"/>
      <c r="Z165" s="549" t="str">
        <f>IF(ISERROR(X165/X170),"",X165/X170)</f>
        <v/>
      </c>
      <c r="AA165" s="549"/>
    </row>
    <row r="166" spans="1:27" ht="20.100000000000001" customHeight="1">
      <c r="A166" s="565"/>
      <c r="B166" s="517" t="s">
        <v>264</v>
      </c>
      <c r="C166" s="547">
        <v>1</v>
      </c>
      <c r="D166" s="548"/>
      <c r="E166" s="558">
        <f>C166*11</f>
        <v>11</v>
      </c>
      <c r="F166" s="558"/>
      <c r="G166" s="525">
        <v>1</v>
      </c>
      <c r="H166" s="525"/>
      <c r="I166" s="558">
        <f>G166*11</f>
        <v>11</v>
      </c>
      <c r="J166" s="558"/>
      <c r="K166" s="558">
        <f>E166-I166</f>
        <v>0</v>
      </c>
      <c r="L166" s="558"/>
      <c r="M166" s="556">
        <f>IF(ISERROR(K166/E166),"",K166/E166)</f>
        <v>0</v>
      </c>
      <c r="N166" s="556"/>
      <c r="O166" s="555"/>
      <c r="P166" s="525" t="s">
        <v>231</v>
      </c>
      <c r="Q166" s="525"/>
      <c r="R166" s="554">
        <f>SUM(O137:U137)</f>
        <v>0</v>
      </c>
      <c r="S166" s="554"/>
      <c r="T166" s="549" t="str">
        <f>IF(ISERROR(R166/R170),"",R166/R170)</f>
        <v/>
      </c>
      <c r="U166" s="549"/>
      <c r="V166" s="525" t="s">
        <v>265</v>
      </c>
      <c r="W166" s="525"/>
      <c r="X166" s="552">
        <f>SUM(P31,P88,P123,P139,P147,P162)</f>
        <v>0</v>
      </c>
      <c r="Y166" s="552"/>
      <c r="Z166" s="549" t="str">
        <f>IF(ISERROR(X166/X170),"",X166/X170)</f>
        <v/>
      </c>
      <c r="AA166" s="549"/>
    </row>
    <row r="167" spans="1:27" ht="20.100000000000001" customHeight="1">
      <c r="A167" s="566"/>
      <c r="B167" s="517" t="s">
        <v>266</v>
      </c>
      <c r="C167" s="557">
        <f>SUM(C163:D166)</f>
        <v>4</v>
      </c>
      <c r="D167" s="531"/>
      <c r="E167" s="558">
        <f>SUM(E163:F166)</f>
        <v>41</v>
      </c>
      <c r="F167" s="558"/>
      <c r="G167" s="525">
        <f>SUM(G163:H166)</f>
        <v>4</v>
      </c>
      <c r="H167" s="525"/>
      <c r="I167" s="558">
        <f>SUM(I163:J166)</f>
        <v>41</v>
      </c>
      <c r="J167" s="558"/>
      <c r="K167" s="558">
        <f>SUM(K163:L166)</f>
        <v>0</v>
      </c>
      <c r="L167" s="558"/>
      <c r="M167" s="556">
        <f>IF(ISERROR(K167/E167),"",K167/E167)</f>
        <v>0</v>
      </c>
      <c r="N167" s="556"/>
      <c r="O167" s="555"/>
      <c r="P167" s="525" t="s">
        <v>234</v>
      </c>
      <c r="Q167" s="525"/>
      <c r="R167" s="554">
        <f>SUM(O145:U145)</f>
        <v>0</v>
      </c>
      <c r="S167" s="554"/>
      <c r="T167" s="549" t="str">
        <f>IF(ISERROR(R167/R170),"",R167/R170)</f>
        <v/>
      </c>
      <c r="U167" s="549"/>
      <c r="V167" s="525" t="s">
        <v>267</v>
      </c>
      <c r="W167" s="525"/>
      <c r="X167" s="552">
        <f>SUM(P32,P89,P124,P140,P148,P163)</f>
        <v>0</v>
      </c>
      <c r="Y167" s="552"/>
      <c r="Z167" s="549" t="str">
        <f>IF(ISERROR(X167/X170),"",X167/X170)</f>
        <v/>
      </c>
      <c r="AA167" s="549"/>
    </row>
    <row r="168" spans="1:27" ht="20.100000000000001" customHeight="1">
      <c r="A168" s="365" t="s">
        <v>496</v>
      </c>
      <c r="B168" s="517">
        <f>G161</f>
        <v>458</v>
      </c>
      <c r="C168" s="535" t="s">
        <v>269</v>
      </c>
      <c r="D168" s="534"/>
      <c r="E168" s="525">
        <f>H161</f>
        <v>2312.8000000000002</v>
      </c>
      <c r="F168" s="525"/>
      <c r="G168" s="525" t="s">
        <v>270</v>
      </c>
      <c r="H168" s="525"/>
      <c r="I168" s="553">
        <f>L161</f>
        <v>21.814991225871143</v>
      </c>
      <c r="J168" s="553"/>
      <c r="K168" s="555" t="s">
        <v>271</v>
      </c>
      <c r="L168" s="555"/>
      <c r="M168" s="553">
        <f>J161</f>
        <v>10.904761904761905</v>
      </c>
      <c r="N168" s="553"/>
      <c r="O168" s="555"/>
      <c r="P168" s="525" t="s">
        <v>244</v>
      </c>
      <c r="Q168" s="525"/>
      <c r="R168" s="554">
        <f>SUM(O160:U160)</f>
        <v>0</v>
      </c>
      <c r="S168" s="554"/>
      <c r="T168" s="549" t="str">
        <f>IF(ISERROR(R168/R170),"",R168/R170)</f>
        <v/>
      </c>
      <c r="U168" s="549"/>
      <c r="V168" s="525" t="s">
        <v>272</v>
      </c>
      <c r="W168" s="525"/>
      <c r="X168" s="552">
        <f>SUM(P33,P90,P125,P141,P149,P164)</f>
        <v>0</v>
      </c>
      <c r="Y168" s="552"/>
      <c r="Z168" s="549" t="str">
        <f>IF(ISERROR(X168/X170),"",X168/X170)</f>
        <v/>
      </c>
      <c r="AA168" s="549"/>
    </row>
    <row r="169" spans="1:27" ht="20.100000000000001" customHeight="1">
      <c r="A169" s="366" t="s">
        <v>497</v>
      </c>
      <c r="B169" s="517">
        <f>I161+C167</f>
        <v>46</v>
      </c>
      <c r="C169" s="532" t="s">
        <v>251</v>
      </c>
      <c r="D169" s="533"/>
      <c r="E169" s="550">
        <f>K161+I167</f>
        <v>61.994736842105269</v>
      </c>
      <c r="F169" s="550"/>
      <c r="G169" s="525" t="s">
        <v>274</v>
      </c>
      <c r="H169" s="525"/>
      <c r="I169" s="553">
        <f>B169-E169</f>
        <v>-15.994736842105269</v>
      </c>
      <c r="J169" s="553"/>
      <c r="K169" s="555" t="s">
        <v>275</v>
      </c>
      <c r="L169" s="555"/>
      <c r="M169" s="556">
        <f>IF(ISERROR(I169/E169),"",I169/E169)</f>
        <v>-0.25800152814330596</v>
      </c>
      <c r="N169" s="556"/>
      <c r="O169" s="555"/>
      <c r="P169" s="525" t="s">
        <v>245</v>
      </c>
      <c r="Q169" s="525"/>
      <c r="R169" s="554"/>
      <c r="S169" s="554"/>
      <c r="T169" s="549" t="str">
        <f>IF(ISERROR(R169/R170),"",R169/R170)</f>
        <v/>
      </c>
      <c r="U169" s="549"/>
      <c r="V169" s="525" t="s">
        <v>264</v>
      </c>
      <c r="W169" s="525"/>
      <c r="X169" s="552"/>
      <c r="Y169" s="552"/>
      <c r="Z169" s="549" t="str">
        <f>IF(ISERROR(X169/X170),"",X169/X170)</f>
        <v/>
      </c>
      <c r="AA169" s="549"/>
    </row>
    <row r="170" spans="1:27" ht="20.100000000000001" customHeight="1">
      <c r="A170" s="366" t="s">
        <v>498</v>
      </c>
      <c r="B170" s="517">
        <f>N161</f>
        <v>0</v>
      </c>
      <c r="C170" s="532" t="s">
        <v>277</v>
      </c>
      <c r="D170" s="533"/>
      <c r="E170" s="549">
        <f>IF(ISERROR(B170/B169),"",B170/B169)</f>
        <v>0</v>
      </c>
      <c r="F170" s="549"/>
      <c r="G170" s="525" t="s">
        <v>278</v>
      </c>
      <c r="H170" s="525"/>
      <c r="I170" s="555">
        <f>V161</f>
        <v>0</v>
      </c>
      <c r="J170" s="555"/>
      <c r="K170" s="555" t="s">
        <v>279</v>
      </c>
      <c r="L170" s="555"/>
      <c r="M170" s="556">
        <f t="array" ref="M170">IF(ISERROR(I170/B168),"",I170/B168)</f>
        <v>0</v>
      </c>
      <c r="N170" s="556"/>
      <c r="O170" s="555"/>
      <c r="P170" s="525" t="s">
        <v>266</v>
      </c>
      <c r="Q170" s="525"/>
      <c r="R170" s="554">
        <f>SUM(R163:S169)</f>
        <v>0</v>
      </c>
      <c r="S170" s="554"/>
      <c r="T170" s="549"/>
      <c r="U170" s="549"/>
      <c r="V170" s="525" t="s">
        <v>266</v>
      </c>
      <c r="W170" s="525"/>
      <c r="X170" s="552">
        <f>SUM(X163:Y169)</f>
        <v>0</v>
      </c>
      <c r="Y170" s="552"/>
      <c r="Z170" s="549"/>
      <c r="AA170" s="549"/>
    </row>
    <row r="171" spans="1:27" ht="34.5" hidden="1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hidden="1" customHeight="1">
      <c r="A172" s="575" t="s">
        <v>499</v>
      </c>
      <c r="B172" s="578" t="s">
        <v>280</v>
      </c>
      <c r="C172" s="578" t="s">
        <v>281</v>
      </c>
      <c r="D172" s="578" t="s">
        <v>282</v>
      </c>
      <c r="E172" s="581" t="s">
        <v>283</v>
      </c>
      <c r="F172" s="572" t="s">
        <v>284</v>
      </c>
      <c r="G172" s="555" t="s">
        <v>285</v>
      </c>
      <c r="H172" s="555"/>
      <c r="I172" s="578" t="s">
        <v>286</v>
      </c>
      <c r="J172" s="584" t="s">
        <v>271</v>
      </c>
      <c r="K172" s="587" t="s">
        <v>287</v>
      </c>
      <c r="L172" s="578" t="s">
        <v>270</v>
      </c>
      <c r="M172" s="568" t="s">
        <v>288</v>
      </c>
      <c r="N172" s="570" t="s">
        <v>252</v>
      </c>
      <c r="O172" s="555" t="s">
        <v>289</v>
      </c>
      <c r="P172" s="555"/>
      <c r="Q172" s="555"/>
      <c r="R172" s="555"/>
      <c r="S172" s="555"/>
      <c r="T172" s="555"/>
      <c r="U172" s="555"/>
      <c r="V172" s="555" t="s">
        <v>290</v>
      </c>
      <c r="W172" s="570" t="s">
        <v>291</v>
      </c>
      <c r="X172" s="555" t="s">
        <v>292</v>
      </c>
      <c r="Y172" s="555"/>
      <c r="Z172" s="555"/>
      <c r="AA172" s="555"/>
    </row>
    <row r="173" spans="1:27" ht="21.95" hidden="1" customHeight="1">
      <c r="A173" s="576"/>
      <c r="B173" s="579"/>
      <c r="C173" s="579"/>
      <c r="D173" s="579"/>
      <c r="E173" s="582"/>
      <c r="F173" s="573"/>
      <c r="G173" s="555"/>
      <c r="H173" s="555"/>
      <c r="I173" s="579"/>
      <c r="J173" s="585"/>
      <c r="K173" s="588"/>
      <c r="L173" s="579"/>
      <c r="M173" s="569"/>
      <c r="N173" s="570"/>
      <c r="O173" s="555" t="s">
        <v>259</v>
      </c>
      <c r="P173" s="555" t="s">
        <v>261</v>
      </c>
      <c r="Q173" s="555" t="s">
        <v>263</v>
      </c>
      <c r="R173" s="571" t="s">
        <v>265</v>
      </c>
      <c r="S173" s="525" t="s">
        <v>267</v>
      </c>
      <c r="T173" s="555" t="s">
        <v>272</v>
      </c>
      <c r="U173" s="555" t="s">
        <v>264</v>
      </c>
      <c r="V173" s="555"/>
      <c r="W173" s="570"/>
      <c r="X173" s="555" t="s">
        <v>293</v>
      </c>
      <c r="Y173" s="555" t="s">
        <v>294</v>
      </c>
      <c r="Z173" s="555" t="s">
        <v>295</v>
      </c>
      <c r="AA173" s="555" t="s">
        <v>264</v>
      </c>
    </row>
    <row r="174" spans="1:27" ht="21.95" hidden="1" customHeight="1">
      <c r="A174" s="577"/>
      <c r="B174" s="580"/>
      <c r="C174" s="580"/>
      <c r="D174" s="580"/>
      <c r="E174" s="583"/>
      <c r="F174" s="574"/>
      <c r="G174" s="436" t="s">
        <v>296</v>
      </c>
      <c r="H174" s="510" t="s">
        <v>297</v>
      </c>
      <c r="I174" s="580"/>
      <c r="J174" s="586"/>
      <c r="K174" s="589"/>
      <c r="L174" s="580"/>
      <c r="M174" s="569"/>
      <c r="N174" s="570"/>
      <c r="O174" s="555"/>
      <c r="P174" s="555"/>
      <c r="Q174" s="555"/>
      <c r="R174" s="571"/>
      <c r="S174" s="525"/>
      <c r="T174" s="555"/>
      <c r="U174" s="555"/>
      <c r="V174" s="555"/>
      <c r="W174" s="570"/>
      <c r="X174" s="555"/>
      <c r="Y174" s="555"/>
      <c r="Z174" s="555"/>
      <c r="AA174" s="555"/>
    </row>
    <row r="175" spans="1:27" ht="20.100000000000001" hidden="1" customHeight="1">
      <c r="A175" s="357">
        <v>30100030</v>
      </c>
      <c r="B175" s="512" t="s">
        <v>178</v>
      </c>
      <c r="C175" s="148" t="s">
        <v>179</v>
      </c>
      <c r="D175" s="130">
        <v>5.03</v>
      </c>
      <c r="E175" s="130"/>
      <c r="F175" s="149"/>
      <c r="G175" s="174"/>
      <c r="H175" s="5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11"/>
      <c r="P175" s="511"/>
      <c r="Q175" s="511"/>
      <c r="R175" s="511"/>
      <c r="S175" s="511"/>
      <c r="T175" s="511"/>
      <c r="U175" s="511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11"/>
      <c r="P176" s="511"/>
      <c r="Q176" s="511"/>
      <c r="R176" s="511"/>
      <c r="S176" s="511"/>
      <c r="T176" s="511"/>
      <c r="U176" s="511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11"/>
      <c r="P177" s="511"/>
      <c r="Q177" s="511"/>
      <c r="R177" s="511"/>
      <c r="S177" s="511"/>
      <c r="T177" s="511"/>
      <c r="U177" s="511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11"/>
      <c r="P178" s="511"/>
      <c r="Q178" s="511"/>
      <c r="R178" s="511"/>
      <c r="S178" s="511"/>
      <c r="T178" s="511"/>
      <c r="U178" s="511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11"/>
      <c r="P179" s="511"/>
      <c r="Q179" s="511"/>
      <c r="R179" s="511"/>
      <c r="S179" s="511"/>
      <c r="T179" s="511"/>
      <c r="U179" s="511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11"/>
      <c r="P180" s="511"/>
      <c r="Q180" s="511"/>
      <c r="R180" s="511"/>
      <c r="S180" s="511"/>
      <c r="T180" s="511"/>
      <c r="U180" s="511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11"/>
      <c r="P181" s="511"/>
      <c r="Q181" s="511"/>
      <c r="R181" s="511"/>
      <c r="S181" s="511"/>
      <c r="T181" s="511"/>
      <c r="U181" s="511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11"/>
      <c r="P182" s="511"/>
      <c r="Q182" s="511"/>
      <c r="R182" s="511"/>
      <c r="S182" s="511"/>
      <c r="T182" s="511"/>
      <c r="U182" s="511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20">
        <f t="shared" si="77"/>
        <v>0</v>
      </c>
      <c r="I183" s="5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11"/>
      <c r="P183" s="511"/>
      <c r="Q183" s="511"/>
      <c r="R183" s="511"/>
      <c r="S183" s="511"/>
      <c r="T183" s="511"/>
      <c r="U183" s="511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20">
        <f t="shared" si="77"/>
        <v>0</v>
      </c>
      <c r="I184" s="5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11"/>
      <c r="P184" s="511"/>
      <c r="Q184" s="511"/>
      <c r="R184" s="511"/>
      <c r="S184" s="511"/>
      <c r="T184" s="511"/>
      <c r="U184" s="511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11"/>
      <c r="P185" s="511"/>
      <c r="Q185" s="511"/>
      <c r="R185" s="511"/>
      <c r="S185" s="511"/>
      <c r="T185" s="511"/>
      <c r="U185" s="511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11"/>
      <c r="P186" s="511"/>
      <c r="Q186" s="511"/>
      <c r="R186" s="511"/>
      <c r="S186" s="511"/>
      <c r="T186" s="511"/>
      <c r="U186" s="511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11"/>
      <c r="P187" s="511"/>
      <c r="Q187" s="511"/>
      <c r="R187" s="511"/>
      <c r="S187" s="511"/>
      <c r="T187" s="511"/>
      <c r="U187" s="511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11"/>
      <c r="P188" s="511"/>
      <c r="Q188" s="511"/>
      <c r="R188" s="511"/>
      <c r="S188" s="511"/>
      <c r="T188" s="511"/>
      <c r="U188" s="511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11"/>
      <c r="P189" s="511"/>
      <c r="Q189" s="511"/>
      <c r="R189" s="511"/>
      <c r="S189" s="511"/>
      <c r="T189" s="511"/>
      <c r="U189" s="511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10" t="s">
        <v>190</v>
      </c>
      <c r="D190" s="130">
        <v>4.8</v>
      </c>
      <c r="E190" s="130"/>
      <c r="F190" s="149"/>
      <c r="G190" s="150"/>
      <c r="H190" s="5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11"/>
      <c r="P190" s="511"/>
      <c r="Q190" s="511"/>
      <c r="R190" s="511"/>
      <c r="S190" s="511"/>
      <c r="T190" s="511"/>
      <c r="U190" s="511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10" t="s">
        <v>187</v>
      </c>
      <c r="D191" s="130">
        <v>4.8</v>
      </c>
      <c r="E191" s="130"/>
      <c r="F191" s="149"/>
      <c r="G191" s="150"/>
      <c r="H191" s="5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11"/>
      <c r="P191" s="511"/>
      <c r="Q191" s="511"/>
      <c r="R191" s="511"/>
      <c r="S191" s="511"/>
      <c r="T191" s="511"/>
      <c r="U191" s="511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10" t="s">
        <v>179</v>
      </c>
      <c r="D192" s="130">
        <v>4.8</v>
      </c>
      <c r="E192" s="130"/>
      <c r="F192" s="149"/>
      <c r="G192" s="150"/>
      <c r="H192" s="5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11"/>
      <c r="P192" s="511"/>
      <c r="Q192" s="511"/>
      <c r="R192" s="511"/>
      <c r="S192" s="511"/>
      <c r="T192" s="511"/>
      <c r="U192" s="511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10" t="s">
        <v>199</v>
      </c>
      <c r="D193" s="130">
        <v>4.8</v>
      </c>
      <c r="E193" s="130"/>
      <c r="F193" s="149"/>
      <c r="G193" s="150"/>
      <c r="H193" s="5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11"/>
      <c r="P193" s="511"/>
      <c r="Q193" s="511"/>
      <c r="R193" s="511"/>
      <c r="S193" s="511"/>
      <c r="T193" s="511"/>
      <c r="U193" s="511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11"/>
      <c r="P194" s="511"/>
      <c r="Q194" s="511"/>
      <c r="R194" s="511"/>
      <c r="S194" s="511"/>
      <c r="T194" s="511"/>
      <c r="U194" s="511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11"/>
      <c r="P195" s="511"/>
      <c r="Q195" s="511"/>
      <c r="R195" s="511"/>
      <c r="S195" s="511"/>
      <c r="T195" s="511"/>
      <c r="U195" s="511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59" t="s">
        <v>201</v>
      </c>
      <c r="B196" s="560"/>
      <c r="C196" s="518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12" t="s">
        <v>206</v>
      </c>
      <c r="C197" s="148" t="s">
        <v>199</v>
      </c>
      <c r="D197" s="130">
        <v>5.03</v>
      </c>
      <c r="E197" s="130"/>
      <c r="F197" s="149"/>
      <c r="G197" s="150"/>
      <c r="H197" s="5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15"/>
      <c r="P197" s="515"/>
      <c r="Q197" s="515"/>
      <c r="R197" s="515"/>
      <c r="S197" s="515"/>
      <c r="T197" s="515"/>
      <c r="U197" s="515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12" t="s">
        <v>428</v>
      </c>
      <c r="C198" s="209" t="s">
        <v>430</v>
      </c>
      <c r="D198" s="130">
        <v>5.03</v>
      </c>
      <c r="E198" s="130"/>
      <c r="F198" s="149"/>
      <c r="G198" s="150"/>
      <c r="H198" s="5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15"/>
      <c r="P198" s="515"/>
      <c r="Q198" s="515"/>
      <c r="R198" s="515"/>
      <c r="S198" s="515"/>
      <c r="T198" s="515"/>
      <c r="U198" s="515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12" t="s">
        <v>206</v>
      </c>
      <c r="C199" s="148" t="s">
        <v>186</v>
      </c>
      <c r="D199" s="130">
        <v>5.03</v>
      </c>
      <c r="E199" s="130"/>
      <c r="F199" s="149"/>
      <c r="G199" s="150"/>
      <c r="H199" s="520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15"/>
      <c r="P199" s="515"/>
      <c r="Q199" s="515"/>
      <c r="R199" s="515"/>
      <c r="S199" s="515"/>
      <c r="T199" s="515"/>
      <c r="U199" s="515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12" t="s">
        <v>206</v>
      </c>
      <c r="C200" s="148" t="s">
        <v>203</v>
      </c>
      <c r="D200" s="130">
        <v>5.03</v>
      </c>
      <c r="E200" s="130"/>
      <c r="F200" s="149"/>
      <c r="G200" s="150"/>
      <c r="H200" s="5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15"/>
      <c r="P200" s="515"/>
      <c r="Q200" s="515"/>
      <c r="R200" s="515"/>
      <c r="S200" s="515"/>
      <c r="T200" s="515"/>
      <c r="U200" s="515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12" t="s">
        <v>206</v>
      </c>
      <c r="C201" s="148" t="s">
        <v>207</v>
      </c>
      <c r="D201" s="130">
        <v>5.03</v>
      </c>
      <c r="E201" s="130"/>
      <c r="F201" s="149"/>
      <c r="G201" s="150"/>
      <c r="H201" s="5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15"/>
      <c r="P201" s="515"/>
      <c r="Q201" s="515"/>
      <c r="R201" s="515"/>
      <c r="S201" s="515"/>
      <c r="T201" s="515"/>
      <c r="U201" s="515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12" t="s">
        <v>417</v>
      </c>
      <c r="C202" s="209" t="s">
        <v>418</v>
      </c>
      <c r="D202" s="130">
        <v>5.03</v>
      </c>
      <c r="E202" s="130"/>
      <c r="F202" s="149"/>
      <c r="G202" s="150"/>
      <c r="H202" s="5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15"/>
      <c r="P202" s="515"/>
      <c r="Q202" s="515"/>
      <c r="R202" s="515"/>
      <c r="S202" s="515"/>
      <c r="T202" s="515"/>
      <c r="U202" s="515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12" t="s">
        <v>417</v>
      </c>
      <c r="C203" s="209" t="s">
        <v>419</v>
      </c>
      <c r="D203" s="130">
        <v>5.03</v>
      </c>
      <c r="E203" s="130"/>
      <c r="F203" s="149"/>
      <c r="G203" s="150"/>
      <c r="H203" s="5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15"/>
      <c r="P203" s="515"/>
      <c r="Q203" s="515"/>
      <c r="R203" s="515"/>
      <c r="S203" s="515"/>
      <c r="T203" s="515"/>
      <c r="U203" s="515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12" t="s">
        <v>417</v>
      </c>
      <c r="C204" s="209" t="s">
        <v>61</v>
      </c>
      <c r="D204" s="130">
        <v>5.03</v>
      </c>
      <c r="E204" s="130"/>
      <c r="F204" s="149"/>
      <c r="G204" s="150"/>
      <c r="H204" s="5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15"/>
      <c r="P204" s="515"/>
      <c r="Q204" s="515"/>
      <c r="R204" s="515"/>
      <c r="S204" s="515"/>
      <c r="T204" s="515"/>
      <c r="U204" s="515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12" t="s">
        <v>208</v>
      </c>
      <c r="C205" s="148" t="s">
        <v>179</v>
      </c>
      <c r="D205" s="130">
        <v>5.08</v>
      </c>
      <c r="E205" s="130"/>
      <c r="F205" s="149"/>
      <c r="G205" s="150"/>
      <c r="H205" s="5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15"/>
      <c r="P205" s="515"/>
      <c r="Q205" s="515"/>
      <c r="R205" s="515"/>
      <c r="S205" s="515"/>
      <c r="T205" s="515"/>
      <c r="U205" s="515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12" t="s">
        <v>208</v>
      </c>
      <c r="C206" s="148" t="s">
        <v>204</v>
      </c>
      <c r="D206" s="130">
        <v>5.08</v>
      </c>
      <c r="E206" s="130"/>
      <c r="F206" s="149"/>
      <c r="G206" s="150"/>
      <c r="H206" s="5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15"/>
      <c r="P206" s="515"/>
      <c r="Q206" s="515"/>
      <c r="R206" s="515"/>
      <c r="S206" s="515"/>
      <c r="T206" s="515"/>
      <c r="U206" s="515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12" t="s">
        <v>208</v>
      </c>
      <c r="C207" s="148" t="s">
        <v>205</v>
      </c>
      <c r="D207" s="130">
        <v>5.08</v>
      </c>
      <c r="E207" s="130"/>
      <c r="F207" s="149"/>
      <c r="G207" s="150"/>
      <c r="H207" s="5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15"/>
      <c r="P207" s="515"/>
      <c r="Q207" s="515"/>
      <c r="R207" s="515"/>
      <c r="S207" s="515"/>
      <c r="T207" s="515"/>
      <c r="U207" s="515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12" t="s">
        <v>208</v>
      </c>
      <c r="C208" s="148" t="s">
        <v>186</v>
      </c>
      <c r="D208" s="130">
        <v>5.08</v>
      </c>
      <c r="E208" s="130"/>
      <c r="F208" s="149"/>
      <c r="G208" s="150"/>
      <c r="H208" s="5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15"/>
      <c r="P208" s="515"/>
      <c r="Q208" s="515"/>
      <c r="R208" s="515"/>
      <c r="S208" s="515"/>
      <c r="T208" s="515"/>
      <c r="U208" s="515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12" t="s">
        <v>208</v>
      </c>
      <c r="C209" s="148" t="s">
        <v>203</v>
      </c>
      <c r="D209" s="130">
        <v>5.08</v>
      </c>
      <c r="E209" s="130"/>
      <c r="F209" s="149"/>
      <c r="G209" s="150"/>
      <c r="H209" s="5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15"/>
      <c r="P209" s="515"/>
      <c r="Q209" s="515"/>
      <c r="R209" s="515"/>
      <c r="S209" s="515"/>
      <c r="T209" s="515"/>
      <c r="U209" s="515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12" t="s">
        <v>208</v>
      </c>
      <c r="C210" s="148" t="s">
        <v>199</v>
      </c>
      <c r="D210" s="130">
        <v>5.08</v>
      </c>
      <c r="E210" s="130"/>
      <c r="F210" s="149"/>
      <c r="G210" s="150"/>
      <c r="H210" s="5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11"/>
      <c r="P210" s="511"/>
      <c r="Q210" s="511"/>
      <c r="R210" s="511"/>
      <c r="S210" s="511"/>
      <c r="T210" s="511"/>
      <c r="U210" s="511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12" t="s">
        <v>208</v>
      </c>
      <c r="C211" s="148" t="s">
        <v>187</v>
      </c>
      <c r="D211" s="130">
        <v>5.08</v>
      </c>
      <c r="E211" s="130"/>
      <c r="F211" s="149"/>
      <c r="G211" s="150"/>
      <c r="H211" s="5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15"/>
      <c r="P211" s="515"/>
      <c r="Q211" s="515"/>
      <c r="R211" s="515"/>
      <c r="S211" s="515"/>
      <c r="T211" s="515"/>
      <c r="U211" s="515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12" t="s">
        <v>208</v>
      </c>
      <c r="C212" s="148" t="s">
        <v>207</v>
      </c>
      <c r="D212" s="130">
        <v>5.08</v>
      </c>
      <c r="E212" s="130"/>
      <c r="F212" s="149"/>
      <c r="G212" s="150"/>
      <c r="H212" s="5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11"/>
      <c r="P212" s="511"/>
      <c r="Q212" s="511"/>
      <c r="R212" s="511"/>
      <c r="S212" s="511"/>
      <c r="T212" s="511"/>
      <c r="U212" s="511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12" t="s">
        <v>209</v>
      </c>
      <c r="C213" s="148" t="s">
        <v>194</v>
      </c>
      <c r="D213" s="130">
        <v>5.03</v>
      </c>
      <c r="E213" s="130"/>
      <c r="F213" s="149"/>
      <c r="G213" s="150"/>
      <c r="H213" s="5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15"/>
      <c r="P213" s="515"/>
      <c r="Q213" s="515"/>
      <c r="R213" s="515"/>
      <c r="S213" s="515"/>
      <c r="T213" s="515"/>
      <c r="U213" s="515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12" t="s">
        <v>209</v>
      </c>
      <c r="C214" s="148" t="s">
        <v>179</v>
      </c>
      <c r="D214" s="130">
        <v>5.03</v>
      </c>
      <c r="E214" s="130"/>
      <c r="F214" s="149"/>
      <c r="G214" s="150"/>
      <c r="H214" s="5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15"/>
      <c r="P214" s="515"/>
      <c r="Q214" s="515"/>
      <c r="R214" s="515"/>
      <c r="S214" s="515"/>
      <c r="T214" s="515"/>
      <c r="U214" s="515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12" t="s">
        <v>209</v>
      </c>
      <c r="C215" s="148" t="s">
        <v>195</v>
      </c>
      <c r="D215" s="130">
        <v>5.03</v>
      </c>
      <c r="E215" s="130"/>
      <c r="F215" s="149"/>
      <c r="G215" s="150"/>
      <c r="H215" s="5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15"/>
      <c r="P215" s="515"/>
      <c r="Q215" s="515"/>
      <c r="R215" s="515"/>
      <c r="S215" s="515"/>
      <c r="T215" s="515"/>
      <c r="U215" s="515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12" t="s">
        <v>209</v>
      </c>
      <c r="C216" s="148" t="s">
        <v>204</v>
      </c>
      <c r="D216" s="130">
        <v>5.03</v>
      </c>
      <c r="E216" s="130"/>
      <c r="F216" s="149"/>
      <c r="G216" s="150"/>
      <c r="H216" s="5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15"/>
      <c r="P216" s="515"/>
      <c r="Q216" s="515"/>
      <c r="R216" s="515"/>
      <c r="S216" s="515"/>
      <c r="T216" s="515"/>
      <c r="U216" s="515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12" t="s">
        <v>382</v>
      </c>
      <c r="C217" s="209" t="s">
        <v>383</v>
      </c>
      <c r="D217" s="130">
        <v>5.03</v>
      </c>
      <c r="E217" s="130"/>
      <c r="F217" s="149"/>
      <c r="G217" s="150"/>
      <c r="H217" s="5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15"/>
      <c r="P217" s="515"/>
      <c r="Q217" s="515"/>
      <c r="R217" s="515"/>
      <c r="S217" s="515"/>
      <c r="T217" s="515"/>
      <c r="U217" s="515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12" t="s">
        <v>382</v>
      </c>
      <c r="C218" s="209" t="s">
        <v>384</v>
      </c>
      <c r="D218" s="130">
        <v>5.03</v>
      </c>
      <c r="E218" s="130"/>
      <c r="F218" s="149"/>
      <c r="G218" s="150"/>
      <c r="H218" s="5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15"/>
      <c r="P218" s="515"/>
      <c r="Q218" s="515"/>
      <c r="R218" s="515"/>
      <c r="S218" s="515"/>
      <c r="T218" s="515"/>
      <c r="U218" s="515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12" t="s">
        <v>382</v>
      </c>
      <c r="C219" s="209" t="s">
        <v>389</v>
      </c>
      <c r="D219" s="130">
        <v>5.03</v>
      </c>
      <c r="E219" s="130"/>
      <c r="F219" s="149"/>
      <c r="G219" s="150"/>
      <c r="H219" s="5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15"/>
      <c r="P219" s="515"/>
      <c r="Q219" s="515"/>
      <c r="R219" s="515"/>
      <c r="S219" s="515"/>
      <c r="T219" s="515"/>
      <c r="U219" s="515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12" t="s">
        <v>382</v>
      </c>
      <c r="C220" s="209" t="s">
        <v>391</v>
      </c>
      <c r="D220" s="130">
        <v>5.03</v>
      </c>
      <c r="E220" s="130"/>
      <c r="F220" s="149"/>
      <c r="G220" s="150"/>
      <c r="H220" s="5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15"/>
      <c r="P220" s="515"/>
      <c r="Q220" s="515"/>
      <c r="R220" s="515"/>
      <c r="S220" s="515"/>
      <c r="T220" s="515"/>
      <c r="U220" s="515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12" t="s">
        <v>421</v>
      </c>
      <c r="C221" s="209" t="s">
        <v>364</v>
      </c>
      <c r="D221" s="130">
        <v>5.03</v>
      </c>
      <c r="E221" s="130"/>
      <c r="F221" s="149"/>
      <c r="G221" s="150"/>
      <c r="H221" s="5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15"/>
      <c r="P221" s="515"/>
      <c r="Q221" s="515"/>
      <c r="R221" s="515"/>
      <c r="S221" s="515"/>
      <c r="T221" s="515"/>
      <c r="U221" s="515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12" t="s">
        <v>421</v>
      </c>
      <c r="C222" s="209" t="s">
        <v>365</v>
      </c>
      <c r="D222" s="130">
        <v>5.03</v>
      </c>
      <c r="E222" s="130"/>
      <c r="F222" s="149"/>
      <c r="G222" s="150"/>
      <c r="H222" s="5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15"/>
      <c r="P222" s="515"/>
      <c r="Q222" s="515"/>
      <c r="R222" s="515"/>
      <c r="S222" s="515"/>
      <c r="T222" s="515"/>
      <c r="U222" s="515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12" t="s">
        <v>421</v>
      </c>
      <c r="C223" s="209" t="s">
        <v>366</v>
      </c>
      <c r="D223" s="130">
        <v>5.03</v>
      </c>
      <c r="E223" s="130"/>
      <c r="F223" s="149"/>
      <c r="G223" s="150"/>
      <c r="H223" s="5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15"/>
      <c r="P223" s="515"/>
      <c r="Q223" s="515"/>
      <c r="R223" s="515"/>
      <c r="S223" s="515"/>
      <c r="T223" s="515"/>
      <c r="U223" s="515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12" t="s">
        <v>421</v>
      </c>
      <c r="C224" s="209" t="s">
        <v>367</v>
      </c>
      <c r="D224" s="130">
        <v>5.03</v>
      </c>
      <c r="E224" s="130"/>
      <c r="F224" s="149"/>
      <c r="G224" s="150"/>
      <c r="H224" s="5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15"/>
      <c r="P224" s="515"/>
      <c r="Q224" s="515"/>
      <c r="R224" s="515"/>
      <c r="S224" s="515"/>
      <c r="T224" s="515"/>
      <c r="U224" s="515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11"/>
      <c r="P225" s="511"/>
      <c r="Q225" s="511"/>
      <c r="R225" s="511"/>
      <c r="S225" s="511"/>
      <c r="T225" s="511"/>
      <c r="U225" s="511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11"/>
      <c r="P226" s="511"/>
      <c r="Q226" s="511"/>
      <c r="R226" s="511"/>
      <c r="S226" s="511"/>
      <c r="T226" s="511"/>
      <c r="U226" s="511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11"/>
      <c r="P227" s="511"/>
      <c r="Q227" s="511"/>
      <c r="R227" s="511"/>
      <c r="S227" s="511"/>
      <c r="T227" s="511"/>
      <c r="U227" s="511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11"/>
      <c r="P228" s="511"/>
      <c r="Q228" s="511"/>
      <c r="R228" s="511"/>
      <c r="S228" s="511"/>
      <c r="T228" s="511"/>
      <c r="U228" s="511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11"/>
      <c r="P229" s="511"/>
      <c r="Q229" s="511"/>
      <c r="R229" s="511"/>
      <c r="S229" s="511"/>
      <c r="T229" s="511"/>
      <c r="U229" s="511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11"/>
      <c r="P230" s="511"/>
      <c r="Q230" s="511"/>
      <c r="R230" s="511"/>
      <c r="S230" s="511"/>
      <c r="T230" s="511"/>
      <c r="U230" s="511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11"/>
      <c r="P231" s="511"/>
      <c r="Q231" s="511"/>
      <c r="R231" s="511"/>
      <c r="S231" s="511"/>
      <c r="T231" s="511"/>
      <c r="U231" s="511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11"/>
      <c r="P232" s="511"/>
      <c r="Q232" s="511"/>
      <c r="R232" s="511"/>
      <c r="S232" s="511"/>
      <c r="T232" s="511"/>
      <c r="U232" s="511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11"/>
      <c r="P233" s="511"/>
      <c r="Q233" s="511"/>
      <c r="R233" s="511"/>
      <c r="S233" s="511"/>
      <c r="T233" s="511"/>
      <c r="U233" s="511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11"/>
      <c r="P234" s="511"/>
      <c r="Q234" s="511"/>
      <c r="R234" s="511"/>
      <c r="S234" s="511"/>
      <c r="T234" s="511"/>
      <c r="U234" s="511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11"/>
      <c r="P235" s="511"/>
      <c r="Q235" s="511"/>
      <c r="R235" s="511"/>
      <c r="S235" s="511"/>
      <c r="T235" s="511"/>
      <c r="U235" s="511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11"/>
      <c r="P236" s="511"/>
      <c r="Q236" s="511"/>
      <c r="R236" s="511"/>
      <c r="S236" s="511"/>
      <c r="T236" s="511"/>
      <c r="U236" s="511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11"/>
      <c r="P237" s="511"/>
      <c r="Q237" s="511"/>
      <c r="R237" s="511"/>
      <c r="S237" s="511"/>
      <c r="T237" s="511"/>
      <c r="U237" s="511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11"/>
      <c r="P238" s="511"/>
      <c r="Q238" s="511"/>
      <c r="R238" s="511"/>
      <c r="S238" s="511"/>
      <c r="T238" s="511"/>
      <c r="U238" s="511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11"/>
      <c r="P239" s="511"/>
      <c r="Q239" s="511"/>
      <c r="R239" s="511"/>
      <c r="S239" s="511"/>
      <c r="T239" s="511"/>
      <c r="U239" s="511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11"/>
      <c r="P240" s="511"/>
      <c r="Q240" s="511"/>
      <c r="R240" s="511"/>
      <c r="S240" s="511"/>
      <c r="T240" s="511"/>
      <c r="U240" s="511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11"/>
      <c r="P241" s="511"/>
      <c r="Q241" s="511"/>
      <c r="R241" s="511"/>
      <c r="S241" s="511"/>
      <c r="T241" s="511"/>
      <c r="U241" s="511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11"/>
      <c r="P242" s="511"/>
      <c r="Q242" s="511"/>
      <c r="R242" s="511"/>
      <c r="S242" s="511"/>
      <c r="T242" s="511"/>
      <c r="U242" s="511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11"/>
      <c r="P243" s="511"/>
      <c r="Q243" s="511"/>
      <c r="R243" s="511"/>
      <c r="S243" s="511"/>
      <c r="T243" s="511"/>
      <c r="U243" s="511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11"/>
      <c r="P244" s="511"/>
      <c r="Q244" s="511"/>
      <c r="R244" s="511"/>
      <c r="S244" s="511"/>
      <c r="T244" s="511"/>
      <c r="U244" s="511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11"/>
      <c r="P245" s="511"/>
      <c r="Q245" s="511"/>
      <c r="R245" s="511"/>
      <c r="S245" s="511"/>
      <c r="T245" s="511"/>
      <c r="U245" s="511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11"/>
      <c r="P246" s="511"/>
      <c r="Q246" s="511"/>
      <c r="R246" s="511"/>
      <c r="S246" s="511"/>
      <c r="T246" s="511"/>
      <c r="U246" s="511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11"/>
      <c r="P247" s="511"/>
      <c r="Q247" s="511"/>
      <c r="R247" s="511"/>
      <c r="S247" s="511"/>
      <c r="T247" s="511"/>
      <c r="U247" s="511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11"/>
      <c r="P248" s="511"/>
      <c r="Q248" s="511"/>
      <c r="R248" s="511"/>
      <c r="S248" s="511"/>
      <c r="T248" s="511"/>
      <c r="U248" s="511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11"/>
      <c r="P249" s="511"/>
      <c r="Q249" s="511"/>
      <c r="R249" s="511"/>
      <c r="S249" s="511"/>
      <c r="T249" s="511"/>
      <c r="U249" s="511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11"/>
      <c r="P250" s="511"/>
      <c r="Q250" s="511"/>
      <c r="R250" s="511"/>
      <c r="S250" s="511"/>
      <c r="T250" s="511"/>
      <c r="U250" s="511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11"/>
      <c r="P251" s="511"/>
      <c r="Q251" s="511"/>
      <c r="R251" s="511"/>
      <c r="S251" s="511"/>
      <c r="T251" s="511"/>
      <c r="U251" s="511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11"/>
      <c r="P252" s="511"/>
      <c r="Q252" s="511"/>
      <c r="R252" s="511"/>
      <c r="S252" s="511"/>
      <c r="T252" s="511"/>
      <c r="U252" s="511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11"/>
      <c r="P253" s="511"/>
      <c r="Q253" s="511"/>
      <c r="R253" s="511"/>
      <c r="S253" s="511"/>
      <c r="T253" s="511"/>
      <c r="U253" s="511"/>
      <c r="V253" s="154"/>
      <c r="W253" s="155"/>
      <c r="X253" s="154"/>
      <c r="Y253" s="154"/>
      <c r="Z253" s="154"/>
      <c r="AA253" s="154"/>
    </row>
    <row r="254" spans="1:27" ht="20.100000000000001" hidden="1" customHeight="1">
      <c r="A254" s="567" t="s">
        <v>216</v>
      </c>
      <c r="B254" s="567"/>
      <c r="C254" s="518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4">SUM(M197:M253)</f>
        <v>0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 t="str">
        <f t="shared" ref="W254:W261" si="115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12" t="s">
        <v>217</v>
      </c>
      <c r="C255" s="148" t="s">
        <v>179</v>
      </c>
      <c r="D255" s="130">
        <v>5.03</v>
      </c>
      <c r="E255" s="130"/>
      <c r="F255" s="149"/>
      <c r="G255" s="150"/>
      <c r="H255" s="5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11"/>
      <c r="P255" s="511"/>
      <c r="Q255" s="511"/>
      <c r="R255" s="511"/>
      <c r="S255" s="511"/>
      <c r="T255" s="511"/>
      <c r="U255" s="511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12" t="s">
        <v>217</v>
      </c>
      <c r="C256" s="148" t="s">
        <v>186</v>
      </c>
      <c r="D256" s="130">
        <v>5.03</v>
      </c>
      <c r="E256" s="130"/>
      <c r="F256" s="149"/>
      <c r="G256" s="150"/>
      <c r="H256" s="5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11"/>
      <c r="P256" s="511"/>
      <c r="Q256" s="511"/>
      <c r="R256" s="511"/>
      <c r="S256" s="511"/>
      <c r="T256" s="511"/>
      <c r="U256" s="511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12" t="s">
        <v>217</v>
      </c>
      <c r="C257" s="148" t="s">
        <v>204</v>
      </c>
      <c r="D257" s="130">
        <v>5.03</v>
      </c>
      <c r="E257" s="130"/>
      <c r="F257" s="149"/>
      <c r="G257" s="150"/>
      <c r="H257" s="5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11"/>
      <c r="P257" s="511"/>
      <c r="Q257" s="511"/>
      <c r="R257" s="511"/>
      <c r="S257" s="511"/>
      <c r="T257" s="511"/>
      <c r="U257" s="511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11"/>
      <c r="P258" s="511"/>
      <c r="Q258" s="511"/>
      <c r="R258" s="511"/>
      <c r="S258" s="511"/>
      <c r="T258" s="511"/>
      <c r="U258" s="511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11"/>
      <c r="P259" s="511"/>
      <c r="Q259" s="511"/>
      <c r="R259" s="511"/>
      <c r="S259" s="511"/>
      <c r="T259" s="511"/>
      <c r="U259" s="511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11"/>
      <c r="P260" s="511"/>
      <c r="Q260" s="511"/>
      <c r="R260" s="511"/>
      <c r="S260" s="511"/>
      <c r="T260" s="511"/>
      <c r="U260" s="511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11"/>
      <c r="P261" s="511"/>
      <c r="Q261" s="511"/>
      <c r="R261" s="511"/>
      <c r="S261" s="511"/>
      <c r="T261" s="511"/>
      <c r="U261" s="511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11"/>
      <c r="P262" s="511"/>
      <c r="Q262" s="511"/>
      <c r="R262" s="511"/>
      <c r="S262" s="511"/>
      <c r="T262" s="511"/>
      <c r="U262" s="511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11"/>
      <c r="P263" s="511"/>
      <c r="Q263" s="511"/>
      <c r="R263" s="511"/>
      <c r="S263" s="511"/>
      <c r="T263" s="511"/>
      <c r="U263" s="511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11"/>
      <c r="P264" s="511"/>
      <c r="Q264" s="511"/>
      <c r="R264" s="511"/>
      <c r="S264" s="511"/>
      <c r="T264" s="511"/>
      <c r="U264" s="511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5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11"/>
      <c r="P265" s="511"/>
      <c r="Q265" s="511"/>
      <c r="R265" s="511"/>
      <c r="S265" s="511"/>
      <c r="T265" s="511"/>
      <c r="U265" s="511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11"/>
      <c r="P266" s="511"/>
      <c r="Q266" s="511"/>
      <c r="R266" s="511"/>
      <c r="S266" s="511"/>
      <c r="T266" s="511"/>
      <c r="U266" s="511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11"/>
      <c r="P267" s="511"/>
      <c r="Q267" s="511"/>
      <c r="R267" s="511"/>
      <c r="S267" s="511"/>
      <c r="T267" s="511"/>
      <c r="U267" s="511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11"/>
      <c r="P268" s="511"/>
      <c r="Q268" s="511"/>
      <c r="R268" s="511"/>
      <c r="S268" s="511"/>
      <c r="T268" s="511"/>
      <c r="U268" s="511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11"/>
      <c r="P269" s="511"/>
      <c r="Q269" s="511"/>
      <c r="R269" s="511"/>
      <c r="S269" s="511"/>
      <c r="T269" s="511"/>
      <c r="U269" s="511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11"/>
      <c r="P270" s="511"/>
      <c r="Q270" s="511"/>
      <c r="R270" s="511"/>
      <c r="S270" s="511"/>
      <c r="T270" s="511"/>
      <c r="U270" s="511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12" t="s">
        <v>222</v>
      </c>
      <c r="C271" s="148" t="s">
        <v>181</v>
      </c>
      <c r="D271" s="130">
        <v>9.36</v>
      </c>
      <c r="E271" s="130"/>
      <c r="F271" s="149"/>
      <c r="G271" s="150"/>
      <c r="H271" s="5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11"/>
      <c r="P271" s="511"/>
      <c r="Q271" s="511"/>
      <c r="R271" s="511"/>
      <c r="S271" s="511"/>
      <c r="T271" s="511"/>
      <c r="U271" s="511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12" t="s">
        <v>222</v>
      </c>
      <c r="C272" s="148" t="s">
        <v>179</v>
      </c>
      <c r="D272" s="130">
        <v>9.36</v>
      </c>
      <c r="E272" s="130"/>
      <c r="F272" s="149"/>
      <c r="G272" s="150"/>
      <c r="H272" s="5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11"/>
      <c r="P272" s="511"/>
      <c r="Q272" s="511"/>
      <c r="R272" s="511"/>
      <c r="S272" s="511"/>
      <c r="T272" s="511"/>
      <c r="U272" s="511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12" t="s">
        <v>222</v>
      </c>
      <c r="C273" s="148" t="s">
        <v>221</v>
      </c>
      <c r="D273" s="130">
        <v>9.36</v>
      </c>
      <c r="E273" s="130"/>
      <c r="F273" s="149"/>
      <c r="G273" s="150"/>
      <c r="H273" s="5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11"/>
      <c r="P273" s="511"/>
      <c r="Q273" s="511"/>
      <c r="R273" s="511"/>
      <c r="S273" s="511"/>
      <c r="T273" s="511"/>
      <c r="U273" s="511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12" t="s">
        <v>222</v>
      </c>
      <c r="C274" s="148" t="s">
        <v>186</v>
      </c>
      <c r="D274" s="130">
        <v>9.36</v>
      </c>
      <c r="E274" s="130"/>
      <c r="F274" s="149"/>
      <c r="G274" s="150"/>
      <c r="H274" s="5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11"/>
      <c r="P274" s="511"/>
      <c r="Q274" s="511"/>
      <c r="R274" s="511"/>
      <c r="S274" s="511"/>
      <c r="T274" s="511"/>
      <c r="U274" s="511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12" t="s">
        <v>393</v>
      </c>
      <c r="C275" s="209" t="s">
        <v>395</v>
      </c>
      <c r="D275" s="130">
        <v>5</v>
      </c>
      <c r="E275" s="130"/>
      <c r="F275" s="149"/>
      <c r="G275" s="150"/>
      <c r="H275" s="5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11"/>
      <c r="P275" s="511"/>
      <c r="Q275" s="511"/>
      <c r="R275" s="511"/>
      <c r="S275" s="511"/>
      <c r="T275" s="511"/>
      <c r="U275" s="511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12" t="s">
        <v>393</v>
      </c>
      <c r="C276" s="209" t="s">
        <v>402</v>
      </c>
      <c r="D276" s="130">
        <v>5</v>
      </c>
      <c r="E276" s="130"/>
      <c r="F276" s="149"/>
      <c r="G276" s="150"/>
      <c r="H276" s="5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11"/>
      <c r="P276" s="511"/>
      <c r="Q276" s="511"/>
      <c r="R276" s="511"/>
      <c r="S276" s="511"/>
      <c r="T276" s="511"/>
      <c r="U276" s="511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12" t="s">
        <v>404</v>
      </c>
      <c r="C277" s="209" t="s">
        <v>405</v>
      </c>
      <c r="D277" s="130">
        <v>5</v>
      </c>
      <c r="E277" s="130"/>
      <c r="F277" s="149"/>
      <c r="G277" s="150"/>
      <c r="H277" s="5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11"/>
      <c r="P277" s="511"/>
      <c r="Q277" s="511"/>
      <c r="R277" s="511"/>
      <c r="S277" s="511"/>
      <c r="T277" s="511"/>
      <c r="U277" s="511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12" t="s">
        <v>342</v>
      </c>
      <c r="C278" s="209" t="s">
        <v>372</v>
      </c>
      <c r="D278" s="130">
        <v>5</v>
      </c>
      <c r="E278" s="130"/>
      <c r="F278" s="149"/>
      <c r="G278" s="150"/>
      <c r="H278" s="5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11"/>
      <c r="P278" s="511"/>
      <c r="Q278" s="511"/>
      <c r="R278" s="511"/>
      <c r="S278" s="511"/>
      <c r="T278" s="511"/>
      <c r="U278" s="511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12" t="s">
        <v>343</v>
      </c>
      <c r="C279" s="148" t="s">
        <v>345</v>
      </c>
      <c r="D279" s="130">
        <v>5</v>
      </c>
      <c r="E279" s="130"/>
      <c r="F279" s="149"/>
      <c r="G279" s="150"/>
      <c r="H279" s="5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11"/>
      <c r="P279" s="511"/>
      <c r="Q279" s="511"/>
      <c r="R279" s="511"/>
      <c r="S279" s="511"/>
      <c r="T279" s="511"/>
      <c r="U279" s="511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12" t="s">
        <v>343</v>
      </c>
      <c r="C280" s="148" t="s">
        <v>347</v>
      </c>
      <c r="D280" s="130">
        <v>5</v>
      </c>
      <c r="E280" s="130"/>
      <c r="F280" s="149"/>
      <c r="G280" s="150"/>
      <c r="H280" s="5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11"/>
      <c r="P280" s="511"/>
      <c r="Q280" s="511"/>
      <c r="R280" s="511"/>
      <c r="S280" s="511"/>
      <c r="T280" s="511"/>
      <c r="U280" s="511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11"/>
      <c r="P281" s="511"/>
      <c r="Q281" s="511"/>
      <c r="R281" s="511"/>
      <c r="S281" s="511"/>
      <c r="T281" s="511"/>
      <c r="U281" s="511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11"/>
      <c r="P282" s="511"/>
      <c r="Q282" s="511"/>
      <c r="R282" s="511"/>
      <c r="S282" s="511"/>
      <c r="T282" s="511"/>
      <c r="U282" s="511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11"/>
      <c r="P283" s="511"/>
      <c r="Q283" s="511"/>
      <c r="R283" s="511"/>
      <c r="S283" s="511"/>
      <c r="T283" s="511"/>
      <c r="U283" s="511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11"/>
      <c r="P284" s="511"/>
      <c r="Q284" s="511"/>
      <c r="R284" s="511"/>
      <c r="S284" s="511"/>
      <c r="T284" s="511"/>
      <c r="U284" s="511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11"/>
      <c r="P285" s="511"/>
      <c r="Q285" s="511"/>
      <c r="R285" s="511"/>
      <c r="S285" s="511"/>
      <c r="T285" s="511"/>
      <c r="U285" s="511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5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11"/>
      <c r="P286" s="511"/>
      <c r="Q286" s="511"/>
      <c r="R286" s="511"/>
      <c r="S286" s="511"/>
      <c r="T286" s="511"/>
      <c r="U286" s="511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5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11"/>
      <c r="P287" s="511"/>
      <c r="Q287" s="511"/>
      <c r="R287" s="511"/>
      <c r="S287" s="511"/>
      <c r="T287" s="511"/>
      <c r="U287" s="511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20">
        <f t="shared" si="116"/>
        <v>0</v>
      </c>
      <c r="I288" s="151"/>
      <c r="J288" s="152" t="str">
        <f t="array" ref="J288">IF(ISERROR(G288/I288),"",G288/I288)</f>
        <v/>
      </c>
      <c r="K288" s="5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11"/>
      <c r="P288" s="511"/>
      <c r="Q288" s="511"/>
      <c r="R288" s="511"/>
      <c r="S288" s="511"/>
      <c r="T288" s="511"/>
      <c r="U288" s="511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59" t="s">
        <v>224</v>
      </c>
      <c r="B289" s="560"/>
      <c r="C289" s="518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11"/>
      <c r="P290" s="511"/>
      <c r="Q290" s="511"/>
      <c r="R290" s="511"/>
      <c r="S290" s="511"/>
      <c r="T290" s="511"/>
      <c r="U290" s="511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11"/>
      <c r="P291" s="511"/>
      <c r="Q291" s="511"/>
      <c r="R291" s="511"/>
      <c r="S291" s="511"/>
      <c r="T291" s="511"/>
      <c r="U291" s="511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11"/>
      <c r="P292" s="511"/>
      <c r="Q292" s="511"/>
      <c r="R292" s="511"/>
      <c r="S292" s="511"/>
      <c r="T292" s="511"/>
      <c r="U292" s="511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11"/>
      <c r="P293" s="511"/>
      <c r="Q293" s="511"/>
      <c r="R293" s="511"/>
      <c r="S293" s="511"/>
      <c r="T293" s="511"/>
      <c r="U293" s="511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16" t="s">
        <v>203</v>
      </c>
      <c r="D294" s="130">
        <v>5.03</v>
      </c>
      <c r="E294" s="130"/>
      <c r="F294" s="149"/>
      <c r="G294" s="174"/>
      <c r="H294" s="5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11"/>
      <c r="P294" s="511"/>
      <c r="Q294" s="511"/>
      <c r="R294" s="511"/>
      <c r="S294" s="511"/>
      <c r="T294" s="511"/>
      <c r="U294" s="511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11"/>
      <c r="P295" s="511"/>
      <c r="Q295" s="511"/>
      <c r="R295" s="511"/>
      <c r="S295" s="511"/>
      <c r="T295" s="511"/>
      <c r="U295" s="511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11"/>
      <c r="P296" s="511"/>
      <c r="Q296" s="511"/>
      <c r="R296" s="511"/>
      <c r="S296" s="511"/>
      <c r="T296" s="511"/>
      <c r="U296" s="511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16" t="s">
        <v>228</v>
      </c>
      <c r="D297" s="130">
        <v>5.03</v>
      </c>
      <c r="E297" s="130"/>
      <c r="F297" s="149"/>
      <c r="G297" s="150"/>
      <c r="H297" s="5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11"/>
      <c r="P297" s="511"/>
      <c r="Q297" s="511"/>
      <c r="R297" s="511"/>
      <c r="S297" s="511"/>
      <c r="T297" s="511"/>
      <c r="U297" s="511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16" t="s">
        <v>212</v>
      </c>
      <c r="D298" s="130">
        <v>5.03</v>
      </c>
      <c r="E298" s="130"/>
      <c r="F298" s="149"/>
      <c r="G298" s="150"/>
      <c r="H298" s="5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11"/>
      <c r="P298" s="511"/>
      <c r="Q298" s="511"/>
      <c r="R298" s="511"/>
      <c r="S298" s="511"/>
      <c r="T298" s="511"/>
      <c r="U298" s="511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16" t="s">
        <v>203</v>
      </c>
      <c r="D299" s="130">
        <v>5.03</v>
      </c>
      <c r="E299" s="130"/>
      <c r="F299" s="149"/>
      <c r="G299" s="150"/>
      <c r="H299" s="5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11"/>
      <c r="P299" s="511"/>
      <c r="Q299" s="511"/>
      <c r="R299" s="511"/>
      <c r="S299" s="511"/>
      <c r="T299" s="511"/>
      <c r="U299" s="511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16" t="s">
        <v>186</v>
      </c>
      <c r="D300" s="130">
        <v>5.03</v>
      </c>
      <c r="E300" s="130"/>
      <c r="F300" s="149"/>
      <c r="G300" s="150"/>
      <c r="H300" s="5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11"/>
      <c r="P300" s="511"/>
      <c r="Q300" s="511"/>
      <c r="R300" s="511"/>
      <c r="S300" s="511"/>
      <c r="T300" s="511"/>
      <c r="U300" s="511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16" t="s">
        <v>228</v>
      </c>
      <c r="D301" s="130">
        <v>5.03</v>
      </c>
      <c r="E301" s="130"/>
      <c r="F301" s="149"/>
      <c r="G301" s="150"/>
      <c r="H301" s="5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11"/>
      <c r="P301" s="511"/>
      <c r="Q301" s="511"/>
      <c r="R301" s="511"/>
      <c r="S301" s="511"/>
      <c r="T301" s="511"/>
      <c r="U301" s="511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16" t="s">
        <v>199</v>
      </c>
      <c r="D302" s="130">
        <v>5.03</v>
      </c>
      <c r="E302" s="130"/>
      <c r="F302" s="149"/>
      <c r="G302" s="150"/>
      <c r="H302" s="5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11"/>
      <c r="P302" s="511"/>
      <c r="Q302" s="511"/>
      <c r="R302" s="511"/>
      <c r="S302" s="511"/>
      <c r="T302" s="511"/>
      <c r="U302" s="511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11"/>
      <c r="P303" s="511"/>
      <c r="Q303" s="511"/>
      <c r="R303" s="511"/>
      <c r="S303" s="511"/>
      <c r="T303" s="511"/>
      <c r="U303" s="511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11"/>
      <c r="P304" s="511"/>
      <c r="Q304" s="511"/>
      <c r="R304" s="511"/>
      <c r="S304" s="511"/>
      <c r="T304" s="511"/>
      <c r="U304" s="511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59" t="s">
        <v>231</v>
      </c>
      <c r="B305" s="560"/>
      <c r="C305" s="518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11"/>
      <c r="P306" s="511"/>
      <c r="Q306" s="511"/>
      <c r="R306" s="511"/>
      <c r="S306" s="511"/>
      <c r="T306" s="511"/>
      <c r="U306" s="511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11"/>
      <c r="P307" s="511"/>
      <c r="Q307" s="511"/>
      <c r="R307" s="511"/>
      <c r="S307" s="511"/>
      <c r="T307" s="511"/>
      <c r="U307" s="511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20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11"/>
      <c r="P308" s="511"/>
      <c r="Q308" s="511"/>
      <c r="R308" s="511"/>
      <c r="S308" s="511"/>
      <c r="T308" s="511"/>
      <c r="U308" s="511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11"/>
      <c r="P309" s="511"/>
      <c r="Q309" s="511"/>
      <c r="R309" s="511"/>
      <c r="S309" s="511"/>
      <c r="T309" s="511"/>
      <c r="U309" s="511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11"/>
      <c r="P310" s="511"/>
      <c r="Q310" s="511"/>
      <c r="R310" s="511"/>
      <c r="S310" s="511"/>
      <c r="T310" s="511"/>
      <c r="U310" s="511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20"/>
      <c r="I311" s="151"/>
      <c r="J311" s="152"/>
      <c r="K311" s="153"/>
      <c r="L311" s="151"/>
      <c r="M311" s="131"/>
      <c r="N311" s="152"/>
      <c r="O311" s="511"/>
      <c r="P311" s="511"/>
      <c r="Q311" s="511"/>
      <c r="R311" s="511"/>
      <c r="S311" s="511"/>
      <c r="T311" s="511"/>
      <c r="U311" s="511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20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11"/>
      <c r="P312" s="511"/>
      <c r="Q312" s="511"/>
      <c r="R312" s="511"/>
      <c r="S312" s="511"/>
      <c r="T312" s="511"/>
      <c r="U312" s="511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559" t="s">
        <v>234</v>
      </c>
      <c r="B313" s="560"/>
      <c r="C313" s="518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10"/>
      <c r="D314" s="130">
        <v>3.65</v>
      </c>
      <c r="E314" s="130"/>
      <c r="F314" s="175"/>
      <c r="G314" s="150"/>
      <c r="H314" s="520">
        <f t="shared" ref="H314:H327" si="145">D314*G314</f>
        <v>0</v>
      </c>
      <c r="I314" s="151"/>
      <c r="J314" s="152" t="str">
        <f t="array" ref="J314">IF(ISERROR(G314/I314),"",G314/I314)</f>
        <v/>
      </c>
      <c r="K314" s="5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11"/>
      <c r="P314" s="511"/>
      <c r="Q314" s="511"/>
      <c r="R314" s="511"/>
      <c r="S314" s="511"/>
      <c r="T314" s="511"/>
      <c r="U314" s="511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10"/>
      <c r="D315" s="130">
        <v>6.58</v>
      </c>
      <c r="E315" s="130"/>
      <c r="F315" s="149"/>
      <c r="G315" s="150"/>
      <c r="H315" s="5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11"/>
      <c r="P315" s="511"/>
      <c r="Q315" s="511"/>
      <c r="R315" s="511"/>
      <c r="S315" s="511"/>
      <c r="T315" s="511"/>
      <c r="U315" s="511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10"/>
      <c r="D316" s="130">
        <v>7.8</v>
      </c>
      <c r="E316" s="130"/>
      <c r="F316" s="149"/>
      <c r="G316" s="150"/>
      <c r="H316" s="5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11"/>
      <c r="P316" s="511"/>
      <c r="Q316" s="511"/>
      <c r="R316" s="511"/>
      <c r="S316" s="511"/>
      <c r="T316" s="511"/>
      <c r="U316" s="511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10"/>
      <c r="D317" s="130">
        <v>4.4000000000000004</v>
      </c>
      <c r="E317" s="130"/>
      <c r="F317" s="149"/>
      <c r="G317" s="150"/>
      <c r="H317" s="5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11"/>
      <c r="P317" s="511"/>
      <c r="Q317" s="511"/>
      <c r="R317" s="511"/>
      <c r="S317" s="511"/>
      <c r="T317" s="511"/>
      <c r="U317" s="511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10"/>
      <c r="D318" s="130"/>
      <c r="E318" s="130"/>
      <c r="F318" s="149"/>
      <c r="G318" s="150"/>
      <c r="H318" s="5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11"/>
      <c r="P318" s="511"/>
      <c r="Q318" s="511"/>
      <c r="R318" s="511"/>
      <c r="S318" s="511"/>
      <c r="T318" s="511"/>
      <c r="U318" s="511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10" t="s">
        <v>239</v>
      </c>
      <c r="C319" s="510" t="s">
        <v>179</v>
      </c>
      <c r="D319" s="130">
        <v>6.04</v>
      </c>
      <c r="E319" s="130"/>
      <c r="F319" s="149"/>
      <c r="G319" s="150"/>
      <c r="H319" s="5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11"/>
      <c r="P319" s="511"/>
      <c r="Q319" s="511"/>
      <c r="R319" s="511"/>
      <c r="S319" s="511"/>
      <c r="T319" s="511"/>
      <c r="U319" s="511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10" t="s">
        <v>239</v>
      </c>
      <c r="C320" s="510" t="s">
        <v>186</v>
      </c>
      <c r="D320" s="130">
        <v>6.04</v>
      </c>
      <c r="E320" s="130"/>
      <c r="F320" s="149"/>
      <c r="G320" s="150"/>
      <c r="H320" s="5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11"/>
      <c r="P320" s="511"/>
      <c r="Q320" s="511"/>
      <c r="R320" s="511"/>
      <c r="S320" s="511"/>
      <c r="T320" s="511"/>
      <c r="U320" s="511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10" t="s">
        <v>446</v>
      </c>
      <c r="C321" s="510" t="s">
        <v>179</v>
      </c>
      <c r="D321" s="130">
        <v>6</v>
      </c>
      <c r="E321" s="130"/>
      <c r="F321" s="149"/>
      <c r="G321" s="150"/>
      <c r="H321" s="520">
        <f t="shared" si="145"/>
        <v>0</v>
      </c>
      <c r="I321" s="151"/>
      <c r="J321" s="152"/>
      <c r="K321" s="153"/>
      <c r="L321" s="151"/>
      <c r="M321" s="131"/>
      <c r="N321" s="152"/>
      <c r="O321" s="511"/>
      <c r="P321" s="511"/>
      <c r="Q321" s="511"/>
      <c r="R321" s="511"/>
      <c r="S321" s="511"/>
      <c r="T321" s="511"/>
      <c r="U321" s="511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10" t="s">
        <v>446</v>
      </c>
      <c r="C322" s="510" t="s">
        <v>60</v>
      </c>
      <c r="D322" s="130">
        <v>6</v>
      </c>
      <c r="E322" s="130"/>
      <c r="F322" s="149"/>
      <c r="G322" s="150"/>
      <c r="H322" s="52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11"/>
      <c r="P322" s="511"/>
      <c r="Q322" s="511"/>
      <c r="R322" s="511"/>
      <c r="S322" s="511"/>
      <c r="T322" s="511"/>
      <c r="U322" s="511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12" t="s">
        <v>240</v>
      </c>
      <c r="C323" s="148"/>
      <c r="D323" s="130">
        <v>7.3</v>
      </c>
      <c r="E323" s="130"/>
      <c r="F323" s="149"/>
      <c r="G323" s="150"/>
      <c r="H323" s="520">
        <f t="shared" si="145"/>
        <v>0</v>
      </c>
      <c r="I323" s="151"/>
      <c r="J323" s="152"/>
      <c r="K323" s="153"/>
      <c r="L323" s="151"/>
      <c r="M323" s="131"/>
      <c r="N323" s="152"/>
      <c r="O323" s="511"/>
      <c r="P323" s="511"/>
      <c r="Q323" s="511"/>
      <c r="R323" s="511"/>
      <c r="S323" s="511"/>
      <c r="T323" s="511"/>
      <c r="U323" s="511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12" t="s">
        <v>241</v>
      </c>
      <c r="C324" s="148"/>
      <c r="D324" s="130">
        <f>78*120/1000</f>
        <v>9.36</v>
      </c>
      <c r="E324" s="130"/>
      <c r="F324" s="149"/>
      <c r="G324" s="150"/>
      <c r="H324" s="5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11"/>
      <c r="P324" s="511"/>
      <c r="Q324" s="511"/>
      <c r="R324" s="511"/>
      <c r="S324" s="511"/>
      <c r="T324" s="511"/>
      <c r="U324" s="511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12" t="s">
        <v>242</v>
      </c>
      <c r="C325" s="148"/>
      <c r="D325" s="130">
        <v>4.5</v>
      </c>
      <c r="E325" s="130"/>
      <c r="F325" s="149"/>
      <c r="G325" s="150"/>
      <c r="H325" s="5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11"/>
      <c r="P325" s="511"/>
      <c r="Q325" s="511"/>
      <c r="R325" s="511"/>
      <c r="S325" s="511"/>
      <c r="T325" s="511"/>
      <c r="U325" s="511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12" t="s">
        <v>243</v>
      </c>
      <c r="C326" s="148"/>
      <c r="D326" s="130">
        <v>4.5</v>
      </c>
      <c r="E326" s="130"/>
      <c r="F326" s="149"/>
      <c r="G326" s="150"/>
      <c r="H326" s="5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11"/>
      <c r="P326" s="511"/>
      <c r="Q326" s="511"/>
      <c r="R326" s="511"/>
      <c r="S326" s="511"/>
      <c r="T326" s="511"/>
      <c r="U326" s="511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11"/>
      <c r="P327" s="511"/>
      <c r="Q327" s="511"/>
      <c r="R327" s="511"/>
      <c r="S327" s="511"/>
      <c r="T327" s="511"/>
      <c r="U327" s="511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59" t="s">
        <v>244</v>
      </c>
      <c r="B328" s="560"/>
      <c r="C328" s="518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hidden="1" customHeight="1">
      <c r="A329" s="561" t="s">
        <v>246</v>
      </c>
      <c r="B329" s="562"/>
      <c r="C329" s="562"/>
      <c r="D329" s="562"/>
      <c r="E329" s="562"/>
      <c r="F329" s="563"/>
      <c r="G329" s="176">
        <f>SUM(G196,G254,G289,G305,G313,G328)</f>
        <v>0</v>
      </c>
      <c r="H329" s="176">
        <f>SUM(H196,H254,H289,H305,H313,H328)</f>
        <v>0</v>
      </c>
      <c r="I329" s="176">
        <f>SUM(I196,I254,I289,I305,I313,I328)</f>
        <v>0</v>
      </c>
      <c r="J329" s="177" t="str">
        <f t="array" ref="J329">IF(ISERROR(G329/I329),"",G329/I329)</f>
        <v/>
      </c>
      <c r="K329" s="176">
        <f>SUM(K196,K254,K289,K305,K313,K328)</f>
        <v>0</v>
      </c>
      <c r="L329" s="177" t="str">
        <f>IF(ISERROR(G329/K329),"",G329/K329)</f>
        <v/>
      </c>
      <c r="M329" s="176">
        <f t="shared" ref="M329:AA329" si="157">SUM(M196,M254,M289,M305,M313,M328)</f>
        <v>0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hidden="1" customHeight="1">
      <c r="A330" s="564" t="s">
        <v>495</v>
      </c>
      <c r="B330" s="517" t="s">
        <v>247</v>
      </c>
      <c r="C330" s="547" t="s">
        <v>248</v>
      </c>
      <c r="D330" s="548"/>
      <c r="E330" s="555" t="s">
        <v>249</v>
      </c>
      <c r="F330" s="555"/>
      <c r="G330" s="525" t="s">
        <v>250</v>
      </c>
      <c r="H330" s="525"/>
      <c r="I330" s="555" t="s">
        <v>251</v>
      </c>
      <c r="J330" s="555"/>
      <c r="K330" s="555" t="s">
        <v>252</v>
      </c>
      <c r="L330" s="555"/>
      <c r="M330" s="555" t="s">
        <v>253</v>
      </c>
      <c r="N330" s="555"/>
      <c r="O330" s="555" t="s">
        <v>254</v>
      </c>
      <c r="P330" s="525" t="s">
        <v>255</v>
      </c>
      <c r="Q330" s="525"/>
      <c r="R330" s="525" t="s">
        <v>252</v>
      </c>
      <c r="S330" s="525"/>
      <c r="T330" s="525" t="s">
        <v>256</v>
      </c>
      <c r="U330" s="525"/>
      <c r="V330" s="525" t="s">
        <v>257</v>
      </c>
      <c r="W330" s="525"/>
      <c r="X330" s="525" t="s">
        <v>252</v>
      </c>
      <c r="Y330" s="525"/>
      <c r="Z330" s="525" t="s">
        <v>256</v>
      </c>
      <c r="AA330" s="525"/>
    </row>
    <row r="331" spans="1:27" ht="20.100000000000001" hidden="1" customHeight="1">
      <c r="A331" s="565"/>
      <c r="B331" s="517" t="s">
        <v>258</v>
      </c>
      <c r="C331" s="590">
        <v>1</v>
      </c>
      <c r="D331" s="591"/>
      <c r="E331" s="558">
        <f>C331*11</f>
        <v>11</v>
      </c>
      <c r="F331" s="558"/>
      <c r="G331" s="525">
        <v>1</v>
      </c>
      <c r="H331" s="525"/>
      <c r="I331" s="558">
        <f>G331*11</f>
        <v>11</v>
      </c>
      <c r="J331" s="558"/>
      <c r="K331" s="558">
        <f>E331-I331</f>
        <v>0</v>
      </c>
      <c r="L331" s="558"/>
      <c r="M331" s="556">
        <f>IF(ISERROR(K331/E331),"",K331/E331)</f>
        <v>0</v>
      </c>
      <c r="N331" s="556"/>
      <c r="O331" s="555"/>
      <c r="P331" s="525" t="s">
        <v>201</v>
      </c>
      <c r="Q331" s="525"/>
      <c r="R331" s="554">
        <f>SUM(O196:U196)</f>
        <v>0</v>
      </c>
      <c r="S331" s="554"/>
      <c r="T331" s="549" t="str">
        <f t="array" ref="T331">IF(ISERROR(R331/R338),"",R331/R338)</f>
        <v/>
      </c>
      <c r="U331" s="549"/>
      <c r="V331" s="525" t="s">
        <v>259</v>
      </c>
      <c r="W331" s="525"/>
      <c r="X331" s="526">
        <f>SUM(P195,P253,P288,P304,P312,P327)</f>
        <v>0</v>
      </c>
      <c r="Y331" s="527"/>
      <c r="Z331" s="549" t="str">
        <f t="array" ref="Z331">IF(ISERROR(X331/X338),"",X331/X338)</f>
        <v/>
      </c>
      <c r="AA331" s="549"/>
    </row>
    <row r="332" spans="1:27" ht="20.100000000000001" hidden="1" customHeight="1">
      <c r="A332" s="565"/>
      <c r="B332" s="517" t="s">
        <v>260</v>
      </c>
      <c r="C332" s="547">
        <v>0</v>
      </c>
      <c r="D332" s="548"/>
      <c r="E332" s="558">
        <f>C332*11</f>
        <v>0</v>
      </c>
      <c r="F332" s="558"/>
      <c r="G332" s="525">
        <v>0</v>
      </c>
      <c r="H332" s="525"/>
      <c r="I332" s="558">
        <f>G332*11</f>
        <v>0</v>
      </c>
      <c r="J332" s="558"/>
      <c r="K332" s="558">
        <f>E332-I332</f>
        <v>0</v>
      </c>
      <c r="L332" s="558"/>
      <c r="M332" s="556" t="str">
        <f>IF(ISERROR(K332/E332),"",K332/E332)</f>
        <v/>
      </c>
      <c r="N332" s="556"/>
      <c r="O332" s="555"/>
      <c r="P332" s="525" t="s">
        <v>216</v>
      </c>
      <c r="Q332" s="525"/>
      <c r="R332" s="554">
        <f>SUM(O254:U254)</f>
        <v>0</v>
      </c>
      <c r="S332" s="554"/>
      <c r="T332" s="549" t="str">
        <f>IF(ISERROR(R332/R338),"",R332/R338)</f>
        <v/>
      </c>
      <c r="U332" s="549"/>
      <c r="V332" s="525" t="s">
        <v>261</v>
      </c>
      <c r="W332" s="525"/>
      <c r="X332" s="526">
        <f>SUM(P196,P254,P289,P305,P313,P328)</f>
        <v>0</v>
      </c>
      <c r="Y332" s="527"/>
      <c r="Z332" s="549" t="str">
        <f>IF(ISERROR(X332/X338),"",X332/X338)</f>
        <v/>
      </c>
      <c r="AA332" s="549"/>
    </row>
    <row r="333" spans="1:27" ht="20.100000000000001" hidden="1" customHeight="1">
      <c r="A333" s="565"/>
      <c r="B333" s="517" t="s">
        <v>262</v>
      </c>
      <c r="C333" s="547">
        <v>0</v>
      </c>
      <c r="D333" s="548"/>
      <c r="E333" s="558">
        <f>C333*8</f>
        <v>0</v>
      </c>
      <c r="F333" s="558"/>
      <c r="G333" s="525">
        <v>1</v>
      </c>
      <c r="H333" s="525"/>
      <c r="I333" s="558">
        <f>G333*8</f>
        <v>8</v>
      </c>
      <c r="J333" s="558"/>
      <c r="K333" s="558">
        <f>E333-I333</f>
        <v>-8</v>
      </c>
      <c r="L333" s="558"/>
      <c r="M333" s="556" t="str">
        <f>IF(ISERROR(K333/E333),"",K333/E333)</f>
        <v/>
      </c>
      <c r="N333" s="556"/>
      <c r="O333" s="555"/>
      <c r="P333" s="525" t="s">
        <v>224</v>
      </c>
      <c r="Q333" s="525"/>
      <c r="R333" s="554">
        <f>SUM(O289:U289)</f>
        <v>0</v>
      </c>
      <c r="S333" s="554"/>
      <c r="T333" s="549" t="str">
        <f>IF(ISERROR(R333/R338),"",R333/R338)</f>
        <v/>
      </c>
      <c r="U333" s="549"/>
      <c r="V333" s="525" t="s">
        <v>263</v>
      </c>
      <c r="W333" s="525"/>
      <c r="X333" s="526">
        <f>SUM(P197,P255,P290,P306,P314,P329)</f>
        <v>0</v>
      </c>
      <c r="Y333" s="527"/>
      <c r="Z333" s="549" t="str">
        <f>IF(ISERROR(X333/X338),"",X333/X338)</f>
        <v/>
      </c>
      <c r="AA333" s="549"/>
    </row>
    <row r="334" spans="1:27" ht="20.100000000000001" hidden="1" customHeight="1">
      <c r="A334" s="565"/>
      <c r="B334" s="517" t="s">
        <v>264</v>
      </c>
      <c r="C334" s="547">
        <v>1</v>
      </c>
      <c r="D334" s="548"/>
      <c r="E334" s="558">
        <f>C334*11</f>
        <v>11</v>
      </c>
      <c r="F334" s="558"/>
      <c r="G334" s="525">
        <v>1</v>
      </c>
      <c r="H334" s="525"/>
      <c r="I334" s="558">
        <f>G334*11</f>
        <v>11</v>
      </c>
      <c r="J334" s="558"/>
      <c r="K334" s="558">
        <f>E334-I334</f>
        <v>0</v>
      </c>
      <c r="L334" s="558"/>
      <c r="M334" s="556">
        <f>IF(ISERROR(K334/E334),"",K334/E334)</f>
        <v>0</v>
      </c>
      <c r="N334" s="556"/>
      <c r="O334" s="555"/>
      <c r="P334" s="525" t="s">
        <v>231</v>
      </c>
      <c r="Q334" s="525"/>
      <c r="R334" s="554">
        <f>SUM(O305:U305)</f>
        <v>0</v>
      </c>
      <c r="S334" s="554"/>
      <c r="T334" s="549" t="str">
        <f>IF(ISERROR(R334/R338),"",R334/R338)</f>
        <v/>
      </c>
      <c r="U334" s="549"/>
      <c r="V334" s="525" t="s">
        <v>265</v>
      </c>
      <c r="W334" s="525"/>
      <c r="X334" s="526">
        <f>SUM(P199,P256,P291,P307,P315,P330)</f>
        <v>0</v>
      </c>
      <c r="Y334" s="527"/>
      <c r="Z334" s="549" t="str">
        <f>IF(ISERROR(X334/X338),"",X334/X338)</f>
        <v/>
      </c>
      <c r="AA334" s="549"/>
    </row>
    <row r="335" spans="1:27" ht="20.100000000000001" hidden="1" customHeight="1">
      <c r="A335" s="566"/>
      <c r="B335" s="517" t="s">
        <v>266</v>
      </c>
      <c r="C335" s="557">
        <f>SUM(C331:D334)</f>
        <v>2</v>
      </c>
      <c r="D335" s="531"/>
      <c r="E335" s="558">
        <f>SUM(E331:F334)</f>
        <v>22</v>
      </c>
      <c r="F335" s="558"/>
      <c r="G335" s="525">
        <f>SUM(G331:H334)</f>
        <v>3</v>
      </c>
      <c r="H335" s="525"/>
      <c r="I335" s="558">
        <f>SUM(I331:J334)</f>
        <v>30</v>
      </c>
      <c r="J335" s="558"/>
      <c r="K335" s="558">
        <f>SUM(K331:L334)</f>
        <v>-8</v>
      </c>
      <c r="L335" s="558"/>
      <c r="M335" s="556">
        <f>IF(ISERROR(K335/E335),"",K335/E335)</f>
        <v>-0.36363636363636365</v>
      </c>
      <c r="N335" s="556"/>
      <c r="O335" s="555"/>
      <c r="P335" s="525" t="s">
        <v>234</v>
      </c>
      <c r="Q335" s="525"/>
      <c r="R335" s="554">
        <f>SUM(O313:U313)</f>
        <v>0</v>
      </c>
      <c r="S335" s="554"/>
      <c r="T335" s="549" t="str">
        <f>IF(ISERROR(R335/R338),"",R335/R338)</f>
        <v/>
      </c>
      <c r="U335" s="549"/>
      <c r="V335" s="525" t="s">
        <v>267</v>
      </c>
      <c r="W335" s="525"/>
      <c r="X335" s="526">
        <f>SUM(P200,P257,P292,P308,P316,P331)</f>
        <v>0</v>
      </c>
      <c r="Y335" s="527"/>
      <c r="Z335" s="549" t="str">
        <f>IF(ISERROR(X335/X338),"",X335/X338)</f>
        <v/>
      </c>
      <c r="AA335" s="549"/>
    </row>
    <row r="336" spans="1:27" ht="20.100000000000001" hidden="1" customHeight="1">
      <c r="A336" s="367" t="s">
        <v>496</v>
      </c>
      <c r="B336" s="517">
        <f>G329</f>
        <v>0</v>
      </c>
      <c r="C336" s="535" t="s">
        <v>269</v>
      </c>
      <c r="D336" s="534"/>
      <c r="E336" s="525">
        <f>H329</f>
        <v>0</v>
      </c>
      <c r="F336" s="525"/>
      <c r="G336" s="525" t="s">
        <v>270</v>
      </c>
      <c r="H336" s="525"/>
      <c r="I336" s="553" t="str">
        <f>L329</f>
        <v/>
      </c>
      <c r="J336" s="553"/>
      <c r="K336" s="555" t="s">
        <v>271</v>
      </c>
      <c r="L336" s="555"/>
      <c r="M336" s="553" t="str">
        <f>J329</f>
        <v/>
      </c>
      <c r="N336" s="553"/>
      <c r="O336" s="555"/>
      <c r="P336" s="525" t="s">
        <v>244</v>
      </c>
      <c r="Q336" s="525"/>
      <c r="R336" s="554">
        <f>SUM(O328:U328)</f>
        <v>0</v>
      </c>
      <c r="S336" s="554"/>
      <c r="T336" s="549" t="str">
        <f>IF(ISERROR(R336/R338),"",R336/R338)</f>
        <v/>
      </c>
      <c r="U336" s="549"/>
      <c r="V336" s="525" t="s">
        <v>272</v>
      </c>
      <c r="W336" s="525"/>
      <c r="X336" s="526">
        <f>SUM(P201,P258,P293,P309,P317,P332)</f>
        <v>0</v>
      </c>
      <c r="Y336" s="527"/>
      <c r="Z336" s="549" t="str">
        <f>IF(ISERROR(X336/X338),"",X336/X338)</f>
        <v/>
      </c>
      <c r="AA336" s="549"/>
    </row>
    <row r="337" spans="1:27" ht="20.100000000000001" hidden="1" customHeight="1">
      <c r="A337" s="368" t="s">
        <v>497</v>
      </c>
      <c r="B337" s="517">
        <f>I329+C335</f>
        <v>2</v>
      </c>
      <c r="C337" s="532" t="s">
        <v>251</v>
      </c>
      <c r="D337" s="533"/>
      <c r="E337" s="550">
        <f>K329+I335</f>
        <v>30</v>
      </c>
      <c r="F337" s="550"/>
      <c r="G337" s="525" t="s">
        <v>274</v>
      </c>
      <c r="H337" s="525"/>
      <c r="I337" s="553">
        <f>B337-E337</f>
        <v>-28</v>
      </c>
      <c r="J337" s="553"/>
      <c r="K337" s="555" t="s">
        <v>275</v>
      </c>
      <c r="L337" s="555"/>
      <c r="M337" s="556">
        <f>IF(ISERROR(I337/E337),"",I337/E337)</f>
        <v>-0.93333333333333335</v>
      </c>
      <c r="N337" s="556"/>
      <c r="O337" s="555"/>
      <c r="P337" s="525" t="s">
        <v>245</v>
      </c>
      <c r="Q337" s="525"/>
      <c r="R337" s="554"/>
      <c r="S337" s="554"/>
      <c r="T337" s="549" t="str">
        <f>IF(ISERROR(R337/R338),"",R337/R338)</f>
        <v/>
      </c>
      <c r="U337" s="549"/>
      <c r="V337" s="525" t="s">
        <v>264</v>
      </c>
      <c r="W337" s="525"/>
      <c r="X337" s="526">
        <f>SUM(P202,P259,P294,P310,P318,P333)</f>
        <v>0</v>
      </c>
      <c r="Y337" s="527"/>
      <c r="Z337" s="549" t="str">
        <f>IF(ISERROR(X337/X338),"",X337/X338)</f>
        <v/>
      </c>
      <c r="AA337" s="549"/>
    </row>
    <row r="338" spans="1:27" ht="20.100000000000001" hidden="1" customHeight="1">
      <c r="A338" s="368" t="s">
        <v>498</v>
      </c>
      <c r="B338" s="517">
        <f>N329</f>
        <v>0</v>
      </c>
      <c r="C338" s="532" t="s">
        <v>277</v>
      </c>
      <c r="D338" s="533"/>
      <c r="E338" s="549">
        <f>IF(ISERROR(B338/B337),"",B338/B337)</f>
        <v>0</v>
      </c>
      <c r="F338" s="549"/>
      <c r="G338" s="525" t="s">
        <v>278</v>
      </c>
      <c r="H338" s="525"/>
      <c r="I338" s="555">
        <f>V329</f>
        <v>0</v>
      </c>
      <c r="J338" s="555"/>
      <c r="K338" s="555" t="s">
        <v>279</v>
      </c>
      <c r="L338" s="555"/>
      <c r="M338" s="556" t="str">
        <f t="array" ref="M338">IF(ISERROR(I338/B336),"",I338/B336)</f>
        <v/>
      </c>
      <c r="N338" s="556"/>
      <c r="O338" s="555"/>
      <c r="P338" s="525" t="s">
        <v>266</v>
      </c>
      <c r="Q338" s="525"/>
      <c r="R338" s="554">
        <f>SUM(R331:S337)</f>
        <v>0</v>
      </c>
      <c r="S338" s="554"/>
      <c r="T338" s="549"/>
      <c r="U338" s="549"/>
      <c r="V338" s="525" t="s">
        <v>266</v>
      </c>
      <c r="W338" s="525"/>
      <c r="X338" s="552">
        <f>SUM(X331:Y337)</f>
        <v>0</v>
      </c>
      <c r="Y338" s="552"/>
      <c r="Z338" s="549"/>
      <c r="AA338" s="549"/>
    </row>
    <row r="339" spans="1:27" ht="36" hidden="1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hidden="1" customHeight="1">
      <c r="A340" s="575" t="s">
        <v>499</v>
      </c>
      <c r="B340" s="578" t="s">
        <v>280</v>
      </c>
      <c r="C340" s="578" t="s">
        <v>281</v>
      </c>
      <c r="D340" s="578" t="s">
        <v>282</v>
      </c>
      <c r="E340" s="581" t="s">
        <v>283</v>
      </c>
      <c r="F340" s="572" t="s">
        <v>284</v>
      </c>
      <c r="G340" s="555" t="s">
        <v>285</v>
      </c>
      <c r="H340" s="555"/>
      <c r="I340" s="578" t="s">
        <v>286</v>
      </c>
      <c r="J340" s="584" t="s">
        <v>271</v>
      </c>
      <c r="K340" s="587" t="s">
        <v>287</v>
      </c>
      <c r="L340" s="578" t="s">
        <v>270</v>
      </c>
      <c r="M340" s="568" t="s">
        <v>288</v>
      </c>
      <c r="N340" s="570" t="s">
        <v>252</v>
      </c>
      <c r="O340" s="555" t="s">
        <v>289</v>
      </c>
      <c r="P340" s="555"/>
      <c r="Q340" s="555"/>
      <c r="R340" s="555"/>
      <c r="S340" s="555"/>
      <c r="T340" s="555"/>
      <c r="U340" s="555"/>
      <c r="V340" s="555" t="s">
        <v>290</v>
      </c>
      <c r="W340" s="570" t="s">
        <v>291</v>
      </c>
      <c r="X340" s="555" t="s">
        <v>292</v>
      </c>
      <c r="Y340" s="555"/>
      <c r="Z340" s="555"/>
      <c r="AA340" s="555"/>
    </row>
    <row r="341" spans="1:27" ht="21.95" hidden="1" customHeight="1">
      <c r="A341" s="576"/>
      <c r="B341" s="579"/>
      <c r="C341" s="579"/>
      <c r="D341" s="579"/>
      <c r="E341" s="582"/>
      <c r="F341" s="573"/>
      <c r="G341" s="555"/>
      <c r="H341" s="555"/>
      <c r="I341" s="579"/>
      <c r="J341" s="585"/>
      <c r="K341" s="588"/>
      <c r="L341" s="579"/>
      <c r="M341" s="569"/>
      <c r="N341" s="570"/>
      <c r="O341" s="555" t="s">
        <v>259</v>
      </c>
      <c r="P341" s="555" t="s">
        <v>261</v>
      </c>
      <c r="Q341" s="555" t="s">
        <v>263</v>
      </c>
      <c r="R341" s="571" t="s">
        <v>265</v>
      </c>
      <c r="S341" s="525" t="s">
        <v>267</v>
      </c>
      <c r="T341" s="555" t="s">
        <v>272</v>
      </c>
      <c r="U341" s="555" t="s">
        <v>264</v>
      </c>
      <c r="V341" s="555"/>
      <c r="W341" s="570"/>
      <c r="X341" s="555" t="s">
        <v>293</v>
      </c>
      <c r="Y341" s="555" t="s">
        <v>294</v>
      </c>
      <c r="Z341" s="555" t="s">
        <v>295</v>
      </c>
      <c r="AA341" s="555" t="s">
        <v>264</v>
      </c>
    </row>
    <row r="342" spans="1:27" ht="21.95" hidden="1" customHeight="1">
      <c r="A342" s="577"/>
      <c r="B342" s="580"/>
      <c r="C342" s="580"/>
      <c r="D342" s="580"/>
      <c r="E342" s="583"/>
      <c r="F342" s="574"/>
      <c r="G342" s="436" t="s">
        <v>296</v>
      </c>
      <c r="H342" s="510" t="s">
        <v>297</v>
      </c>
      <c r="I342" s="580"/>
      <c r="J342" s="586"/>
      <c r="K342" s="589"/>
      <c r="L342" s="580"/>
      <c r="M342" s="569"/>
      <c r="N342" s="570"/>
      <c r="O342" s="555"/>
      <c r="P342" s="555"/>
      <c r="Q342" s="555"/>
      <c r="R342" s="571"/>
      <c r="S342" s="525"/>
      <c r="T342" s="555"/>
      <c r="U342" s="555"/>
      <c r="V342" s="555"/>
      <c r="W342" s="570"/>
      <c r="X342" s="555"/>
      <c r="Y342" s="555"/>
      <c r="Z342" s="555"/>
      <c r="AA342" s="555"/>
    </row>
    <row r="343" spans="1:27" ht="20.100000000000001" hidden="1" customHeight="1">
      <c r="A343" s="357">
        <v>30100030</v>
      </c>
      <c r="B343" s="512" t="s">
        <v>178</v>
      </c>
      <c r="C343" s="148" t="s">
        <v>179</v>
      </c>
      <c r="D343" s="130">
        <v>5.03</v>
      </c>
      <c r="E343" s="130"/>
      <c r="F343" s="149"/>
      <c r="G343" s="150"/>
      <c r="H343" s="5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11"/>
      <c r="P343" s="511"/>
      <c r="Q343" s="511"/>
      <c r="R343" s="511"/>
      <c r="S343" s="511"/>
      <c r="T343" s="511"/>
      <c r="U343" s="511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11"/>
      <c r="P344" s="511"/>
      <c r="Q344" s="511"/>
      <c r="R344" s="511"/>
      <c r="S344" s="511"/>
      <c r="T344" s="511"/>
      <c r="U344" s="511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11"/>
      <c r="P345" s="511"/>
      <c r="Q345" s="511"/>
      <c r="R345" s="511"/>
      <c r="S345" s="511"/>
      <c r="T345" s="511"/>
      <c r="U345" s="511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11"/>
      <c r="P346" s="511"/>
      <c r="Q346" s="511"/>
      <c r="R346" s="511"/>
      <c r="S346" s="511"/>
      <c r="T346" s="511"/>
      <c r="U346" s="511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11"/>
      <c r="P347" s="511"/>
      <c r="Q347" s="511"/>
      <c r="R347" s="511"/>
      <c r="S347" s="511"/>
      <c r="T347" s="511"/>
      <c r="U347" s="511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11"/>
      <c r="P348" s="511"/>
      <c r="Q348" s="511"/>
      <c r="R348" s="511"/>
      <c r="S348" s="511"/>
      <c r="T348" s="511"/>
      <c r="U348" s="511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11"/>
      <c r="P349" s="511"/>
      <c r="Q349" s="511"/>
      <c r="R349" s="511"/>
      <c r="S349" s="511"/>
      <c r="T349" s="511"/>
      <c r="U349" s="511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11"/>
      <c r="P350" s="511"/>
      <c r="Q350" s="511"/>
      <c r="R350" s="511"/>
      <c r="S350" s="511"/>
      <c r="T350" s="511"/>
      <c r="U350" s="511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20">
        <f t="shared" si="158"/>
        <v>0</v>
      </c>
      <c r="I351" s="5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11"/>
      <c r="P351" s="511"/>
      <c r="Q351" s="511"/>
      <c r="R351" s="511"/>
      <c r="S351" s="511"/>
      <c r="T351" s="511"/>
      <c r="U351" s="511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20">
        <f t="shared" si="158"/>
        <v>0</v>
      </c>
      <c r="I352" s="5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11"/>
      <c r="P352" s="511"/>
      <c r="Q352" s="511"/>
      <c r="R352" s="511"/>
      <c r="S352" s="511"/>
      <c r="T352" s="511"/>
      <c r="U352" s="511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20">
        <f t="shared" si="158"/>
        <v>0</v>
      </c>
      <c r="I353" s="520"/>
      <c r="J353" s="152"/>
      <c r="K353" s="153"/>
      <c r="L353" s="151"/>
      <c r="M353" s="131"/>
      <c r="N353" s="152"/>
      <c r="O353" s="511"/>
      <c r="P353" s="511"/>
      <c r="Q353" s="511"/>
      <c r="R353" s="511"/>
      <c r="S353" s="511"/>
      <c r="T353" s="511"/>
      <c r="U353" s="511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20">
        <f t="shared" si="158"/>
        <v>0</v>
      </c>
      <c r="I354" s="520"/>
      <c r="J354" s="152"/>
      <c r="K354" s="153"/>
      <c r="L354" s="151"/>
      <c r="M354" s="131"/>
      <c r="N354" s="152"/>
      <c r="O354" s="511"/>
      <c r="P354" s="511"/>
      <c r="Q354" s="511"/>
      <c r="R354" s="511"/>
      <c r="S354" s="511"/>
      <c r="T354" s="511"/>
      <c r="U354" s="511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11"/>
      <c r="P355" s="511"/>
      <c r="Q355" s="511"/>
      <c r="R355" s="511"/>
      <c r="S355" s="511"/>
      <c r="T355" s="511"/>
      <c r="U355" s="511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11"/>
      <c r="P356" s="511"/>
      <c r="Q356" s="511"/>
      <c r="R356" s="511"/>
      <c r="S356" s="511"/>
      <c r="T356" s="511"/>
      <c r="U356" s="511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11"/>
      <c r="P357" s="511"/>
      <c r="Q357" s="511"/>
      <c r="R357" s="511"/>
      <c r="S357" s="511"/>
      <c r="T357" s="511"/>
      <c r="U357" s="511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10" t="s">
        <v>190</v>
      </c>
      <c r="D358" s="130">
        <v>4.8</v>
      </c>
      <c r="E358" s="130"/>
      <c r="F358" s="149"/>
      <c r="G358" s="150"/>
      <c r="H358" s="5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11"/>
      <c r="P358" s="511"/>
      <c r="Q358" s="511"/>
      <c r="R358" s="511"/>
      <c r="S358" s="511"/>
      <c r="T358" s="511"/>
      <c r="U358" s="511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10" t="s">
        <v>187</v>
      </c>
      <c r="D359" s="130">
        <v>4.8</v>
      </c>
      <c r="E359" s="130"/>
      <c r="F359" s="149"/>
      <c r="G359" s="150"/>
      <c r="H359" s="5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11"/>
      <c r="P359" s="511"/>
      <c r="Q359" s="511"/>
      <c r="R359" s="511"/>
      <c r="S359" s="511"/>
      <c r="T359" s="511"/>
      <c r="U359" s="511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10" t="s">
        <v>179</v>
      </c>
      <c r="D360" s="130">
        <v>4.8</v>
      </c>
      <c r="E360" s="130"/>
      <c r="F360" s="149"/>
      <c r="G360" s="150"/>
      <c r="H360" s="5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11"/>
      <c r="P360" s="511"/>
      <c r="Q360" s="511"/>
      <c r="R360" s="511"/>
      <c r="S360" s="511"/>
      <c r="T360" s="511"/>
      <c r="U360" s="511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10" t="s">
        <v>199</v>
      </c>
      <c r="D361" s="130">
        <v>4.8</v>
      </c>
      <c r="E361" s="130"/>
      <c r="F361" s="149"/>
      <c r="G361" s="150"/>
      <c r="H361" s="5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11"/>
      <c r="P361" s="511"/>
      <c r="Q361" s="511"/>
      <c r="R361" s="511"/>
      <c r="S361" s="511"/>
      <c r="T361" s="511"/>
      <c r="U361" s="511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11"/>
      <c r="P362" s="511"/>
      <c r="Q362" s="511"/>
      <c r="R362" s="511"/>
      <c r="S362" s="511"/>
      <c r="T362" s="511"/>
      <c r="U362" s="511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11"/>
      <c r="P363" s="511"/>
      <c r="Q363" s="511"/>
      <c r="R363" s="511"/>
      <c r="S363" s="511"/>
      <c r="T363" s="511"/>
      <c r="U363" s="511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59" t="s">
        <v>201</v>
      </c>
      <c r="B364" s="560"/>
      <c r="C364" s="518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12" t="s">
        <v>206</v>
      </c>
      <c r="C365" s="148" t="s">
        <v>199</v>
      </c>
      <c r="D365" s="130">
        <v>5.03</v>
      </c>
      <c r="E365" s="130"/>
      <c r="F365" s="149"/>
      <c r="G365" s="150"/>
      <c r="H365" s="5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15"/>
      <c r="P365" s="515"/>
      <c r="Q365" s="515"/>
      <c r="R365" s="515"/>
      <c r="S365" s="515"/>
      <c r="T365" s="515"/>
      <c r="U365" s="515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12" t="s">
        <v>428</v>
      </c>
      <c r="C366" s="209" t="s">
        <v>430</v>
      </c>
      <c r="D366" s="130">
        <v>5.03</v>
      </c>
      <c r="E366" s="130"/>
      <c r="F366" s="149"/>
      <c r="G366" s="150"/>
      <c r="H366" s="5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15"/>
      <c r="P366" s="515"/>
      <c r="Q366" s="515"/>
      <c r="R366" s="515"/>
      <c r="S366" s="515"/>
      <c r="T366" s="515"/>
      <c r="U366" s="515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12" t="s">
        <v>206</v>
      </c>
      <c r="C367" s="148" t="s">
        <v>186</v>
      </c>
      <c r="D367" s="130">
        <v>5.03</v>
      </c>
      <c r="E367" s="130"/>
      <c r="F367" s="149"/>
      <c r="G367" s="150"/>
      <c r="H367" s="5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15"/>
      <c r="P367" s="515"/>
      <c r="Q367" s="515"/>
      <c r="R367" s="515"/>
      <c r="S367" s="515"/>
      <c r="T367" s="515"/>
      <c r="U367" s="515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12" t="s">
        <v>206</v>
      </c>
      <c r="C368" s="148" t="s">
        <v>203</v>
      </c>
      <c r="D368" s="130">
        <v>5.03</v>
      </c>
      <c r="E368" s="130"/>
      <c r="F368" s="149"/>
      <c r="G368" s="150"/>
      <c r="H368" s="5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15"/>
      <c r="P368" s="515"/>
      <c r="Q368" s="515"/>
      <c r="R368" s="515"/>
      <c r="S368" s="515"/>
      <c r="T368" s="515"/>
      <c r="U368" s="515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12" t="s">
        <v>206</v>
      </c>
      <c r="C369" s="148" t="s">
        <v>207</v>
      </c>
      <c r="D369" s="130">
        <v>5.03</v>
      </c>
      <c r="E369" s="130"/>
      <c r="F369" s="149"/>
      <c r="G369" s="150"/>
      <c r="H369" s="5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15"/>
      <c r="P369" s="515"/>
      <c r="Q369" s="515"/>
      <c r="R369" s="515"/>
      <c r="S369" s="515"/>
      <c r="T369" s="515"/>
      <c r="U369" s="515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12" t="s">
        <v>417</v>
      </c>
      <c r="C370" s="209" t="s">
        <v>418</v>
      </c>
      <c r="D370" s="130"/>
      <c r="E370" s="130"/>
      <c r="F370" s="149"/>
      <c r="G370" s="150"/>
      <c r="H370" s="5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15"/>
      <c r="P370" s="515"/>
      <c r="Q370" s="515"/>
      <c r="R370" s="515"/>
      <c r="S370" s="515"/>
      <c r="T370" s="515"/>
      <c r="U370" s="515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12" t="s">
        <v>417</v>
      </c>
      <c r="C371" s="209" t="s">
        <v>419</v>
      </c>
      <c r="D371" s="130"/>
      <c r="E371" s="130"/>
      <c r="F371" s="149"/>
      <c r="G371" s="150"/>
      <c r="H371" s="5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15"/>
      <c r="P371" s="515"/>
      <c r="Q371" s="515"/>
      <c r="R371" s="515"/>
      <c r="S371" s="515"/>
      <c r="T371" s="515"/>
      <c r="U371" s="515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12" t="s">
        <v>417</v>
      </c>
      <c r="C372" s="209" t="s">
        <v>61</v>
      </c>
      <c r="D372" s="130"/>
      <c r="E372" s="130"/>
      <c r="F372" s="149"/>
      <c r="G372" s="150"/>
      <c r="H372" s="5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15"/>
      <c r="P372" s="515"/>
      <c r="Q372" s="515"/>
      <c r="R372" s="515"/>
      <c r="S372" s="515"/>
      <c r="T372" s="515"/>
      <c r="U372" s="515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12" t="s">
        <v>208</v>
      </c>
      <c r="C373" s="148" t="s">
        <v>179</v>
      </c>
      <c r="D373" s="130">
        <v>5.08</v>
      </c>
      <c r="E373" s="130"/>
      <c r="F373" s="149"/>
      <c r="G373" s="150"/>
      <c r="H373" s="5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15"/>
      <c r="P373" s="515"/>
      <c r="Q373" s="515"/>
      <c r="R373" s="515"/>
      <c r="S373" s="515"/>
      <c r="T373" s="515"/>
      <c r="U373" s="515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12" t="s">
        <v>208</v>
      </c>
      <c r="C374" s="148" t="s">
        <v>204</v>
      </c>
      <c r="D374" s="130">
        <v>5.08</v>
      </c>
      <c r="E374" s="130"/>
      <c r="F374" s="149"/>
      <c r="G374" s="150"/>
      <c r="H374" s="5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15"/>
      <c r="P374" s="515"/>
      <c r="Q374" s="515"/>
      <c r="R374" s="515"/>
      <c r="S374" s="515"/>
      <c r="T374" s="515"/>
      <c r="U374" s="515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12" t="s">
        <v>208</v>
      </c>
      <c r="C375" s="148" t="s">
        <v>205</v>
      </c>
      <c r="D375" s="130">
        <v>5.08</v>
      </c>
      <c r="E375" s="130"/>
      <c r="F375" s="149"/>
      <c r="G375" s="150"/>
      <c r="H375" s="5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15"/>
      <c r="P375" s="515"/>
      <c r="Q375" s="515"/>
      <c r="R375" s="515"/>
      <c r="S375" s="515"/>
      <c r="T375" s="515"/>
      <c r="U375" s="515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12" t="s">
        <v>208</v>
      </c>
      <c r="C376" s="148" t="s">
        <v>186</v>
      </c>
      <c r="D376" s="130">
        <v>5.08</v>
      </c>
      <c r="E376" s="130"/>
      <c r="F376" s="149"/>
      <c r="G376" s="150"/>
      <c r="H376" s="5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15"/>
      <c r="P376" s="515"/>
      <c r="Q376" s="515"/>
      <c r="R376" s="515"/>
      <c r="S376" s="515"/>
      <c r="T376" s="515"/>
      <c r="U376" s="515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12" t="s">
        <v>208</v>
      </c>
      <c r="C377" s="148" t="s">
        <v>203</v>
      </c>
      <c r="D377" s="130">
        <v>5.08</v>
      </c>
      <c r="E377" s="130"/>
      <c r="F377" s="149"/>
      <c r="G377" s="150"/>
      <c r="H377" s="5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15"/>
      <c r="P377" s="515"/>
      <c r="Q377" s="515"/>
      <c r="R377" s="515"/>
      <c r="S377" s="515"/>
      <c r="T377" s="515"/>
      <c r="U377" s="515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12" t="s">
        <v>208</v>
      </c>
      <c r="C378" s="148" t="s">
        <v>199</v>
      </c>
      <c r="D378" s="130">
        <v>5.08</v>
      </c>
      <c r="E378" s="130"/>
      <c r="F378" s="149"/>
      <c r="G378" s="150"/>
      <c r="H378" s="5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11"/>
      <c r="P378" s="511"/>
      <c r="Q378" s="511"/>
      <c r="R378" s="511"/>
      <c r="S378" s="511"/>
      <c r="T378" s="511"/>
      <c r="U378" s="511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12" t="s">
        <v>208</v>
      </c>
      <c r="C379" s="148" t="s">
        <v>187</v>
      </c>
      <c r="D379" s="130">
        <v>5.08</v>
      </c>
      <c r="E379" s="130"/>
      <c r="F379" s="149"/>
      <c r="G379" s="150"/>
      <c r="H379" s="5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15"/>
      <c r="P379" s="515"/>
      <c r="Q379" s="515"/>
      <c r="R379" s="515"/>
      <c r="S379" s="515"/>
      <c r="T379" s="515"/>
      <c r="U379" s="515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12" t="s">
        <v>208</v>
      </c>
      <c r="C380" s="148" t="s">
        <v>207</v>
      </c>
      <c r="D380" s="130">
        <v>5.08</v>
      </c>
      <c r="E380" s="130"/>
      <c r="F380" s="149"/>
      <c r="G380" s="150"/>
      <c r="H380" s="5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11"/>
      <c r="P380" s="511"/>
      <c r="Q380" s="511"/>
      <c r="R380" s="511"/>
      <c r="S380" s="511"/>
      <c r="T380" s="511"/>
      <c r="U380" s="511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12" t="s">
        <v>209</v>
      </c>
      <c r="C381" s="148" t="s">
        <v>194</v>
      </c>
      <c r="D381" s="130">
        <v>5.03</v>
      </c>
      <c r="E381" s="130"/>
      <c r="F381" s="149"/>
      <c r="G381" s="150"/>
      <c r="H381" s="5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15"/>
      <c r="P381" s="515"/>
      <c r="Q381" s="515"/>
      <c r="R381" s="515"/>
      <c r="S381" s="515"/>
      <c r="T381" s="515"/>
      <c r="U381" s="515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12" t="s">
        <v>209</v>
      </c>
      <c r="C382" s="148" t="s">
        <v>179</v>
      </c>
      <c r="D382" s="130">
        <v>5.03</v>
      </c>
      <c r="E382" s="130"/>
      <c r="F382" s="149"/>
      <c r="G382" s="150"/>
      <c r="H382" s="5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15"/>
      <c r="P382" s="515"/>
      <c r="Q382" s="515"/>
      <c r="R382" s="515"/>
      <c r="S382" s="515"/>
      <c r="T382" s="515"/>
      <c r="U382" s="515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12" t="s">
        <v>209</v>
      </c>
      <c r="C383" s="148" t="s">
        <v>195</v>
      </c>
      <c r="D383" s="130">
        <v>5.03</v>
      </c>
      <c r="E383" s="130"/>
      <c r="F383" s="149"/>
      <c r="G383" s="150"/>
      <c r="H383" s="5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15"/>
      <c r="P383" s="515"/>
      <c r="Q383" s="515"/>
      <c r="R383" s="515"/>
      <c r="S383" s="515"/>
      <c r="T383" s="515"/>
      <c r="U383" s="515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12" t="s">
        <v>209</v>
      </c>
      <c r="C384" s="148" t="s">
        <v>204</v>
      </c>
      <c r="D384" s="130">
        <v>5.03</v>
      </c>
      <c r="E384" s="130"/>
      <c r="F384" s="149"/>
      <c r="G384" s="150"/>
      <c r="H384" s="5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15"/>
      <c r="P384" s="515"/>
      <c r="Q384" s="515"/>
      <c r="R384" s="515"/>
      <c r="S384" s="515"/>
      <c r="T384" s="515"/>
      <c r="U384" s="515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12" t="s">
        <v>382</v>
      </c>
      <c r="C385" s="209" t="s">
        <v>383</v>
      </c>
      <c r="D385" s="130">
        <v>5.03</v>
      </c>
      <c r="E385" s="130"/>
      <c r="F385" s="149"/>
      <c r="G385" s="150"/>
      <c r="H385" s="5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15"/>
      <c r="P385" s="515"/>
      <c r="Q385" s="515"/>
      <c r="R385" s="515"/>
      <c r="S385" s="515"/>
      <c r="T385" s="515"/>
      <c r="U385" s="515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12" t="s">
        <v>382</v>
      </c>
      <c r="C386" s="209" t="s">
        <v>384</v>
      </c>
      <c r="D386" s="130">
        <v>5.03</v>
      </c>
      <c r="E386" s="130"/>
      <c r="F386" s="149"/>
      <c r="G386" s="150"/>
      <c r="H386" s="5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15"/>
      <c r="P386" s="515"/>
      <c r="Q386" s="515"/>
      <c r="R386" s="515"/>
      <c r="S386" s="515"/>
      <c r="T386" s="515"/>
      <c r="U386" s="515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12" t="s">
        <v>382</v>
      </c>
      <c r="C387" s="209" t="s">
        <v>389</v>
      </c>
      <c r="D387" s="130">
        <v>5.03</v>
      </c>
      <c r="E387" s="130"/>
      <c r="F387" s="149"/>
      <c r="G387" s="150"/>
      <c r="H387" s="5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15"/>
      <c r="P387" s="515"/>
      <c r="Q387" s="515"/>
      <c r="R387" s="515"/>
      <c r="S387" s="515"/>
      <c r="T387" s="515"/>
      <c r="U387" s="515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12" t="s">
        <v>382</v>
      </c>
      <c r="C388" s="209" t="s">
        <v>391</v>
      </c>
      <c r="D388" s="130">
        <v>5.03</v>
      </c>
      <c r="E388" s="130"/>
      <c r="F388" s="149"/>
      <c r="G388" s="150"/>
      <c r="H388" s="5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15"/>
      <c r="P388" s="515"/>
      <c r="Q388" s="515"/>
      <c r="R388" s="515"/>
      <c r="S388" s="515"/>
      <c r="T388" s="515"/>
      <c r="U388" s="515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12" t="s">
        <v>421</v>
      </c>
      <c r="C389" s="209" t="s">
        <v>364</v>
      </c>
      <c r="D389" s="130">
        <v>5.03</v>
      </c>
      <c r="E389" s="130"/>
      <c r="F389" s="149"/>
      <c r="G389" s="150"/>
      <c r="H389" s="5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15"/>
      <c r="P389" s="515"/>
      <c r="Q389" s="515"/>
      <c r="R389" s="515"/>
      <c r="S389" s="515"/>
      <c r="T389" s="515"/>
      <c r="U389" s="515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12" t="s">
        <v>421</v>
      </c>
      <c r="C390" s="209" t="s">
        <v>365</v>
      </c>
      <c r="D390" s="130">
        <v>5.03</v>
      </c>
      <c r="E390" s="130"/>
      <c r="F390" s="149"/>
      <c r="G390" s="150"/>
      <c r="H390" s="5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15"/>
      <c r="P390" s="515"/>
      <c r="Q390" s="515"/>
      <c r="R390" s="515"/>
      <c r="S390" s="515"/>
      <c r="T390" s="515"/>
      <c r="U390" s="515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12" t="s">
        <v>421</v>
      </c>
      <c r="C391" s="209" t="s">
        <v>366</v>
      </c>
      <c r="D391" s="130">
        <v>5.03</v>
      </c>
      <c r="E391" s="130"/>
      <c r="F391" s="149"/>
      <c r="G391" s="150"/>
      <c r="H391" s="5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15"/>
      <c r="P391" s="515"/>
      <c r="Q391" s="515"/>
      <c r="R391" s="515"/>
      <c r="S391" s="515"/>
      <c r="T391" s="515"/>
      <c r="U391" s="515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12" t="s">
        <v>421</v>
      </c>
      <c r="C392" s="209" t="s">
        <v>367</v>
      </c>
      <c r="D392" s="130">
        <v>5.03</v>
      </c>
      <c r="E392" s="130"/>
      <c r="F392" s="149"/>
      <c r="G392" s="150"/>
      <c r="H392" s="5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15"/>
      <c r="P392" s="515"/>
      <c r="Q392" s="515"/>
      <c r="R392" s="515"/>
      <c r="S392" s="515"/>
      <c r="T392" s="515"/>
      <c r="U392" s="515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11"/>
      <c r="P393" s="511"/>
      <c r="Q393" s="511"/>
      <c r="R393" s="511"/>
      <c r="S393" s="511"/>
      <c r="T393" s="511"/>
      <c r="U393" s="511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11"/>
      <c r="P394" s="511"/>
      <c r="Q394" s="511"/>
      <c r="R394" s="511"/>
      <c r="S394" s="511"/>
      <c r="T394" s="511"/>
      <c r="U394" s="511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11"/>
      <c r="P395" s="511"/>
      <c r="Q395" s="511"/>
      <c r="R395" s="511"/>
      <c r="S395" s="511"/>
      <c r="T395" s="511"/>
      <c r="U395" s="511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11"/>
      <c r="P396" s="511"/>
      <c r="Q396" s="511"/>
      <c r="R396" s="511"/>
      <c r="S396" s="511"/>
      <c r="T396" s="511"/>
      <c r="U396" s="511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11"/>
      <c r="P397" s="511"/>
      <c r="Q397" s="511"/>
      <c r="R397" s="511"/>
      <c r="S397" s="511"/>
      <c r="T397" s="511"/>
      <c r="U397" s="511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11"/>
      <c r="P398" s="511"/>
      <c r="Q398" s="511"/>
      <c r="R398" s="511"/>
      <c r="S398" s="511"/>
      <c r="T398" s="511"/>
      <c r="U398" s="511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11"/>
      <c r="P399" s="511"/>
      <c r="Q399" s="511"/>
      <c r="R399" s="511"/>
      <c r="S399" s="511"/>
      <c r="T399" s="511"/>
      <c r="U399" s="511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11"/>
      <c r="P400" s="511"/>
      <c r="Q400" s="511"/>
      <c r="R400" s="511"/>
      <c r="S400" s="511"/>
      <c r="T400" s="511"/>
      <c r="U400" s="511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11"/>
      <c r="P401" s="511"/>
      <c r="Q401" s="511"/>
      <c r="R401" s="511"/>
      <c r="S401" s="511"/>
      <c r="T401" s="511"/>
      <c r="U401" s="511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11"/>
      <c r="P402" s="511"/>
      <c r="Q402" s="511"/>
      <c r="R402" s="511"/>
      <c r="S402" s="511"/>
      <c r="T402" s="511"/>
      <c r="U402" s="511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11"/>
      <c r="P403" s="511"/>
      <c r="Q403" s="511"/>
      <c r="R403" s="511"/>
      <c r="S403" s="511"/>
      <c r="T403" s="511"/>
      <c r="U403" s="511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11"/>
      <c r="P404" s="511"/>
      <c r="Q404" s="511"/>
      <c r="R404" s="511"/>
      <c r="S404" s="511"/>
      <c r="T404" s="511"/>
      <c r="U404" s="511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11"/>
      <c r="P405" s="511"/>
      <c r="Q405" s="511"/>
      <c r="R405" s="511"/>
      <c r="S405" s="511"/>
      <c r="T405" s="511"/>
      <c r="U405" s="511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11"/>
      <c r="P406" s="511"/>
      <c r="Q406" s="511"/>
      <c r="R406" s="511"/>
      <c r="S406" s="511"/>
      <c r="T406" s="511"/>
      <c r="U406" s="511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20">
        <f t="shared" si="171"/>
        <v>0</v>
      </c>
      <c r="I407" s="151"/>
      <c r="J407" s="152"/>
      <c r="K407" s="153"/>
      <c r="L407" s="151"/>
      <c r="M407" s="131"/>
      <c r="N407" s="152"/>
      <c r="O407" s="511"/>
      <c r="P407" s="511"/>
      <c r="Q407" s="511"/>
      <c r="R407" s="511"/>
      <c r="S407" s="511"/>
      <c r="T407" s="511"/>
      <c r="U407" s="511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11"/>
      <c r="P408" s="511"/>
      <c r="Q408" s="511"/>
      <c r="R408" s="511"/>
      <c r="S408" s="511"/>
      <c r="T408" s="511"/>
      <c r="U408" s="511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11"/>
      <c r="P409" s="511"/>
      <c r="Q409" s="511"/>
      <c r="R409" s="511"/>
      <c r="S409" s="511"/>
      <c r="T409" s="511"/>
      <c r="U409" s="511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11"/>
      <c r="P410" s="511"/>
      <c r="Q410" s="511"/>
      <c r="R410" s="511"/>
      <c r="S410" s="511"/>
      <c r="T410" s="511"/>
      <c r="U410" s="511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11"/>
      <c r="P411" s="511"/>
      <c r="Q411" s="511"/>
      <c r="R411" s="511"/>
      <c r="S411" s="511"/>
      <c r="T411" s="511"/>
      <c r="U411" s="511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11"/>
      <c r="P412" s="511"/>
      <c r="Q412" s="511"/>
      <c r="R412" s="511"/>
      <c r="S412" s="511"/>
      <c r="T412" s="511"/>
      <c r="U412" s="511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11"/>
      <c r="P413" s="511"/>
      <c r="Q413" s="511"/>
      <c r="R413" s="511"/>
      <c r="S413" s="511"/>
      <c r="T413" s="511"/>
      <c r="U413" s="511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11"/>
      <c r="P414" s="511"/>
      <c r="Q414" s="511"/>
      <c r="R414" s="511"/>
      <c r="S414" s="511"/>
      <c r="T414" s="511"/>
      <c r="U414" s="511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11"/>
      <c r="P415" s="511"/>
      <c r="Q415" s="511"/>
      <c r="R415" s="511"/>
      <c r="S415" s="511"/>
      <c r="T415" s="511"/>
      <c r="U415" s="511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11"/>
      <c r="P416" s="511"/>
      <c r="Q416" s="511"/>
      <c r="R416" s="511"/>
      <c r="S416" s="511"/>
      <c r="T416" s="511"/>
      <c r="U416" s="511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11"/>
      <c r="P417" s="511"/>
      <c r="Q417" s="511"/>
      <c r="R417" s="511"/>
      <c r="S417" s="511"/>
      <c r="T417" s="511"/>
      <c r="U417" s="511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11"/>
      <c r="P418" s="511"/>
      <c r="Q418" s="511"/>
      <c r="R418" s="511"/>
      <c r="S418" s="511"/>
      <c r="T418" s="511"/>
      <c r="U418" s="511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11"/>
      <c r="P419" s="511"/>
      <c r="Q419" s="511"/>
      <c r="R419" s="511"/>
      <c r="S419" s="511"/>
      <c r="T419" s="511"/>
      <c r="U419" s="511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11"/>
      <c r="P420" s="511"/>
      <c r="Q420" s="511"/>
      <c r="R420" s="511"/>
      <c r="S420" s="511"/>
      <c r="T420" s="511"/>
      <c r="U420" s="511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11"/>
      <c r="P421" s="511"/>
      <c r="Q421" s="511"/>
      <c r="R421" s="511"/>
      <c r="S421" s="511"/>
      <c r="T421" s="511"/>
      <c r="U421" s="511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67" t="s">
        <v>216</v>
      </c>
      <c r="B422" s="567"/>
      <c r="C422" s="518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12" t="s">
        <v>217</v>
      </c>
      <c r="C423" s="148" t="s">
        <v>179</v>
      </c>
      <c r="D423" s="130">
        <v>5.03</v>
      </c>
      <c r="E423" s="130"/>
      <c r="F423" s="149"/>
      <c r="G423" s="150"/>
      <c r="H423" s="5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11"/>
      <c r="P423" s="511"/>
      <c r="Q423" s="511"/>
      <c r="R423" s="511"/>
      <c r="S423" s="511"/>
      <c r="T423" s="511"/>
      <c r="U423" s="511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12" t="s">
        <v>217</v>
      </c>
      <c r="C424" s="148" t="s">
        <v>186</v>
      </c>
      <c r="D424" s="130">
        <v>5.03</v>
      </c>
      <c r="E424" s="130"/>
      <c r="F424" s="149"/>
      <c r="G424" s="150"/>
      <c r="H424" s="5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11"/>
      <c r="P424" s="511"/>
      <c r="Q424" s="511"/>
      <c r="R424" s="511"/>
      <c r="S424" s="511"/>
      <c r="T424" s="511"/>
      <c r="U424" s="511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12" t="s">
        <v>217</v>
      </c>
      <c r="C425" s="148" t="s">
        <v>204</v>
      </c>
      <c r="D425" s="130">
        <v>5.03</v>
      </c>
      <c r="E425" s="130"/>
      <c r="F425" s="149"/>
      <c r="G425" s="150"/>
      <c r="H425" s="5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11"/>
      <c r="P425" s="511"/>
      <c r="Q425" s="511"/>
      <c r="R425" s="511"/>
      <c r="S425" s="511"/>
      <c r="T425" s="511"/>
      <c r="U425" s="511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11"/>
      <c r="P426" s="511"/>
      <c r="Q426" s="511"/>
      <c r="R426" s="511"/>
      <c r="S426" s="511"/>
      <c r="T426" s="511"/>
      <c r="U426" s="511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11"/>
      <c r="P427" s="511"/>
      <c r="Q427" s="511"/>
      <c r="R427" s="511"/>
      <c r="S427" s="511"/>
      <c r="T427" s="511"/>
      <c r="U427" s="511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20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11"/>
      <c r="P428" s="511"/>
      <c r="Q428" s="511"/>
      <c r="R428" s="511"/>
      <c r="S428" s="511"/>
      <c r="T428" s="511"/>
      <c r="U428" s="511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11"/>
      <c r="P429" s="511"/>
      <c r="Q429" s="511"/>
      <c r="R429" s="511"/>
      <c r="S429" s="511"/>
      <c r="T429" s="511"/>
      <c r="U429" s="511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11"/>
      <c r="P430" s="511"/>
      <c r="Q430" s="511"/>
      <c r="R430" s="511"/>
      <c r="S430" s="511"/>
      <c r="T430" s="511"/>
      <c r="U430" s="511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11"/>
      <c r="P431" s="511"/>
      <c r="Q431" s="511"/>
      <c r="R431" s="511"/>
      <c r="S431" s="511"/>
      <c r="T431" s="511"/>
      <c r="U431" s="511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11"/>
      <c r="P432" s="511"/>
      <c r="Q432" s="511"/>
      <c r="R432" s="511"/>
      <c r="S432" s="511"/>
      <c r="T432" s="511"/>
      <c r="U432" s="511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11"/>
      <c r="P433" s="511"/>
      <c r="Q433" s="511"/>
      <c r="R433" s="511"/>
      <c r="S433" s="511"/>
      <c r="T433" s="511"/>
      <c r="U433" s="511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11"/>
      <c r="P434" s="511"/>
      <c r="Q434" s="511"/>
      <c r="R434" s="511"/>
      <c r="S434" s="511"/>
      <c r="T434" s="511"/>
      <c r="U434" s="511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11"/>
      <c r="P435" s="511"/>
      <c r="Q435" s="511"/>
      <c r="R435" s="511"/>
      <c r="S435" s="511"/>
      <c r="T435" s="511"/>
      <c r="U435" s="511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11"/>
      <c r="P436" s="511"/>
      <c r="Q436" s="511"/>
      <c r="R436" s="511"/>
      <c r="S436" s="511"/>
      <c r="T436" s="511"/>
      <c r="U436" s="511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11"/>
      <c r="P437" s="511"/>
      <c r="Q437" s="511"/>
      <c r="R437" s="511"/>
      <c r="S437" s="511"/>
      <c r="T437" s="511"/>
      <c r="U437" s="511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11"/>
      <c r="P438" s="511"/>
      <c r="Q438" s="511"/>
      <c r="R438" s="511"/>
      <c r="S438" s="511"/>
      <c r="T438" s="511"/>
      <c r="U438" s="511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12" t="s">
        <v>222</v>
      </c>
      <c r="C439" s="148" t="s">
        <v>181</v>
      </c>
      <c r="D439" s="130">
        <v>9.36</v>
      </c>
      <c r="E439" s="130"/>
      <c r="F439" s="149"/>
      <c r="G439" s="150"/>
      <c r="H439" s="5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11"/>
      <c r="P439" s="511"/>
      <c r="Q439" s="511"/>
      <c r="R439" s="511"/>
      <c r="S439" s="511"/>
      <c r="T439" s="511"/>
      <c r="U439" s="511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12" t="s">
        <v>222</v>
      </c>
      <c r="C440" s="148" t="s">
        <v>179</v>
      </c>
      <c r="D440" s="130">
        <v>9.36</v>
      </c>
      <c r="E440" s="130"/>
      <c r="F440" s="149"/>
      <c r="G440" s="150"/>
      <c r="H440" s="5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11"/>
      <c r="P440" s="511"/>
      <c r="Q440" s="511"/>
      <c r="R440" s="511"/>
      <c r="S440" s="511"/>
      <c r="T440" s="511"/>
      <c r="U440" s="511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12" t="s">
        <v>222</v>
      </c>
      <c r="C441" s="148" t="s">
        <v>221</v>
      </c>
      <c r="D441" s="130">
        <v>9.36</v>
      </c>
      <c r="E441" s="130"/>
      <c r="F441" s="149"/>
      <c r="G441" s="150"/>
      <c r="H441" s="5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11"/>
      <c r="P441" s="511"/>
      <c r="Q441" s="511"/>
      <c r="R441" s="511"/>
      <c r="S441" s="511"/>
      <c r="T441" s="511"/>
      <c r="U441" s="511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12" t="s">
        <v>222</v>
      </c>
      <c r="C442" s="148" t="s">
        <v>186</v>
      </c>
      <c r="D442" s="130">
        <v>9.36</v>
      </c>
      <c r="E442" s="130"/>
      <c r="F442" s="149"/>
      <c r="G442" s="150"/>
      <c r="H442" s="5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11"/>
      <c r="P442" s="511"/>
      <c r="Q442" s="511"/>
      <c r="R442" s="511"/>
      <c r="S442" s="511"/>
      <c r="T442" s="511"/>
      <c r="U442" s="511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12" t="s">
        <v>393</v>
      </c>
      <c r="C443" s="209" t="s">
        <v>395</v>
      </c>
      <c r="D443" s="130">
        <v>5</v>
      </c>
      <c r="E443" s="130"/>
      <c r="F443" s="149"/>
      <c r="G443" s="150"/>
      <c r="H443" s="5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11"/>
      <c r="P443" s="511"/>
      <c r="Q443" s="511"/>
      <c r="R443" s="511"/>
      <c r="S443" s="511"/>
      <c r="T443" s="511"/>
      <c r="U443" s="511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512" t="s">
        <v>393</v>
      </c>
      <c r="C444" s="209" t="s">
        <v>402</v>
      </c>
      <c r="D444" s="130">
        <v>5</v>
      </c>
      <c r="E444" s="130"/>
      <c r="F444" s="149"/>
      <c r="G444" s="150"/>
      <c r="H444" s="5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11"/>
      <c r="P444" s="511"/>
      <c r="Q444" s="511"/>
      <c r="R444" s="511"/>
      <c r="S444" s="511"/>
      <c r="T444" s="511"/>
      <c r="U444" s="511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12" t="s">
        <v>404</v>
      </c>
      <c r="C445" s="209" t="s">
        <v>405</v>
      </c>
      <c r="D445" s="130">
        <v>5</v>
      </c>
      <c r="E445" s="130"/>
      <c r="F445" s="149"/>
      <c r="G445" s="150"/>
      <c r="H445" s="5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11"/>
      <c r="P445" s="511"/>
      <c r="Q445" s="511"/>
      <c r="R445" s="511"/>
      <c r="S445" s="511"/>
      <c r="T445" s="511"/>
      <c r="U445" s="511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12" t="s">
        <v>342</v>
      </c>
      <c r="C446" s="209" t="s">
        <v>372</v>
      </c>
      <c r="D446" s="130">
        <v>5</v>
      </c>
      <c r="E446" s="130"/>
      <c r="F446" s="149"/>
      <c r="G446" s="150"/>
      <c r="H446" s="5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11"/>
      <c r="P446" s="511"/>
      <c r="Q446" s="511"/>
      <c r="R446" s="511"/>
      <c r="S446" s="511"/>
      <c r="T446" s="511"/>
      <c r="U446" s="511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12" t="s">
        <v>343</v>
      </c>
      <c r="C447" s="148" t="s">
        <v>345</v>
      </c>
      <c r="D447" s="130">
        <v>5</v>
      </c>
      <c r="E447" s="130"/>
      <c r="F447" s="149"/>
      <c r="G447" s="150"/>
      <c r="H447" s="5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11"/>
      <c r="P447" s="511"/>
      <c r="Q447" s="511"/>
      <c r="R447" s="511"/>
      <c r="S447" s="511"/>
      <c r="T447" s="511"/>
      <c r="U447" s="511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12" t="s">
        <v>343</v>
      </c>
      <c r="C448" s="148" t="s">
        <v>347</v>
      </c>
      <c r="D448" s="130">
        <v>5</v>
      </c>
      <c r="E448" s="130"/>
      <c r="F448" s="149"/>
      <c r="G448" s="150"/>
      <c r="H448" s="5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11"/>
      <c r="P448" s="511"/>
      <c r="Q448" s="511"/>
      <c r="R448" s="511"/>
      <c r="S448" s="511"/>
      <c r="T448" s="511"/>
      <c r="U448" s="511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20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11"/>
      <c r="P449" s="511"/>
      <c r="Q449" s="511"/>
      <c r="R449" s="511"/>
      <c r="S449" s="511"/>
      <c r="T449" s="511"/>
      <c r="U449" s="511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20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11"/>
      <c r="P450" s="511"/>
      <c r="Q450" s="511"/>
      <c r="R450" s="511"/>
      <c r="S450" s="511"/>
      <c r="T450" s="511"/>
      <c r="U450" s="511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11"/>
      <c r="P451" s="511"/>
      <c r="Q451" s="511"/>
      <c r="R451" s="511"/>
      <c r="S451" s="511"/>
      <c r="T451" s="511"/>
      <c r="U451" s="511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11"/>
      <c r="P452" s="511"/>
      <c r="Q452" s="511"/>
      <c r="R452" s="511"/>
      <c r="S452" s="511"/>
      <c r="T452" s="511"/>
      <c r="U452" s="511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11"/>
      <c r="P453" s="511"/>
      <c r="Q453" s="511"/>
      <c r="R453" s="511"/>
      <c r="S453" s="511"/>
      <c r="T453" s="511"/>
      <c r="U453" s="511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11"/>
      <c r="P454" s="511"/>
      <c r="Q454" s="511"/>
      <c r="R454" s="511"/>
      <c r="S454" s="511"/>
      <c r="T454" s="511"/>
      <c r="U454" s="511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11"/>
      <c r="P455" s="511"/>
      <c r="Q455" s="511"/>
      <c r="R455" s="511"/>
      <c r="S455" s="511"/>
      <c r="T455" s="511"/>
      <c r="U455" s="511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20">
        <f t="shared" si="196"/>
        <v>0</v>
      </c>
      <c r="I456" s="151"/>
      <c r="J456" s="152" t="str">
        <f t="array" ref="J456">IF(ISERROR(G456/I456),"",G456/I456)</f>
        <v/>
      </c>
      <c r="K456" s="5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11"/>
      <c r="P456" s="511"/>
      <c r="Q456" s="511"/>
      <c r="R456" s="511"/>
      <c r="S456" s="511"/>
      <c r="T456" s="511"/>
      <c r="U456" s="511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hidden="1" customHeight="1">
      <c r="A457" s="559" t="s">
        <v>224</v>
      </c>
      <c r="B457" s="560"/>
      <c r="C457" s="518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 t="str">
        <f t="shared" si="209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11"/>
      <c r="P458" s="511"/>
      <c r="Q458" s="511"/>
      <c r="R458" s="511"/>
      <c r="S458" s="511"/>
      <c r="T458" s="511"/>
      <c r="U458" s="511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11"/>
      <c r="P459" s="511"/>
      <c r="Q459" s="511"/>
      <c r="R459" s="511"/>
      <c r="S459" s="511"/>
      <c r="T459" s="511"/>
      <c r="U459" s="511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11"/>
      <c r="P460" s="511"/>
      <c r="Q460" s="511"/>
      <c r="R460" s="511"/>
      <c r="S460" s="511"/>
      <c r="T460" s="511"/>
      <c r="U460" s="511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11"/>
      <c r="P461" s="511"/>
      <c r="Q461" s="511"/>
      <c r="R461" s="511"/>
      <c r="S461" s="511"/>
      <c r="T461" s="511"/>
      <c r="U461" s="511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16" t="s">
        <v>203</v>
      </c>
      <c r="D462" s="130">
        <v>5.03</v>
      </c>
      <c r="E462" s="130"/>
      <c r="F462" s="149"/>
      <c r="G462" s="150"/>
      <c r="H462" s="5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11"/>
      <c r="P462" s="511"/>
      <c r="Q462" s="511"/>
      <c r="R462" s="511"/>
      <c r="S462" s="511"/>
      <c r="T462" s="511"/>
      <c r="U462" s="511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11"/>
      <c r="P463" s="511"/>
      <c r="Q463" s="511"/>
      <c r="R463" s="511"/>
      <c r="S463" s="511"/>
      <c r="T463" s="511"/>
      <c r="U463" s="511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11"/>
      <c r="P464" s="511"/>
      <c r="Q464" s="511"/>
      <c r="R464" s="511"/>
      <c r="S464" s="511"/>
      <c r="T464" s="511"/>
      <c r="U464" s="511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16" t="s">
        <v>228</v>
      </c>
      <c r="D465" s="130">
        <v>5.03</v>
      </c>
      <c r="E465" s="130"/>
      <c r="F465" s="149"/>
      <c r="G465" s="150"/>
      <c r="H465" s="5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11"/>
      <c r="P465" s="511"/>
      <c r="Q465" s="511"/>
      <c r="R465" s="511"/>
      <c r="S465" s="511"/>
      <c r="T465" s="511"/>
      <c r="U465" s="511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16" t="s">
        <v>212</v>
      </c>
      <c r="D466" s="130">
        <v>5.03</v>
      </c>
      <c r="E466" s="130"/>
      <c r="F466" s="149"/>
      <c r="G466" s="150"/>
      <c r="H466" s="5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11"/>
      <c r="P466" s="511"/>
      <c r="Q466" s="511"/>
      <c r="R466" s="511"/>
      <c r="S466" s="511"/>
      <c r="T466" s="511"/>
      <c r="U466" s="511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16" t="s">
        <v>203</v>
      </c>
      <c r="D467" s="130">
        <v>5.03</v>
      </c>
      <c r="E467" s="130"/>
      <c r="F467" s="149"/>
      <c r="G467" s="150"/>
      <c r="H467" s="5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11"/>
      <c r="P467" s="511"/>
      <c r="Q467" s="511"/>
      <c r="R467" s="511"/>
      <c r="S467" s="511"/>
      <c r="T467" s="511"/>
      <c r="U467" s="511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16" t="s">
        <v>186</v>
      </c>
      <c r="D468" s="130">
        <v>5.03</v>
      </c>
      <c r="E468" s="130"/>
      <c r="F468" s="149"/>
      <c r="G468" s="150"/>
      <c r="H468" s="5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11"/>
      <c r="P468" s="511"/>
      <c r="Q468" s="511"/>
      <c r="R468" s="511"/>
      <c r="S468" s="511"/>
      <c r="T468" s="511"/>
      <c r="U468" s="511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16" t="s">
        <v>228</v>
      </c>
      <c r="D469" s="130">
        <v>5.03</v>
      </c>
      <c r="E469" s="130"/>
      <c r="F469" s="149"/>
      <c r="G469" s="150"/>
      <c r="H469" s="5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11"/>
      <c r="P469" s="511"/>
      <c r="Q469" s="511"/>
      <c r="R469" s="511"/>
      <c r="S469" s="511"/>
      <c r="T469" s="511"/>
      <c r="U469" s="511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16" t="s">
        <v>199</v>
      </c>
      <c r="D470" s="130">
        <v>5.03</v>
      </c>
      <c r="E470" s="130"/>
      <c r="F470" s="149"/>
      <c r="G470" s="150"/>
      <c r="H470" s="5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11"/>
      <c r="P470" s="511"/>
      <c r="Q470" s="511"/>
      <c r="R470" s="511"/>
      <c r="S470" s="511"/>
      <c r="T470" s="511"/>
      <c r="U470" s="511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11"/>
      <c r="P471" s="511"/>
      <c r="Q471" s="511"/>
      <c r="R471" s="511"/>
      <c r="S471" s="511"/>
      <c r="T471" s="511"/>
      <c r="U471" s="511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11"/>
      <c r="P472" s="511"/>
      <c r="Q472" s="511"/>
      <c r="R472" s="511"/>
      <c r="S472" s="511"/>
      <c r="T472" s="511"/>
      <c r="U472" s="511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59" t="s">
        <v>231</v>
      </c>
      <c r="B473" s="560"/>
      <c r="C473" s="518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20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11"/>
      <c r="P474" s="511"/>
      <c r="Q474" s="511"/>
      <c r="R474" s="511"/>
      <c r="S474" s="511"/>
      <c r="T474" s="511"/>
      <c r="U474" s="511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11"/>
      <c r="P475" s="511"/>
      <c r="Q475" s="511"/>
      <c r="R475" s="511"/>
      <c r="S475" s="511"/>
      <c r="T475" s="511"/>
      <c r="U475" s="511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11"/>
      <c r="P476" s="511"/>
      <c r="Q476" s="511"/>
      <c r="R476" s="511"/>
      <c r="S476" s="511"/>
      <c r="T476" s="511"/>
      <c r="U476" s="511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11"/>
      <c r="P477" s="511"/>
      <c r="Q477" s="511"/>
      <c r="R477" s="511"/>
      <c r="S477" s="511"/>
      <c r="T477" s="511"/>
      <c r="U477" s="511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11"/>
      <c r="P478" s="511"/>
      <c r="Q478" s="511"/>
      <c r="R478" s="511"/>
      <c r="S478" s="511"/>
      <c r="T478" s="511"/>
      <c r="U478" s="511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20">
        <f t="shared" si="215"/>
        <v>0</v>
      </c>
      <c r="I479" s="151"/>
      <c r="J479" s="152"/>
      <c r="K479" s="153"/>
      <c r="L479" s="151"/>
      <c r="M479" s="131"/>
      <c r="N479" s="152"/>
      <c r="O479" s="511"/>
      <c r="P479" s="511"/>
      <c r="Q479" s="511"/>
      <c r="R479" s="511"/>
      <c r="S479" s="511"/>
      <c r="T479" s="511"/>
      <c r="U479" s="511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11"/>
      <c r="P480" s="511"/>
      <c r="Q480" s="511"/>
      <c r="R480" s="511"/>
      <c r="S480" s="511"/>
      <c r="T480" s="511"/>
      <c r="U480" s="511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59" t="s">
        <v>234</v>
      </c>
      <c r="B481" s="560"/>
      <c r="C481" s="518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10"/>
      <c r="D482" s="130">
        <v>3.65</v>
      </c>
      <c r="E482" s="130"/>
      <c r="F482" s="175"/>
      <c r="G482" s="150"/>
      <c r="H482" s="520">
        <f t="shared" ref="H482:H496" si="223">D482*G482</f>
        <v>0</v>
      </c>
      <c r="I482" s="151"/>
      <c r="J482" s="152" t="str">
        <f t="array" ref="J482">IF(ISERROR(G482/I482),"",G482/I482)</f>
        <v/>
      </c>
      <c r="K482" s="5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11"/>
      <c r="P482" s="511"/>
      <c r="Q482" s="511"/>
      <c r="R482" s="511"/>
      <c r="S482" s="511"/>
      <c r="T482" s="511"/>
      <c r="U482" s="511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10"/>
      <c r="D483" s="130">
        <v>6.58</v>
      </c>
      <c r="E483" s="130"/>
      <c r="F483" s="149"/>
      <c r="G483" s="150"/>
      <c r="H483" s="5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11"/>
      <c r="P483" s="511"/>
      <c r="Q483" s="511"/>
      <c r="R483" s="511"/>
      <c r="S483" s="511"/>
      <c r="T483" s="511"/>
      <c r="U483" s="511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10"/>
      <c r="D484" s="130">
        <v>7.8</v>
      </c>
      <c r="E484" s="130"/>
      <c r="F484" s="149"/>
      <c r="G484" s="150"/>
      <c r="H484" s="5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11"/>
      <c r="P484" s="511"/>
      <c r="Q484" s="511"/>
      <c r="R484" s="511"/>
      <c r="S484" s="511"/>
      <c r="T484" s="511"/>
      <c r="U484" s="511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10"/>
      <c r="D485" s="130">
        <v>4.4000000000000004</v>
      </c>
      <c r="E485" s="130"/>
      <c r="F485" s="149"/>
      <c r="G485" s="150"/>
      <c r="H485" s="5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11"/>
      <c r="P485" s="511"/>
      <c r="Q485" s="511"/>
      <c r="R485" s="511"/>
      <c r="S485" s="511"/>
      <c r="T485" s="511"/>
      <c r="U485" s="511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20">
        <f t="shared" si="223"/>
        <v>0</v>
      </c>
      <c r="I486" s="151"/>
      <c r="J486" s="152"/>
      <c r="K486" s="153"/>
      <c r="L486" s="151"/>
      <c r="M486" s="131"/>
      <c r="N486" s="152"/>
      <c r="O486" s="511"/>
      <c r="P486" s="511"/>
      <c r="Q486" s="511"/>
      <c r="R486" s="511"/>
      <c r="S486" s="511"/>
      <c r="T486" s="511"/>
      <c r="U486" s="511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10"/>
      <c r="D487" s="130"/>
      <c r="E487" s="130"/>
      <c r="F487" s="149"/>
      <c r="G487" s="150"/>
      <c r="H487" s="5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11"/>
      <c r="P487" s="511"/>
      <c r="Q487" s="511"/>
      <c r="R487" s="511"/>
      <c r="S487" s="511"/>
      <c r="T487" s="511"/>
      <c r="U487" s="511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10" t="s">
        <v>239</v>
      </c>
      <c r="C488" s="510" t="s">
        <v>179</v>
      </c>
      <c r="D488" s="130">
        <v>6.04</v>
      </c>
      <c r="E488" s="130"/>
      <c r="F488" s="149"/>
      <c r="G488" s="150"/>
      <c r="H488" s="5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11"/>
      <c r="P488" s="511"/>
      <c r="Q488" s="511"/>
      <c r="R488" s="511"/>
      <c r="S488" s="511"/>
      <c r="T488" s="511"/>
      <c r="U488" s="511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10" t="s">
        <v>239</v>
      </c>
      <c r="C489" s="510" t="s">
        <v>186</v>
      </c>
      <c r="D489" s="130">
        <v>6.04</v>
      </c>
      <c r="E489" s="130"/>
      <c r="F489" s="149"/>
      <c r="G489" s="150"/>
      <c r="H489" s="5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11"/>
      <c r="P489" s="511"/>
      <c r="Q489" s="511"/>
      <c r="R489" s="511"/>
      <c r="S489" s="511"/>
      <c r="T489" s="511"/>
      <c r="U489" s="511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10" t="s">
        <v>446</v>
      </c>
      <c r="C490" s="510" t="s">
        <v>179</v>
      </c>
      <c r="D490" s="130"/>
      <c r="E490" s="130"/>
      <c r="F490" s="149"/>
      <c r="G490" s="150"/>
      <c r="H490" s="520">
        <f t="shared" si="223"/>
        <v>0</v>
      </c>
      <c r="I490" s="151"/>
      <c r="J490" s="152"/>
      <c r="K490" s="153"/>
      <c r="L490" s="151"/>
      <c r="M490" s="131"/>
      <c r="N490" s="152"/>
      <c r="O490" s="511"/>
      <c r="P490" s="511"/>
      <c r="Q490" s="511"/>
      <c r="R490" s="511"/>
      <c r="S490" s="511"/>
      <c r="T490" s="511"/>
      <c r="U490" s="511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10" t="s">
        <v>446</v>
      </c>
      <c r="C491" s="510" t="s">
        <v>186</v>
      </c>
      <c r="D491" s="130"/>
      <c r="E491" s="130"/>
      <c r="F491" s="149"/>
      <c r="G491" s="150"/>
      <c r="H491" s="520">
        <f t="shared" si="223"/>
        <v>0</v>
      </c>
      <c r="I491" s="151"/>
      <c r="J491" s="152"/>
      <c r="K491" s="153"/>
      <c r="L491" s="151"/>
      <c r="M491" s="131"/>
      <c r="N491" s="152"/>
      <c r="O491" s="511"/>
      <c r="P491" s="511"/>
      <c r="Q491" s="511"/>
      <c r="R491" s="511"/>
      <c r="S491" s="511"/>
      <c r="T491" s="511"/>
      <c r="U491" s="511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12" t="s">
        <v>240</v>
      </c>
      <c r="C492" s="148"/>
      <c r="D492" s="130">
        <v>7.3</v>
      </c>
      <c r="E492" s="130"/>
      <c r="F492" s="149"/>
      <c r="G492" s="150"/>
      <c r="H492" s="5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11"/>
      <c r="P492" s="511"/>
      <c r="Q492" s="511"/>
      <c r="R492" s="511"/>
      <c r="S492" s="511"/>
      <c r="T492" s="511"/>
      <c r="U492" s="511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12" t="s">
        <v>241</v>
      </c>
      <c r="C493" s="148"/>
      <c r="D493" s="130">
        <f>78*120/1000</f>
        <v>9.36</v>
      </c>
      <c r="E493" s="130"/>
      <c r="F493" s="149"/>
      <c r="G493" s="150"/>
      <c r="H493" s="520">
        <f t="shared" si="223"/>
        <v>0</v>
      </c>
      <c r="I493" s="151"/>
      <c r="J493" s="152"/>
      <c r="K493" s="153"/>
      <c r="L493" s="151"/>
      <c r="M493" s="131"/>
      <c r="N493" s="152"/>
      <c r="O493" s="511"/>
      <c r="P493" s="511"/>
      <c r="Q493" s="511"/>
      <c r="R493" s="511"/>
      <c r="S493" s="511"/>
      <c r="T493" s="511"/>
      <c r="U493" s="511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12" t="s">
        <v>242</v>
      </c>
      <c r="C494" s="148"/>
      <c r="D494" s="130">
        <v>4.5</v>
      </c>
      <c r="E494" s="130"/>
      <c r="F494" s="149"/>
      <c r="G494" s="150"/>
      <c r="H494" s="520">
        <f t="shared" si="223"/>
        <v>0</v>
      </c>
      <c r="I494" s="151"/>
      <c r="J494" s="152"/>
      <c r="K494" s="153"/>
      <c r="L494" s="151"/>
      <c r="M494" s="131"/>
      <c r="N494" s="152"/>
      <c r="O494" s="511"/>
      <c r="P494" s="511"/>
      <c r="Q494" s="511"/>
      <c r="R494" s="511"/>
      <c r="S494" s="511"/>
      <c r="T494" s="511"/>
      <c r="U494" s="511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12" t="s">
        <v>243</v>
      </c>
      <c r="C495" s="148"/>
      <c r="D495" s="130">
        <v>4.5</v>
      </c>
      <c r="E495" s="130"/>
      <c r="F495" s="149"/>
      <c r="G495" s="150"/>
      <c r="H495" s="520">
        <f t="shared" si="223"/>
        <v>0</v>
      </c>
      <c r="I495" s="151"/>
      <c r="J495" s="152"/>
      <c r="K495" s="153"/>
      <c r="L495" s="151"/>
      <c r="M495" s="131"/>
      <c r="N495" s="152"/>
      <c r="O495" s="511"/>
      <c r="P495" s="511"/>
      <c r="Q495" s="511"/>
      <c r="R495" s="511"/>
      <c r="S495" s="511"/>
      <c r="T495" s="511"/>
      <c r="U495" s="511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12"/>
      <c r="C496" s="148"/>
      <c r="D496" s="130"/>
      <c r="E496" s="130"/>
      <c r="F496" s="149"/>
      <c r="G496" s="150"/>
      <c r="H496" s="520">
        <f t="shared" si="223"/>
        <v>0</v>
      </c>
      <c r="I496" s="151"/>
      <c r="J496" s="152"/>
      <c r="K496" s="153"/>
      <c r="L496" s="151"/>
      <c r="M496" s="131"/>
      <c r="N496" s="152"/>
      <c r="O496" s="511"/>
      <c r="P496" s="511"/>
      <c r="Q496" s="511"/>
      <c r="R496" s="511"/>
      <c r="S496" s="511"/>
      <c r="T496" s="511"/>
      <c r="U496" s="511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59" t="s">
        <v>244</v>
      </c>
      <c r="B497" s="560"/>
      <c r="C497" s="518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hidden="1" customHeight="1">
      <c r="A498" s="561" t="s">
        <v>246</v>
      </c>
      <c r="B498" s="562"/>
      <c r="C498" s="562"/>
      <c r="D498" s="562"/>
      <c r="E498" s="562"/>
      <c r="F498" s="563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 t="str">
        <f t="shared" ref="W498" si="237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hidden="1" customHeight="1">
      <c r="A499" s="564" t="s">
        <v>495</v>
      </c>
      <c r="B499" s="517" t="s">
        <v>247</v>
      </c>
      <c r="C499" s="547" t="s">
        <v>248</v>
      </c>
      <c r="D499" s="548"/>
      <c r="E499" s="555" t="s">
        <v>249</v>
      </c>
      <c r="F499" s="555"/>
      <c r="G499" s="525" t="s">
        <v>250</v>
      </c>
      <c r="H499" s="525"/>
      <c r="I499" s="555" t="s">
        <v>251</v>
      </c>
      <c r="J499" s="555"/>
      <c r="K499" s="555" t="s">
        <v>252</v>
      </c>
      <c r="L499" s="555"/>
      <c r="M499" s="555" t="s">
        <v>253</v>
      </c>
      <c r="N499" s="555"/>
      <c r="O499" s="555" t="s">
        <v>254</v>
      </c>
      <c r="P499" s="525" t="s">
        <v>255</v>
      </c>
      <c r="Q499" s="525"/>
      <c r="R499" s="525" t="s">
        <v>252</v>
      </c>
      <c r="S499" s="525"/>
      <c r="T499" s="525" t="s">
        <v>256</v>
      </c>
      <c r="U499" s="525"/>
      <c r="V499" s="525" t="s">
        <v>257</v>
      </c>
      <c r="W499" s="525"/>
      <c r="X499" s="525" t="s">
        <v>252</v>
      </c>
      <c r="Y499" s="525"/>
      <c r="Z499" s="525" t="s">
        <v>256</v>
      </c>
      <c r="AA499" s="525"/>
    </row>
    <row r="500" spans="1:27" ht="20.100000000000001" hidden="1" customHeight="1">
      <c r="A500" s="565"/>
      <c r="B500" s="517" t="s">
        <v>258</v>
      </c>
      <c r="C500" s="547">
        <v>0</v>
      </c>
      <c r="D500" s="548"/>
      <c r="E500" s="558">
        <f>C500*11</f>
        <v>0</v>
      </c>
      <c r="F500" s="558"/>
      <c r="G500" s="525">
        <v>0</v>
      </c>
      <c r="H500" s="525"/>
      <c r="I500" s="558">
        <f>G500*11</f>
        <v>0</v>
      </c>
      <c r="J500" s="558"/>
      <c r="K500" s="558">
        <f>E500-I500</f>
        <v>0</v>
      </c>
      <c r="L500" s="558"/>
      <c r="M500" s="556" t="str">
        <f>IF(ISERROR(K500/E500),"",K500/E500)</f>
        <v/>
      </c>
      <c r="N500" s="556"/>
      <c r="O500" s="555"/>
      <c r="P500" s="525" t="s">
        <v>201</v>
      </c>
      <c r="Q500" s="525"/>
      <c r="R500" s="554">
        <f>SUM(O364:U364)</f>
        <v>0</v>
      </c>
      <c r="S500" s="554"/>
      <c r="T500" s="549" t="str">
        <f t="array" ref="T500">IF(ISERROR(R500/R507),"",R500/R507)</f>
        <v/>
      </c>
      <c r="U500" s="549"/>
      <c r="V500" s="525" t="s">
        <v>259</v>
      </c>
      <c r="W500" s="525"/>
      <c r="X500" s="552">
        <f>SUM(O364,O422,O457,O473,O481,O497)</f>
        <v>0</v>
      </c>
      <c r="Y500" s="552"/>
      <c r="Z500" s="549" t="str">
        <f t="array" ref="Z500">IF(ISERROR(X500/X507),"",X500/X507)</f>
        <v/>
      </c>
      <c r="AA500" s="549"/>
    </row>
    <row r="501" spans="1:27" ht="20.100000000000001" hidden="1" customHeight="1">
      <c r="A501" s="565"/>
      <c r="B501" s="517" t="s">
        <v>260</v>
      </c>
      <c r="C501" s="547">
        <v>0</v>
      </c>
      <c r="D501" s="548"/>
      <c r="E501" s="558">
        <f>C501*11</f>
        <v>0</v>
      </c>
      <c r="F501" s="558"/>
      <c r="G501" s="525">
        <v>0</v>
      </c>
      <c r="H501" s="525"/>
      <c r="I501" s="558">
        <f>G501*11</f>
        <v>0</v>
      </c>
      <c r="J501" s="558"/>
      <c r="K501" s="558">
        <f>E501-I501</f>
        <v>0</v>
      </c>
      <c r="L501" s="558"/>
      <c r="M501" s="556" t="str">
        <f>IF(ISERROR(K501/E501),"",K501/E501)</f>
        <v/>
      </c>
      <c r="N501" s="556"/>
      <c r="O501" s="555"/>
      <c r="P501" s="525" t="s">
        <v>216</v>
      </c>
      <c r="Q501" s="525"/>
      <c r="R501" s="554">
        <f>SUM(O422:U422)</f>
        <v>0</v>
      </c>
      <c r="S501" s="554"/>
      <c r="T501" s="549" t="str">
        <f>IF(ISERROR(R501/R507),"",R501/R507)</f>
        <v/>
      </c>
      <c r="U501" s="549"/>
      <c r="V501" s="525" t="s">
        <v>261</v>
      </c>
      <c r="W501" s="525"/>
      <c r="X501" s="552">
        <f>SUM(O365,O423,O458,O474,O482,O498)</f>
        <v>0</v>
      </c>
      <c r="Y501" s="552"/>
      <c r="Z501" s="549" t="str">
        <f>IF(ISERROR(X501/X507),"",X501/X507)</f>
        <v/>
      </c>
      <c r="AA501" s="549"/>
    </row>
    <row r="502" spans="1:27" ht="20.100000000000001" hidden="1" customHeight="1">
      <c r="A502" s="565"/>
      <c r="B502" s="517" t="s">
        <v>262</v>
      </c>
      <c r="C502" s="547">
        <v>0</v>
      </c>
      <c r="D502" s="548"/>
      <c r="E502" s="558">
        <f>C502*11</f>
        <v>0</v>
      </c>
      <c r="F502" s="558"/>
      <c r="G502" s="525">
        <v>0</v>
      </c>
      <c r="H502" s="525"/>
      <c r="I502" s="558">
        <f>G502*11</f>
        <v>0</v>
      </c>
      <c r="J502" s="558"/>
      <c r="K502" s="558">
        <f>E502-I502</f>
        <v>0</v>
      </c>
      <c r="L502" s="558"/>
      <c r="M502" s="556" t="str">
        <f>IF(ISERROR(K502/E502),"",K502/E502)</f>
        <v/>
      </c>
      <c r="N502" s="556"/>
      <c r="O502" s="555"/>
      <c r="P502" s="525" t="s">
        <v>224</v>
      </c>
      <c r="Q502" s="525"/>
      <c r="R502" s="554">
        <f>SUM(O457:U457)</f>
        <v>0</v>
      </c>
      <c r="S502" s="554"/>
      <c r="T502" s="549" t="str">
        <f>IF(ISERROR(R502/R507),"",R502/R507)</f>
        <v/>
      </c>
      <c r="U502" s="549"/>
      <c r="V502" s="525" t="s">
        <v>263</v>
      </c>
      <c r="W502" s="525"/>
      <c r="X502" s="552">
        <f>SUM(O367,O424,O459,O475,O483,O499)</f>
        <v>0</v>
      </c>
      <c r="Y502" s="552"/>
      <c r="Z502" s="549" t="str">
        <f>IF(ISERROR(X502/X507),"",X502/X507)</f>
        <v/>
      </c>
      <c r="AA502" s="549"/>
    </row>
    <row r="503" spans="1:27" ht="20.100000000000001" hidden="1" customHeight="1">
      <c r="A503" s="565"/>
      <c r="B503" s="517" t="s">
        <v>264</v>
      </c>
      <c r="C503" s="547">
        <v>1</v>
      </c>
      <c r="D503" s="548"/>
      <c r="E503" s="558">
        <f>C503*11</f>
        <v>11</v>
      </c>
      <c r="F503" s="558"/>
      <c r="G503" s="525">
        <v>1</v>
      </c>
      <c r="H503" s="525"/>
      <c r="I503" s="558">
        <f>G503*11</f>
        <v>11</v>
      </c>
      <c r="J503" s="558"/>
      <c r="K503" s="558">
        <f>E503-I503</f>
        <v>0</v>
      </c>
      <c r="L503" s="558"/>
      <c r="M503" s="556">
        <f>IF(ISERROR(K503/E503),"",K503/E503)</f>
        <v>0</v>
      </c>
      <c r="N503" s="556"/>
      <c r="O503" s="555"/>
      <c r="P503" s="525" t="s">
        <v>231</v>
      </c>
      <c r="Q503" s="525"/>
      <c r="R503" s="554">
        <f>SUM(O473:U473)</f>
        <v>0</v>
      </c>
      <c r="S503" s="554"/>
      <c r="T503" s="549" t="str">
        <f>IF(ISERROR(R503/R507),"",R503/R507)</f>
        <v/>
      </c>
      <c r="U503" s="549"/>
      <c r="V503" s="525" t="s">
        <v>265</v>
      </c>
      <c r="W503" s="525"/>
      <c r="X503" s="552">
        <f>SUM(O368,O425,O460,O476,O484,O500)</f>
        <v>0</v>
      </c>
      <c r="Y503" s="552"/>
      <c r="Z503" s="549" t="str">
        <f>IF(ISERROR(X503/X507),"",X503/X507)</f>
        <v/>
      </c>
      <c r="AA503" s="549"/>
    </row>
    <row r="504" spans="1:27" ht="20.100000000000001" hidden="1" customHeight="1">
      <c r="A504" s="566"/>
      <c r="B504" s="517" t="s">
        <v>266</v>
      </c>
      <c r="C504" s="557">
        <f>SUM(C500:D503)</f>
        <v>1</v>
      </c>
      <c r="D504" s="531"/>
      <c r="E504" s="558">
        <f>SUM(E500:F503)</f>
        <v>11</v>
      </c>
      <c r="F504" s="558"/>
      <c r="G504" s="525">
        <f>SUM(G500:H503)</f>
        <v>1</v>
      </c>
      <c r="H504" s="525"/>
      <c r="I504" s="558">
        <f>SUM(I500:J503)</f>
        <v>11</v>
      </c>
      <c r="J504" s="558"/>
      <c r="K504" s="558">
        <f>SUM(K500:L503)</f>
        <v>0</v>
      </c>
      <c r="L504" s="558"/>
      <c r="M504" s="556">
        <f>IF(ISERROR(K504/E504),"",K504/E504)</f>
        <v>0</v>
      </c>
      <c r="N504" s="556"/>
      <c r="O504" s="555"/>
      <c r="P504" s="525" t="s">
        <v>234</v>
      </c>
      <c r="Q504" s="525"/>
      <c r="R504" s="554">
        <f>SUM(O481:U481)</f>
        <v>0</v>
      </c>
      <c r="S504" s="554"/>
      <c r="T504" s="549" t="str">
        <f>IF(ISERROR(R504/R507),"",R504/R507)</f>
        <v/>
      </c>
      <c r="U504" s="549"/>
      <c r="V504" s="525" t="s">
        <v>267</v>
      </c>
      <c r="W504" s="525"/>
      <c r="X504" s="552">
        <f>SUM(O369,O426,O461,O477,O485,O501)</f>
        <v>0</v>
      </c>
      <c r="Y504" s="552"/>
      <c r="Z504" s="549" t="str">
        <f>IF(ISERROR(X504/X507),"",X504/X507)</f>
        <v/>
      </c>
      <c r="AA504" s="549"/>
    </row>
    <row r="505" spans="1:27" ht="20.100000000000001" hidden="1" customHeight="1">
      <c r="A505" s="365" t="s">
        <v>496</v>
      </c>
      <c r="B505" s="517">
        <f>G498</f>
        <v>0</v>
      </c>
      <c r="C505" s="535" t="s">
        <v>269</v>
      </c>
      <c r="D505" s="534"/>
      <c r="E505" s="525">
        <f>H498</f>
        <v>0</v>
      </c>
      <c r="F505" s="525"/>
      <c r="G505" s="525" t="s">
        <v>270</v>
      </c>
      <c r="H505" s="525"/>
      <c r="I505" s="553" t="str">
        <f>L498</f>
        <v/>
      </c>
      <c r="J505" s="553"/>
      <c r="K505" s="555" t="s">
        <v>271</v>
      </c>
      <c r="L505" s="555"/>
      <c r="M505" s="553" t="str">
        <f>J498</f>
        <v/>
      </c>
      <c r="N505" s="553"/>
      <c r="O505" s="555"/>
      <c r="P505" s="525" t="s">
        <v>244</v>
      </c>
      <c r="Q505" s="525"/>
      <c r="R505" s="554">
        <f>SUM(O497:U497)</f>
        <v>0</v>
      </c>
      <c r="S505" s="554"/>
      <c r="T505" s="549" t="str">
        <f>IF(ISERROR(R505/R507),"",R505/R507)</f>
        <v/>
      </c>
      <c r="U505" s="549"/>
      <c r="V505" s="525" t="s">
        <v>272</v>
      </c>
      <c r="W505" s="525"/>
      <c r="X505" s="552">
        <f>SUM(O370,O427,O462,O478,O486,O502)</f>
        <v>0</v>
      </c>
      <c r="Y505" s="552"/>
      <c r="Z505" s="549" t="str">
        <f>IF(ISERROR(X505/X507),"",X505/X507)</f>
        <v/>
      </c>
      <c r="AA505" s="549"/>
    </row>
    <row r="506" spans="1:27" ht="20.100000000000001" hidden="1" customHeight="1">
      <c r="A506" s="366" t="s">
        <v>497</v>
      </c>
      <c r="B506" s="517">
        <f>I498+C504</f>
        <v>1</v>
      </c>
      <c r="C506" s="532" t="s">
        <v>251</v>
      </c>
      <c r="D506" s="533"/>
      <c r="E506" s="550">
        <f>K498+I504</f>
        <v>11</v>
      </c>
      <c r="F506" s="550"/>
      <c r="G506" s="525" t="s">
        <v>274</v>
      </c>
      <c r="H506" s="525"/>
      <c r="I506" s="553">
        <f>B506-E506</f>
        <v>-10</v>
      </c>
      <c r="J506" s="553"/>
      <c r="K506" s="555" t="s">
        <v>275</v>
      </c>
      <c r="L506" s="555"/>
      <c r="M506" s="556">
        <f>IF(ISERROR(I506/E506),"",I506/E506)</f>
        <v>-0.90909090909090906</v>
      </c>
      <c r="N506" s="556"/>
      <c r="O506" s="555"/>
      <c r="P506" s="525" t="s">
        <v>245</v>
      </c>
      <c r="Q506" s="525"/>
      <c r="R506" s="554"/>
      <c r="S506" s="554"/>
      <c r="T506" s="549" t="str">
        <f>IF(ISERROR(R506/R507),"",R506/R507)</f>
        <v/>
      </c>
      <c r="U506" s="549"/>
      <c r="V506" s="525" t="s">
        <v>264</v>
      </c>
      <c r="W506" s="525"/>
      <c r="X506" s="552">
        <f>SUM(O371,O428,O463,O480,O487,O503)</f>
        <v>0</v>
      </c>
      <c r="Y506" s="552"/>
      <c r="Z506" s="549" t="str">
        <f>IF(ISERROR(X506/X507),"",X506/X507)</f>
        <v/>
      </c>
      <c r="AA506" s="549"/>
    </row>
    <row r="507" spans="1:27" ht="20.100000000000001" hidden="1" customHeight="1">
      <c r="A507" s="366" t="s">
        <v>498</v>
      </c>
      <c r="B507" s="517">
        <f>N498</f>
        <v>0</v>
      </c>
      <c r="C507" s="532" t="s">
        <v>277</v>
      </c>
      <c r="D507" s="533"/>
      <c r="E507" s="549">
        <f>IF(ISERROR(B507/B506),"",B507/B506)</f>
        <v>0</v>
      </c>
      <c r="F507" s="549"/>
      <c r="G507" s="525" t="s">
        <v>278</v>
      </c>
      <c r="H507" s="525"/>
      <c r="I507" s="555">
        <f>V498</f>
        <v>0</v>
      </c>
      <c r="J507" s="555"/>
      <c r="K507" s="555" t="s">
        <v>279</v>
      </c>
      <c r="L507" s="555"/>
      <c r="M507" s="556" t="str">
        <f t="array" ref="M507">IF(ISERROR(I507/B505),"",I507/B505)</f>
        <v/>
      </c>
      <c r="N507" s="556"/>
      <c r="O507" s="555"/>
      <c r="P507" s="525" t="s">
        <v>266</v>
      </c>
      <c r="Q507" s="525"/>
      <c r="R507" s="554">
        <f>SUM(R500:S506)</f>
        <v>0</v>
      </c>
      <c r="S507" s="554"/>
      <c r="T507" s="549"/>
      <c r="U507" s="549"/>
      <c r="V507" s="525" t="s">
        <v>266</v>
      </c>
      <c r="W507" s="525"/>
      <c r="X507" s="552">
        <f>SUM(X500:Y506)</f>
        <v>0</v>
      </c>
      <c r="Y507" s="552"/>
      <c r="Z507" s="549"/>
      <c r="AA507" s="549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551" t="str">
        <f>IF(ISERROR(#REF!/#REF!),"",#REF!/#REF!)</f>
        <v/>
      </c>
      <c r="H508" s="551"/>
      <c r="I508" s="551"/>
      <c r="J508" s="147"/>
      <c r="K508" s="182"/>
      <c r="L508" s="144"/>
      <c r="M508" s="144"/>
      <c r="N508" s="551" t="str">
        <f>IF(ISERROR(G508/#REF!),"",G508/#REF!)</f>
        <v/>
      </c>
      <c r="O508" s="551"/>
      <c r="P508" s="551"/>
      <c r="Q508" s="551"/>
      <c r="R508" s="551"/>
      <c r="S508" s="519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38" t="s">
        <v>268</v>
      </c>
      <c r="B510" s="538"/>
      <c r="C510" s="547">
        <f>SUM(B168,B336,B505)</f>
        <v>458</v>
      </c>
      <c r="D510" s="548"/>
      <c r="E510" s="538" t="s">
        <v>269</v>
      </c>
      <c r="F510" s="538"/>
      <c r="G510" s="550">
        <f>SUM(E168,E336,E505)</f>
        <v>2312.8000000000002</v>
      </c>
      <c r="H510" s="550"/>
      <c r="I510" s="525" t="s">
        <v>270</v>
      </c>
      <c r="J510" s="538"/>
      <c r="K510" s="547">
        <f>IF(ISERROR(C510/G511),"",C510/G511)</f>
        <v>4.4468291685829628</v>
      </c>
      <c r="L510" s="548"/>
      <c r="M510" s="525" t="s">
        <v>271</v>
      </c>
      <c r="N510" s="525"/>
      <c r="O510" s="526">
        <f t="array" ref="O510">IF(ISERROR(C510/C511),"",C510/C511)</f>
        <v>9.3469387755102034</v>
      </c>
      <c r="P510" s="527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25" t="s">
        <v>273</v>
      </c>
      <c r="B511" s="525"/>
      <c r="C511" s="547">
        <f>SUM(B169,B337,B506)</f>
        <v>49</v>
      </c>
      <c r="D511" s="548"/>
      <c r="E511" s="525" t="s">
        <v>251</v>
      </c>
      <c r="F511" s="525"/>
      <c r="G511" s="550">
        <f>SUM(E169,E337,E506)</f>
        <v>102.99473684210527</v>
      </c>
      <c r="H511" s="550"/>
      <c r="I511" s="532" t="s">
        <v>274</v>
      </c>
      <c r="J511" s="533"/>
      <c r="K511" s="535">
        <f>C511-G511</f>
        <v>-53.994736842105269</v>
      </c>
      <c r="L511" s="534"/>
      <c r="M511" s="535" t="s">
        <v>275</v>
      </c>
      <c r="N511" s="534"/>
      <c r="O511" s="539">
        <f>IF(ISERROR(K511/C511),"",K511/C511)</f>
        <v>-1.101933404940924</v>
      </c>
      <c r="P511" s="540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32" t="s">
        <v>276</v>
      </c>
      <c r="B512" s="533"/>
      <c r="C512" s="547">
        <f>SUM(B170,B338,B507)</f>
        <v>0</v>
      </c>
      <c r="D512" s="548"/>
      <c r="E512" s="532" t="s">
        <v>277</v>
      </c>
      <c r="F512" s="533"/>
      <c r="G512" s="549">
        <f>IF(ISERROR(C512/C511),"",C512/C511)</f>
        <v>0</v>
      </c>
      <c r="H512" s="549"/>
      <c r="I512" s="525" t="s">
        <v>278</v>
      </c>
      <c r="J512" s="538"/>
      <c r="K512" s="550">
        <f>SUM(I170,I338,I507)</f>
        <v>0</v>
      </c>
      <c r="L512" s="550"/>
      <c r="M512" s="538" t="s">
        <v>279</v>
      </c>
      <c r="N512" s="538"/>
      <c r="O512" s="539">
        <f t="array" ref="O512">IF(ISERROR(K512/C510),"",K512/C510)</f>
        <v>0</v>
      </c>
      <c r="P512" s="540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19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32" t="s">
        <v>298</v>
      </c>
      <c r="B514" s="533"/>
      <c r="C514" s="532" t="s">
        <v>299</v>
      </c>
      <c r="D514" s="533"/>
      <c r="E514" s="532" t="s">
        <v>256</v>
      </c>
      <c r="F514" s="533"/>
      <c r="G514" s="541" t="s">
        <v>254</v>
      </c>
      <c r="H514" s="542"/>
      <c r="I514" s="532" t="s">
        <v>255</v>
      </c>
      <c r="J514" s="534"/>
      <c r="K514" s="532" t="s">
        <v>300</v>
      </c>
      <c r="L514" s="533"/>
      <c r="M514" s="532" t="s">
        <v>256</v>
      </c>
      <c r="N514" s="533"/>
      <c r="O514" s="525" t="s">
        <v>257</v>
      </c>
      <c r="P514" s="525"/>
      <c r="Q514" s="532" t="s">
        <v>300</v>
      </c>
      <c r="R514" s="533"/>
      <c r="S514" s="532" t="s">
        <v>256</v>
      </c>
      <c r="T514" s="533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37" t="s">
        <v>201</v>
      </c>
      <c r="B515" s="533"/>
      <c r="C515" s="532">
        <f>SUM(G28,G196,G364)</f>
        <v>368</v>
      </c>
      <c r="D515" s="533"/>
      <c r="E515" s="528">
        <f>IF(ISERROR(C515/C521),"",C515/C521)</f>
        <v>0.80349344978165937</v>
      </c>
      <c r="F515" s="529"/>
      <c r="G515" s="543"/>
      <c r="H515" s="544"/>
      <c r="I515" s="530" t="s">
        <v>301</v>
      </c>
      <c r="J515" s="536"/>
      <c r="K515" s="535">
        <f t="shared" ref="K515:K520" si="238">SUM(R163,U331,U500)</f>
        <v>0</v>
      </c>
      <c r="L515" s="534"/>
      <c r="M515" s="528" t="str">
        <f t="array" ref="M515">IF(ISERROR(K515/K521),"",K515/K521)</f>
        <v/>
      </c>
      <c r="N515" s="529"/>
      <c r="O515" s="525" t="s">
        <v>259</v>
      </c>
      <c r="P515" s="525"/>
      <c r="Q515" s="526">
        <f t="shared" ref="Q515:Q520" si="239">SUM(X163,AA331,AA500)</f>
        <v>0</v>
      </c>
      <c r="R515" s="527"/>
      <c r="S515" s="528" t="str">
        <f t="array" ref="S515">IF(ISERROR(Q515/Q521),"",Q515/Q521)</f>
        <v/>
      </c>
      <c r="T515" s="529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37" t="s">
        <v>216</v>
      </c>
      <c r="B516" s="533"/>
      <c r="C516" s="532">
        <f>SUM(G86,G254,G422)</f>
        <v>90</v>
      </c>
      <c r="D516" s="533"/>
      <c r="E516" s="528">
        <f>IF(ISERROR(C516/C521),"",C516/C521)</f>
        <v>0.1965065502183406</v>
      </c>
      <c r="F516" s="529"/>
      <c r="G516" s="543"/>
      <c r="H516" s="544"/>
      <c r="I516" s="530" t="s">
        <v>302</v>
      </c>
      <c r="J516" s="536"/>
      <c r="K516" s="535">
        <f t="shared" si="238"/>
        <v>0</v>
      </c>
      <c r="L516" s="534"/>
      <c r="M516" s="528" t="str">
        <f>IF(ISERROR(K516/K521),"",K516/K521)</f>
        <v/>
      </c>
      <c r="N516" s="529"/>
      <c r="O516" s="525" t="s">
        <v>261</v>
      </c>
      <c r="P516" s="525"/>
      <c r="Q516" s="526">
        <f t="shared" si="239"/>
        <v>0</v>
      </c>
      <c r="R516" s="527"/>
      <c r="S516" s="528" t="str">
        <f>IF(ISERROR(Q516/Q521),"",Q516/Q521)</f>
        <v/>
      </c>
      <c r="T516" s="529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37" t="s">
        <v>224</v>
      </c>
      <c r="B517" s="533"/>
      <c r="C517" s="532">
        <f>SUM(G121,G289,G457)</f>
        <v>0</v>
      </c>
      <c r="D517" s="533"/>
      <c r="E517" s="528">
        <f>IF(ISERROR(C517/C521),"",C517/C521)</f>
        <v>0</v>
      </c>
      <c r="F517" s="529"/>
      <c r="G517" s="543"/>
      <c r="H517" s="544"/>
      <c r="I517" s="530" t="s">
        <v>303</v>
      </c>
      <c r="J517" s="536"/>
      <c r="K517" s="535">
        <f t="shared" si="238"/>
        <v>0</v>
      </c>
      <c r="L517" s="534"/>
      <c r="M517" s="528" t="str">
        <f>IF(ISERROR(K517/K521),"",K517/K521)</f>
        <v/>
      </c>
      <c r="N517" s="529"/>
      <c r="O517" s="525" t="s">
        <v>263</v>
      </c>
      <c r="P517" s="525"/>
      <c r="Q517" s="526">
        <f t="shared" si="239"/>
        <v>0</v>
      </c>
      <c r="R517" s="527"/>
      <c r="S517" s="528" t="str">
        <f>IF(ISERROR(Q517/Q521),"",Q517/Q521)</f>
        <v/>
      </c>
      <c r="T517" s="529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37" t="s">
        <v>231</v>
      </c>
      <c r="B518" s="533"/>
      <c r="C518" s="532">
        <f>SUM(G137,G305,G473)</f>
        <v>0</v>
      </c>
      <c r="D518" s="533"/>
      <c r="E518" s="528">
        <f>IF(ISERROR(C518/C521),"",C518/C521)</f>
        <v>0</v>
      </c>
      <c r="F518" s="529"/>
      <c r="G518" s="543"/>
      <c r="H518" s="544"/>
      <c r="I518" s="530" t="s">
        <v>304</v>
      </c>
      <c r="J518" s="536"/>
      <c r="K518" s="535">
        <f t="shared" si="238"/>
        <v>0</v>
      </c>
      <c r="L518" s="534"/>
      <c r="M518" s="528" t="str">
        <f>IF(ISERROR(K518/K521),"",K518/K521)</f>
        <v/>
      </c>
      <c r="N518" s="529"/>
      <c r="O518" s="525" t="s">
        <v>305</v>
      </c>
      <c r="P518" s="525"/>
      <c r="Q518" s="526">
        <f t="shared" si="239"/>
        <v>0</v>
      </c>
      <c r="R518" s="527"/>
      <c r="S518" s="528" t="str">
        <f>IF(ISERROR(Q518/Q521),"",Q518/Q521)</f>
        <v/>
      </c>
      <c r="T518" s="529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37" t="s">
        <v>234</v>
      </c>
      <c r="B519" s="533"/>
      <c r="C519" s="532">
        <f>SUM(G145,G313,G481)</f>
        <v>0</v>
      </c>
      <c r="D519" s="533"/>
      <c r="E519" s="528">
        <f>IF(ISERROR(C519/C521),"",C519/C521)</f>
        <v>0</v>
      </c>
      <c r="F519" s="529"/>
      <c r="G519" s="543"/>
      <c r="H519" s="544"/>
      <c r="I519" s="530" t="s">
        <v>306</v>
      </c>
      <c r="J519" s="536"/>
      <c r="K519" s="535">
        <f t="shared" si="238"/>
        <v>0</v>
      </c>
      <c r="L519" s="534"/>
      <c r="M519" s="528" t="str">
        <f>IF(ISERROR(K519/K521),"",K519/K521)</f>
        <v/>
      </c>
      <c r="N519" s="529"/>
      <c r="O519" s="525" t="s">
        <v>267</v>
      </c>
      <c r="P519" s="525"/>
      <c r="Q519" s="526">
        <f t="shared" si="239"/>
        <v>0</v>
      </c>
      <c r="R519" s="527"/>
      <c r="S519" s="528" t="str">
        <f>IF(ISERROR(Q519/Q521),"",Q519/Q521)</f>
        <v/>
      </c>
      <c r="T519" s="529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37" t="s">
        <v>244</v>
      </c>
      <c r="B520" s="533"/>
      <c r="C520" s="532">
        <f>SUM(G160,G328,G497)</f>
        <v>0</v>
      </c>
      <c r="D520" s="533"/>
      <c r="E520" s="528">
        <f>IF(ISERROR(C520/C521),"",C520/C521)</f>
        <v>0</v>
      </c>
      <c r="F520" s="529"/>
      <c r="G520" s="543"/>
      <c r="H520" s="544"/>
      <c r="I520" s="530" t="s">
        <v>307</v>
      </c>
      <c r="J520" s="536"/>
      <c r="K520" s="535">
        <f t="shared" si="238"/>
        <v>0</v>
      </c>
      <c r="L520" s="534"/>
      <c r="M520" s="528" t="str">
        <f>IF(ISERROR(K520/K521),"",K520/K521)</f>
        <v/>
      </c>
      <c r="N520" s="529"/>
      <c r="O520" s="525" t="s">
        <v>272</v>
      </c>
      <c r="P520" s="525"/>
      <c r="Q520" s="526">
        <f t="shared" si="239"/>
        <v>0</v>
      </c>
      <c r="R520" s="527"/>
      <c r="S520" s="528" t="str">
        <f>IF(ISERROR(Q520/Q521),"",Q520/Q521)</f>
        <v/>
      </c>
      <c r="T520" s="529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32" t="s">
        <v>266</v>
      </c>
      <c r="B521" s="533"/>
      <c r="C521" s="532">
        <f>SUM(C515:C520)</f>
        <v>458</v>
      </c>
      <c r="D521" s="533"/>
      <c r="E521" s="528">
        <f>SUM(E515:F520)</f>
        <v>1</v>
      </c>
      <c r="F521" s="529"/>
      <c r="G521" s="545"/>
      <c r="H521" s="546"/>
      <c r="I521" s="532" t="s">
        <v>266</v>
      </c>
      <c r="J521" s="534"/>
      <c r="K521" s="535">
        <f>SUM(R170,U338,U507)</f>
        <v>0</v>
      </c>
      <c r="L521" s="534"/>
      <c r="M521" s="528"/>
      <c r="N521" s="529"/>
      <c r="O521" s="525" t="s">
        <v>266</v>
      </c>
      <c r="P521" s="525"/>
      <c r="Q521" s="526">
        <f>SUM(Q515:R520)</f>
        <v>0</v>
      </c>
      <c r="R521" s="527"/>
      <c r="S521" s="528">
        <f>SUM(S515:T520)</f>
        <v>0</v>
      </c>
      <c r="T521" s="529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30" t="s">
        <v>308</v>
      </c>
      <c r="B523" s="531"/>
      <c r="C523" s="510" t="s">
        <v>309</v>
      </c>
      <c r="D523" s="510" t="s">
        <v>310</v>
      </c>
      <c r="E523" s="510" t="s">
        <v>311</v>
      </c>
      <c r="F523" s="51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11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20" t="s">
        <v>322</v>
      </c>
      <c r="Q523" s="151" t="s">
        <v>323</v>
      </c>
      <c r="R523" s="131" t="s">
        <v>324</v>
      </c>
      <c r="S523" s="510" t="s">
        <v>325</v>
      </c>
      <c r="T523" s="51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21" t="s">
        <v>327</v>
      </c>
      <c r="B524" s="522"/>
      <c r="C524" s="128"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13">
        <f t="array" ref="S524">IF(ISERROR(Q524/J524),"",Q524/J524)</f>
        <v>0.88888888888888884</v>
      </c>
      <c r="T524" s="513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21" t="s">
        <v>328</v>
      </c>
      <c r="B525" s="522"/>
      <c r="C525" s="128"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13">
        <f t="array" ref="S525">IF(ISERROR(Q525/J525),"",Q525/J525)</f>
        <v>1</v>
      </c>
      <c r="T525" s="513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21" t="s">
        <v>329</v>
      </c>
      <c r="B526" s="522"/>
      <c r="C526" s="128"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13">
        <f t="array" ref="S526">IF(ISERROR(Q526/J526),"",Q526/J526)</f>
        <v>0.9</v>
      </c>
      <c r="T526" s="513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23" t="s">
        <v>330</v>
      </c>
      <c r="B527" s="524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163" activePane="bottomRight" state="frozen"/>
      <selection activeCell="B38" sqref="B38"/>
      <selection pane="topRight" activeCell="B38" sqref="B38"/>
      <selection pane="bottomLeft" activeCell="B38" sqref="B38"/>
      <selection pane="bottomRight" activeCell="B36" sqref="B3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94" t="s">
        <v>416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</row>
    <row r="2" spans="1:27" ht="18.75">
      <c r="A2" s="595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96" t="s">
        <v>12</v>
      </c>
      <c r="B4" s="596" t="s">
        <v>25</v>
      </c>
      <c r="C4" s="596" t="s">
        <v>26</v>
      </c>
      <c r="D4" s="596" t="s">
        <v>27</v>
      </c>
      <c r="E4" s="599" t="s">
        <v>28</v>
      </c>
      <c r="F4" s="602" t="s">
        <v>29</v>
      </c>
      <c r="G4" s="592" t="s">
        <v>30</v>
      </c>
      <c r="H4" s="592"/>
      <c r="I4" s="596" t="s">
        <v>31</v>
      </c>
      <c r="J4" s="607" t="s">
        <v>32</v>
      </c>
      <c r="K4" s="610" t="s">
        <v>33</v>
      </c>
      <c r="L4" s="596" t="s">
        <v>34</v>
      </c>
      <c r="M4" s="613" t="s">
        <v>35</v>
      </c>
      <c r="N4" s="593" t="s">
        <v>36</v>
      </c>
      <c r="O4" s="592" t="s">
        <v>37</v>
      </c>
      <c r="P4" s="592"/>
      <c r="Q4" s="592"/>
      <c r="R4" s="592"/>
      <c r="S4" s="592"/>
      <c r="T4" s="592"/>
      <c r="U4" s="592"/>
      <c r="V4" s="592" t="s">
        <v>38</v>
      </c>
      <c r="W4" s="593" t="s">
        <v>39</v>
      </c>
      <c r="X4" s="592" t="s">
        <v>40</v>
      </c>
      <c r="Y4" s="592"/>
      <c r="Z4" s="592"/>
      <c r="AA4" s="592"/>
    </row>
    <row r="5" spans="1:27" s="126" customFormat="1" ht="15" customHeight="1">
      <c r="A5" s="597"/>
      <c r="B5" s="597"/>
      <c r="C5" s="597"/>
      <c r="D5" s="597"/>
      <c r="E5" s="600"/>
      <c r="F5" s="603"/>
      <c r="G5" s="592"/>
      <c r="H5" s="592"/>
      <c r="I5" s="597"/>
      <c r="J5" s="608"/>
      <c r="K5" s="611"/>
      <c r="L5" s="597"/>
      <c r="M5" s="614"/>
      <c r="N5" s="593"/>
      <c r="O5" s="592" t="s">
        <v>41</v>
      </c>
      <c r="P5" s="592" t="s">
        <v>42</v>
      </c>
      <c r="Q5" s="592" t="s">
        <v>43</v>
      </c>
      <c r="R5" s="605" t="s">
        <v>44</v>
      </c>
      <c r="S5" s="606" t="s">
        <v>45</v>
      </c>
      <c r="T5" s="592" t="s">
        <v>46</v>
      </c>
      <c r="U5" s="592" t="s">
        <v>47</v>
      </c>
      <c r="V5" s="592"/>
      <c r="W5" s="593"/>
      <c r="X5" s="592" t="s">
        <v>13</v>
      </c>
      <c r="Y5" s="592" t="s">
        <v>48</v>
      </c>
      <c r="Z5" s="592" t="s">
        <v>49</v>
      </c>
      <c r="AA5" s="592" t="s">
        <v>47</v>
      </c>
    </row>
    <row r="6" spans="1:27" s="126" customFormat="1" ht="27.75" customHeight="1">
      <c r="A6" s="598"/>
      <c r="B6" s="598"/>
      <c r="C6" s="598"/>
      <c r="D6" s="598"/>
      <c r="E6" s="601"/>
      <c r="F6" s="604"/>
      <c r="G6" s="127" t="s">
        <v>50</v>
      </c>
      <c r="H6" s="261" t="s">
        <v>51</v>
      </c>
      <c r="I6" s="598"/>
      <c r="J6" s="609"/>
      <c r="K6" s="612"/>
      <c r="L6" s="598"/>
      <c r="M6" s="614"/>
      <c r="N6" s="593"/>
      <c r="O6" s="592"/>
      <c r="P6" s="592"/>
      <c r="Q6" s="592"/>
      <c r="R6" s="605"/>
      <c r="S6" s="606"/>
      <c r="T6" s="592"/>
      <c r="U6" s="592"/>
      <c r="V6" s="592"/>
      <c r="W6" s="593"/>
      <c r="X6" s="592"/>
      <c r="Y6" s="592"/>
      <c r="Z6" s="592"/>
      <c r="AA6" s="592"/>
    </row>
    <row r="7" spans="1:27" ht="20.100000000000001" customHeight="1">
      <c r="A7" s="357">
        <v>30100030</v>
      </c>
      <c r="B7" s="349" t="s">
        <v>464</v>
      </c>
      <c r="C7" s="148" t="s">
        <v>179</v>
      </c>
      <c r="D7" s="130">
        <v>5.03</v>
      </c>
      <c r="E7" s="130"/>
      <c r="F7" s="149"/>
      <c r="G7" s="150"/>
      <c r="H7" s="271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264"/>
      <c r="P7" s="264"/>
      <c r="Q7" s="264"/>
      <c r="R7" s="264"/>
      <c r="S7" s="264"/>
      <c r="T7" s="264"/>
      <c r="U7" s="264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customHeight="1">
      <c r="A8" s="358"/>
      <c r="B8" s="156" t="s">
        <v>465</v>
      </c>
      <c r="C8" s="148" t="s">
        <v>179</v>
      </c>
      <c r="D8" s="130">
        <v>5.03</v>
      </c>
      <c r="E8" s="130"/>
      <c r="F8" s="149"/>
      <c r="G8" s="150"/>
      <c r="H8" s="271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157"/>
      <c r="P8" s="264"/>
      <c r="Q8" s="264"/>
      <c r="R8" s="264"/>
      <c r="S8" s="264"/>
      <c r="T8" s="264"/>
      <c r="U8" s="264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customHeight="1">
      <c r="A9" s="359"/>
      <c r="B9" s="156" t="s">
        <v>465</v>
      </c>
      <c r="C9" s="148" t="s">
        <v>181</v>
      </c>
      <c r="D9" s="130">
        <v>5.03</v>
      </c>
      <c r="E9" s="130"/>
      <c r="F9" s="149"/>
      <c r="G9" s="150"/>
      <c r="H9" s="271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264"/>
      <c r="P9" s="264"/>
      <c r="Q9" s="264"/>
      <c r="R9" s="264"/>
      <c r="S9" s="264"/>
      <c r="T9" s="264"/>
      <c r="U9" s="264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customHeight="1">
      <c r="A10" s="357">
        <v>30100048</v>
      </c>
      <c r="B10" s="156" t="s">
        <v>466</v>
      </c>
      <c r="C10" s="148" t="s">
        <v>179</v>
      </c>
      <c r="D10" s="130">
        <v>5.03</v>
      </c>
      <c r="E10" s="130"/>
      <c r="F10" s="149"/>
      <c r="G10" s="150"/>
      <c r="H10" s="271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264"/>
      <c r="P10" s="264"/>
      <c r="Q10" s="264"/>
      <c r="R10" s="264"/>
      <c r="S10" s="264"/>
      <c r="T10" s="264"/>
      <c r="U10" s="264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customHeight="1">
      <c r="A11" s="357">
        <v>30100047</v>
      </c>
      <c r="B11" s="156" t="s">
        <v>466</v>
      </c>
      <c r="C11" s="148" t="s">
        <v>183</v>
      </c>
      <c r="D11" s="130">
        <v>5.03</v>
      </c>
      <c r="E11" s="130"/>
      <c r="F11" s="149"/>
      <c r="G11" s="150"/>
      <c r="H11" s="271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264"/>
      <c r="P11" s="264"/>
      <c r="Q11" s="264"/>
      <c r="R11" s="264"/>
      <c r="S11" s="264"/>
      <c r="T11" s="264"/>
      <c r="U11" s="264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customHeight="1">
      <c r="A12" s="357">
        <v>30100052</v>
      </c>
      <c r="B12" s="156" t="s">
        <v>467</v>
      </c>
      <c r="C12" s="148" t="s">
        <v>179</v>
      </c>
      <c r="D12" s="130">
        <v>5.04</v>
      </c>
      <c r="E12" s="130"/>
      <c r="F12" s="158"/>
      <c r="G12" s="159"/>
      <c r="H12" s="271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264"/>
      <c r="P12" s="264"/>
      <c r="Q12" s="264"/>
      <c r="R12" s="264"/>
      <c r="S12" s="264"/>
      <c r="T12" s="264"/>
      <c r="U12" s="264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customHeight="1">
      <c r="A13" s="390">
        <v>30100059</v>
      </c>
      <c r="B13" s="156" t="s">
        <v>468</v>
      </c>
      <c r="C13" s="148" t="s">
        <v>186</v>
      </c>
      <c r="D13" s="130">
        <v>5.03</v>
      </c>
      <c r="E13" s="130"/>
      <c r="F13" s="149"/>
      <c r="G13" s="150"/>
      <c r="H13" s="271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264"/>
      <c r="P13" s="264"/>
      <c r="Q13" s="264"/>
      <c r="R13" s="264"/>
      <c r="S13" s="264"/>
      <c r="T13" s="264"/>
      <c r="U13" s="264"/>
      <c r="V13" s="154"/>
      <c r="W13" s="155"/>
      <c r="X13" s="154"/>
      <c r="Y13" s="154"/>
      <c r="Z13" s="154"/>
      <c r="AA13" s="154"/>
    </row>
    <row r="14" spans="1:27" ht="20.100000000000001" customHeight="1">
      <c r="A14" s="360">
        <v>30100060</v>
      </c>
      <c r="B14" s="156" t="s">
        <v>468</v>
      </c>
      <c r="C14" s="148" t="s">
        <v>187</v>
      </c>
      <c r="D14" s="130">
        <v>5.03</v>
      </c>
      <c r="E14" s="130"/>
      <c r="F14" s="149"/>
      <c r="G14" s="150"/>
      <c r="H14" s="271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264"/>
      <c r="P14" s="264"/>
      <c r="Q14" s="264"/>
      <c r="R14" s="264"/>
      <c r="S14" s="264"/>
      <c r="T14" s="264"/>
      <c r="U14" s="264"/>
      <c r="V14" s="154"/>
      <c r="W14" s="155"/>
      <c r="X14" s="154"/>
      <c r="Y14" s="154"/>
      <c r="Z14" s="154"/>
      <c r="AA14" s="154"/>
    </row>
    <row r="15" spans="1:27" ht="20.100000000000001" customHeight="1">
      <c r="A15" s="358">
        <v>30200006</v>
      </c>
      <c r="B15" s="156" t="s">
        <v>469</v>
      </c>
      <c r="C15" s="148" t="s">
        <v>189</v>
      </c>
      <c r="D15" s="130">
        <v>5.04</v>
      </c>
      <c r="E15" s="130"/>
      <c r="F15" s="161"/>
      <c r="G15" s="150"/>
      <c r="H15" s="271">
        <f t="shared" si="0"/>
        <v>0</v>
      </c>
      <c r="I15" s="271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264"/>
      <c r="P15" s="264"/>
      <c r="Q15" s="264"/>
      <c r="R15" s="264"/>
      <c r="S15" s="264"/>
      <c r="T15" s="264"/>
      <c r="U15" s="264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customHeight="1">
      <c r="A16" s="358">
        <v>30200005</v>
      </c>
      <c r="B16" s="156" t="s">
        <v>469</v>
      </c>
      <c r="C16" s="148" t="s">
        <v>190</v>
      </c>
      <c r="D16" s="130">
        <v>5.04</v>
      </c>
      <c r="E16" s="130"/>
      <c r="F16" s="148"/>
      <c r="G16" s="150"/>
      <c r="H16" s="271">
        <f t="shared" si="0"/>
        <v>0</v>
      </c>
      <c r="I16" s="271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264"/>
      <c r="P16" s="264"/>
      <c r="Q16" s="264"/>
      <c r="R16" s="264"/>
      <c r="S16" s="264"/>
      <c r="T16" s="264"/>
      <c r="U16" s="264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customHeight="1">
      <c r="A17" s="360">
        <v>30100063</v>
      </c>
      <c r="B17" s="156" t="s">
        <v>503</v>
      </c>
      <c r="C17" s="148" t="s">
        <v>192</v>
      </c>
      <c r="D17" s="130">
        <v>5.03</v>
      </c>
      <c r="E17" s="130"/>
      <c r="F17" s="149"/>
      <c r="G17" s="150"/>
      <c r="H17" s="271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264"/>
      <c r="P17" s="264"/>
      <c r="Q17" s="264"/>
      <c r="R17" s="264"/>
      <c r="S17" s="264"/>
      <c r="T17" s="264"/>
      <c r="U17" s="264"/>
      <c r="V17" s="154"/>
      <c r="W17" s="155"/>
      <c r="X17" s="154"/>
      <c r="Y17" s="154"/>
      <c r="Z17" s="154"/>
      <c r="AA17" s="154"/>
    </row>
    <row r="18" spans="1:27" ht="20.100000000000001" customHeight="1">
      <c r="A18" s="360">
        <v>30100061</v>
      </c>
      <c r="B18" s="156" t="s">
        <v>470</v>
      </c>
      <c r="C18" s="148" t="s">
        <v>193</v>
      </c>
      <c r="D18" s="130">
        <v>5.03</v>
      </c>
      <c r="E18" s="130"/>
      <c r="F18" s="149"/>
      <c r="G18" s="150"/>
      <c r="H18" s="271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264"/>
      <c r="P18" s="264"/>
      <c r="Q18" s="264"/>
      <c r="R18" s="264"/>
      <c r="S18" s="264"/>
      <c r="T18" s="264"/>
      <c r="U18" s="264"/>
      <c r="V18" s="154"/>
      <c r="W18" s="155"/>
      <c r="X18" s="154"/>
      <c r="Y18" s="154"/>
      <c r="Z18" s="154"/>
      <c r="AA18" s="154"/>
    </row>
    <row r="19" spans="1:27" ht="20.100000000000001" customHeight="1">
      <c r="A19" s="358">
        <v>30200001</v>
      </c>
      <c r="B19" s="156" t="s">
        <v>471</v>
      </c>
      <c r="C19" s="148" t="s">
        <v>189</v>
      </c>
      <c r="D19" s="130">
        <v>5.0599999999999996</v>
      </c>
      <c r="E19" s="130"/>
      <c r="F19" s="149"/>
      <c r="G19" s="150"/>
      <c r="H19" s="271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264"/>
      <c r="P19" s="264"/>
      <c r="Q19" s="264"/>
      <c r="R19" s="264"/>
      <c r="S19" s="264"/>
      <c r="T19" s="264"/>
      <c r="U19" s="264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customHeight="1">
      <c r="A20" s="358">
        <v>30200002</v>
      </c>
      <c r="B20" s="156" t="s">
        <v>472</v>
      </c>
      <c r="C20" s="148" t="s">
        <v>189</v>
      </c>
      <c r="D20" s="130">
        <v>5.09</v>
      </c>
      <c r="E20" s="130"/>
      <c r="F20" s="149"/>
      <c r="G20" s="150"/>
      <c r="H20" s="271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264"/>
      <c r="P20" s="264"/>
      <c r="Q20" s="264"/>
      <c r="R20" s="264"/>
      <c r="S20" s="264"/>
      <c r="T20" s="264"/>
      <c r="U20" s="264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customHeight="1">
      <c r="A21" s="358">
        <v>30200003</v>
      </c>
      <c r="B21" s="156" t="s">
        <v>472</v>
      </c>
      <c r="C21" s="148" t="s">
        <v>190</v>
      </c>
      <c r="D21" s="130">
        <v>5.09</v>
      </c>
      <c r="E21" s="130"/>
      <c r="F21" s="149"/>
      <c r="G21" s="150"/>
      <c r="H21" s="271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264"/>
      <c r="P21" s="264"/>
      <c r="Q21" s="264"/>
      <c r="R21" s="264"/>
      <c r="S21" s="264"/>
      <c r="T21" s="264"/>
      <c r="U21" s="264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customHeight="1">
      <c r="A22" s="358">
        <v>30100003</v>
      </c>
      <c r="B22" s="163" t="s">
        <v>473</v>
      </c>
      <c r="C22" s="262" t="s">
        <v>190</v>
      </c>
      <c r="D22" s="130">
        <v>4.8</v>
      </c>
      <c r="E22" s="130"/>
      <c r="F22" s="149"/>
      <c r="G22" s="150"/>
      <c r="H22" s="271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264"/>
      <c r="P22" s="264"/>
      <c r="Q22" s="264"/>
      <c r="R22" s="264"/>
      <c r="S22" s="264"/>
      <c r="T22" s="264"/>
      <c r="U22" s="264"/>
      <c r="V22" s="154"/>
      <c r="W22" s="155"/>
      <c r="X22" s="154"/>
      <c r="Y22" s="154"/>
      <c r="Z22" s="154"/>
      <c r="AA22" s="154"/>
    </row>
    <row r="23" spans="1:27" ht="20.100000000000001" customHeight="1">
      <c r="A23" s="358">
        <v>30100004</v>
      </c>
      <c r="B23" s="163" t="s">
        <v>198</v>
      </c>
      <c r="C23" s="262" t="s">
        <v>187</v>
      </c>
      <c r="D23" s="130">
        <v>4.8</v>
      </c>
      <c r="E23" s="130"/>
      <c r="F23" s="149"/>
      <c r="G23" s="150"/>
      <c r="H23" s="271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264"/>
      <c r="P23" s="264"/>
      <c r="Q23" s="264"/>
      <c r="R23" s="264"/>
      <c r="S23" s="264"/>
      <c r="T23" s="264"/>
      <c r="U23" s="264"/>
      <c r="V23" s="154"/>
      <c r="W23" s="155"/>
      <c r="X23" s="154"/>
      <c r="Y23" s="154"/>
      <c r="Z23" s="154"/>
      <c r="AA23" s="154"/>
    </row>
    <row r="24" spans="1:27" ht="20.100000000000001" customHeight="1">
      <c r="A24" s="358">
        <v>30100006</v>
      </c>
      <c r="B24" s="163" t="s">
        <v>198</v>
      </c>
      <c r="C24" s="262" t="s">
        <v>179</v>
      </c>
      <c r="D24" s="130">
        <v>4.8</v>
      </c>
      <c r="E24" s="130"/>
      <c r="F24" s="149"/>
      <c r="G24" s="150"/>
      <c r="H24" s="271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264"/>
      <c r="P24" s="264"/>
      <c r="Q24" s="264"/>
      <c r="R24" s="264"/>
      <c r="S24" s="264"/>
      <c r="T24" s="264"/>
      <c r="U24" s="264"/>
      <c r="V24" s="154"/>
      <c r="W24" s="155"/>
      <c r="X24" s="154"/>
      <c r="Y24" s="154"/>
      <c r="Z24" s="154"/>
      <c r="AA24" s="154"/>
    </row>
    <row r="25" spans="1:27" ht="20.100000000000001" customHeight="1">
      <c r="A25" s="358">
        <v>30100005</v>
      </c>
      <c r="B25" s="163" t="s">
        <v>198</v>
      </c>
      <c r="C25" s="262" t="s">
        <v>199</v>
      </c>
      <c r="D25" s="130">
        <v>4.8</v>
      </c>
      <c r="E25" s="130"/>
      <c r="F25" s="149"/>
      <c r="G25" s="150"/>
      <c r="H25" s="271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264"/>
      <c r="P25" s="264"/>
      <c r="Q25" s="264"/>
      <c r="R25" s="264"/>
      <c r="S25" s="264"/>
      <c r="T25" s="264"/>
      <c r="U25" s="264"/>
      <c r="V25" s="154"/>
      <c r="W25" s="155"/>
      <c r="X25" s="154"/>
      <c r="Y25" s="154"/>
      <c r="Z25" s="154"/>
      <c r="AA25" s="154"/>
    </row>
    <row r="26" spans="1:27" ht="20.10000000000000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271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264"/>
      <c r="P26" s="264"/>
      <c r="Q26" s="264"/>
      <c r="R26" s="264"/>
      <c r="S26" s="264"/>
      <c r="T26" s="264"/>
      <c r="U26" s="264"/>
      <c r="V26" s="154">
        <f t="shared" ref="V26:V27" si="8">SUM(X26:AA26)</f>
        <v>0</v>
      </c>
      <c r="W26" s="155" t="str">
        <f t="shared" ref="W26:W27" si="9">IF(ISERROR(V26/G26),"",V26/G26)</f>
        <v/>
      </c>
      <c r="X26" s="154"/>
      <c r="Y26" s="154"/>
      <c r="Z26" s="154"/>
      <c r="AA26" s="154"/>
    </row>
    <row r="27" spans="1:27" ht="20.10000000000000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271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264"/>
      <c r="P27" s="264"/>
      <c r="Q27" s="264"/>
      <c r="R27" s="264"/>
      <c r="S27" s="264"/>
      <c r="T27" s="264"/>
      <c r="U27" s="264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559" t="s">
        <v>201</v>
      </c>
      <c r="B28" s="560"/>
      <c r="C28" s="269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ref="W28:W33" si="11">IF(ISERROR(V28/G28),"",V28/G28)</f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customHeight="1">
      <c r="A29" s="358">
        <v>30100012</v>
      </c>
      <c r="B29" s="349" t="s">
        <v>206</v>
      </c>
      <c r="C29" s="148" t="s">
        <v>199</v>
      </c>
      <c r="D29" s="130">
        <v>5.03</v>
      </c>
      <c r="E29" s="130"/>
      <c r="F29" s="149"/>
      <c r="G29" s="150"/>
      <c r="H29" s="271">
        <f t="shared" ref="H29:H36" si="12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:M33" si="13">IF(ISERROR(I29-K29),"",I29-K29)</f>
        <v>0</v>
      </c>
      <c r="N29" s="152">
        <f t="shared" ref="N29:N33" si="14">SUM(O29:U29)</f>
        <v>0</v>
      </c>
      <c r="O29" s="266"/>
      <c r="P29" s="266"/>
      <c r="Q29" s="266"/>
      <c r="R29" s="266"/>
      <c r="S29" s="266"/>
      <c r="T29" s="266"/>
      <c r="U29" s="266"/>
      <c r="V29" s="154">
        <f t="shared" ref="V29:V33" si="15">SUM(X29:AA29)</f>
        <v>0</v>
      </c>
      <c r="W29" s="155" t="str">
        <f t="shared" si="11"/>
        <v/>
      </c>
      <c r="X29" s="154"/>
      <c r="Y29" s="154"/>
      <c r="Z29" s="154"/>
      <c r="AA29" s="154"/>
    </row>
    <row r="30" spans="1:27" ht="20.100000000000001" customHeight="1">
      <c r="A30" s="358">
        <v>30100011</v>
      </c>
      <c r="B30" s="349" t="s">
        <v>428</v>
      </c>
      <c r="C30" s="209" t="s">
        <v>435</v>
      </c>
      <c r="D30" s="130">
        <v>5.03</v>
      </c>
      <c r="E30" s="130"/>
      <c r="F30" s="149"/>
      <c r="G30" s="150"/>
      <c r="H30" s="289">
        <f t="shared" si="12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288"/>
      <c r="P30" s="288"/>
      <c r="Q30" s="288"/>
      <c r="R30" s="288"/>
      <c r="S30" s="288"/>
      <c r="T30" s="288"/>
      <c r="U30" s="288"/>
      <c r="V30" s="154"/>
      <c r="W30" s="155"/>
      <c r="X30" s="154"/>
      <c r="Y30" s="154"/>
      <c r="Z30" s="154"/>
      <c r="AA30" s="154"/>
    </row>
    <row r="31" spans="1:27" ht="20.100000000000001" customHeight="1">
      <c r="A31" s="358">
        <v>30100010</v>
      </c>
      <c r="B31" s="349" t="s">
        <v>206</v>
      </c>
      <c r="C31" s="148" t="s">
        <v>186</v>
      </c>
      <c r="D31" s="130">
        <v>5.03</v>
      </c>
      <c r="E31" s="130"/>
      <c r="F31" s="149"/>
      <c r="G31" s="150"/>
      <c r="H31" s="289">
        <f t="shared" si="12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si="13"/>
        <v>0</v>
      </c>
      <c r="N31" s="152">
        <f t="shared" si="14"/>
        <v>0</v>
      </c>
      <c r="O31" s="266"/>
      <c r="P31" s="266"/>
      <c r="Q31" s="266"/>
      <c r="R31" s="266"/>
      <c r="S31" s="266"/>
      <c r="T31" s="266"/>
      <c r="U31" s="266"/>
      <c r="V31" s="154">
        <f t="shared" si="15"/>
        <v>0</v>
      </c>
      <c r="W31" s="155" t="str">
        <f t="shared" si="11"/>
        <v/>
      </c>
      <c r="X31" s="154"/>
      <c r="Y31" s="154"/>
      <c r="Z31" s="154"/>
      <c r="AA31" s="154"/>
    </row>
    <row r="32" spans="1:27" ht="20.100000000000001" customHeight="1">
      <c r="A32" s="358">
        <v>30100014</v>
      </c>
      <c r="B32" s="349" t="s">
        <v>206</v>
      </c>
      <c r="C32" s="148" t="s">
        <v>203</v>
      </c>
      <c r="D32" s="130">
        <v>5.03</v>
      </c>
      <c r="E32" s="130"/>
      <c r="F32" s="149"/>
      <c r="G32" s="150"/>
      <c r="H32" s="271">
        <f t="shared" si="12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3"/>
        <v>0</v>
      </c>
      <c r="N32" s="152">
        <f t="shared" si="14"/>
        <v>0</v>
      </c>
      <c r="O32" s="266"/>
      <c r="P32" s="266"/>
      <c r="Q32" s="266"/>
      <c r="R32" s="266"/>
      <c r="S32" s="266"/>
      <c r="T32" s="266"/>
      <c r="U32" s="266"/>
      <c r="V32" s="154">
        <f t="shared" si="15"/>
        <v>0</v>
      </c>
      <c r="W32" s="155" t="str">
        <f t="shared" si="11"/>
        <v/>
      </c>
      <c r="X32" s="154"/>
      <c r="Y32" s="154"/>
      <c r="Z32" s="154"/>
      <c r="AA32" s="154"/>
    </row>
    <row r="33" spans="1:27" ht="20.100000000000001" customHeight="1">
      <c r="A33" s="358">
        <v>30100013</v>
      </c>
      <c r="B33" s="349" t="s">
        <v>206</v>
      </c>
      <c r="C33" s="148" t="s">
        <v>207</v>
      </c>
      <c r="D33" s="130">
        <v>5.03</v>
      </c>
      <c r="E33" s="130"/>
      <c r="F33" s="149"/>
      <c r="G33" s="150"/>
      <c r="H33" s="271">
        <f t="shared" si="12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3"/>
        <v>0</v>
      </c>
      <c r="N33" s="152">
        <f t="shared" si="14"/>
        <v>0</v>
      </c>
      <c r="O33" s="266"/>
      <c r="P33" s="266"/>
      <c r="Q33" s="266"/>
      <c r="R33" s="266"/>
      <c r="S33" s="266"/>
      <c r="T33" s="266"/>
      <c r="U33" s="266"/>
      <c r="V33" s="154">
        <f t="shared" si="15"/>
        <v>0</v>
      </c>
      <c r="W33" s="155" t="str">
        <f t="shared" si="11"/>
        <v/>
      </c>
      <c r="X33" s="154"/>
      <c r="Y33" s="154"/>
      <c r="Z33" s="154"/>
      <c r="AA33" s="154"/>
    </row>
    <row r="34" spans="1:27" ht="20.100000000000001" customHeight="1">
      <c r="A34" s="358">
        <v>30100016</v>
      </c>
      <c r="B34" s="349" t="s">
        <v>417</v>
      </c>
      <c r="C34" s="209" t="s">
        <v>418</v>
      </c>
      <c r="D34" s="130">
        <v>5.03</v>
      </c>
      <c r="E34" s="130"/>
      <c r="F34" s="149"/>
      <c r="G34" s="150"/>
      <c r="H34" s="271">
        <f t="shared" si="12"/>
        <v>0</v>
      </c>
      <c r="I34" s="151"/>
      <c r="J34" s="152"/>
      <c r="K34" s="153"/>
      <c r="L34" s="151">
        <v>52</v>
      </c>
      <c r="M34" s="131"/>
      <c r="N34" s="152"/>
      <c r="O34" s="266"/>
      <c r="P34" s="266"/>
      <c r="Q34" s="266"/>
      <c r="R34" s="266"/>
      <c r="S34" s="266"/>
      <c r="T34" s="266"/>
      <c r="U34" s="266"/>
      <c r="V34" s="154"/>
      <c r="W34" s="155"/>
      <c r="X34" s="154"/>
      <c r="Y34" s="154"/>
      <c r="Z34" s="154"/>
      <c r="AA34" s="154"/>
    </row>
    <row r="35" spans="1:27" ht="20.100000000000001" customHeight="1">
      <c r="A35" s="358">
        <v>30100017</v>
      </c>
      <c r="B35" s="349" t="s">
        <v>417</v>
      </c>
      <c r="C35" s="209" t="s">
        <v>419</v>
      </c>
      <c r="D35" s="130">
        <v>5.03</v>
      </c>
      <c r="E35" s="130"/>
      <c r="F35" s="149"/>
      <c r="G35" s="150"/>
      <c r="H35" s="271">
        <f t="shared" si="12"/>
        <v>0</v>
      </c>
      <c r="I35" s="151"/>
      <c r="J35" s="152"/>
      <c r="K35" s="153"/>
      <c r="L35" s="151">
        <v>52</v>
      </c>
      <c r="M35" s="131"/>
      <c r="N35" s="152"/>
      <c r="O35" s="266"/>
      <c r="P35" s="266"/>
      <c r="Q35" s="266"/>
      <c r="R35" s="266"/>
      <c r="S35" s="266"/>
      <c r="T35" s="266"/>
      <c r="U35" s="266"/>
      <c r="V35" s="154"/>
      <c r="W35" s="155"/>
      <c r="X35" s="154"/>
      <c r="Y35" s="154"/>
      <c r="Z35" s="154"/>
      <c r="AA35" s="154"/>
    </row>
    <row r="36" spans="1:27" ht="20.100000000000001" customHeight="1">
      <c r="A36" s="358">
        <v>30100015</v>
      </c>
      <c r="B36" s="349" t="s">
        <v>417</v>
      </c>
      <c r="C36" s="209" t="s">
        <v>61</v>
      </c>
      <c r="D36" s="130">
        <v>5.03</v>
      </c>
      <c r="E36" s="130"/>
      <c r="F36" s="149"/>
      <c r="G36" s="150"/>
      <c r="H36" s="271">
        <f t="shared" si="12"/>
        <v>0</v>
      </c>
      <c r="I36" s="151"/>
      <c r="J36" s="152"/>
      <c r="K36" s="153"/>
      <c r="L36" s="151">
        <v>52</v>
      </c>
      <c r="M36" s="131"/>
      <c r="N36" s="152"/>
      <c r="O36" s="266"/>
      <c r="P36" s="266"/>
      <c r="Q36" s="266"/>
      <c r="R36" s="266"/>
      <c r="S36" s="266"/>
      <c r="T36" s="266"/>
      <c r="U36" s="266"/>
      <c r="V36" s="154"/>
      <c r="W36" s="155"/>
      <c r="X36" s="154"/>
      <c r="Y36" s="154"/>
      <c r="Z36" s="154"/>
      <c r="AA36" s="154"/>
    </row>
    <row r="37" spans="1:27" ht="20.100000000000001" customHeight="1">
      <c r="A37" s="358">
        <v>30100027</v>
      </c>
      <c r="B37" s="349" t="s">
        <v>208</v>
      </c>
      <c r="C37" s="148" t="s">
        <v>179</v>
      </c>
      <c r="D37" s="130">
        <v>5.08</v>
      </c>
      <c r="E37" s="130"/>
      <c r="F37" s="149"/>
      <c r="G37" s="150"/>
      <c r="H37" s="271">
        <f t="shared" ref="H37:H85" si="16">D37*G37</f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57" si="17">IF(ISERROR(I37-K37),"",I37-K37)</f>
        <v>0</v>
      </c>
      <c r="N37" s="152">
        <f t="shared" ref="N37:N52" si="18">SUM(O37:U37)</f>
        <v>0</v>
      </c>
      <c r="O37" s="266"/>
      <c r="P37" s="266"/>
      <c r="Q37" s="266"/>
      <c r="R37" s="266"/>
      <c r="S37" s="266"/>
      <c r="T37" s="266"/>
      <c r="U37" s="266"/>
      <c r="V37" s="154">
        <f t="shared" ref="V37:V48" si="19">SUM(X37:AA37)</f>
        <v>0</v>
      </c>
      <c r="W37" s="155" t="str">
        <f t="shared" ref="W37:W48" si="20">IF(ISERROR(V37/G37),"",V37/G37)</f>
        <v/>
      </c>
      <c r="X37" s="154"/>
      <c r="Y37" s="154"/>
      <c r="Z37" s="154"/>
      <c r="AA37" s="154"/>
    </row>
    <row r="38" spans="1:27" ht="20.100000000000001" customHeight="1">
      <c r="A38" s="358">
        <v>30100023</v>
      </c>
      <c r="B38" s="349" t="s">
        <v>208</v>
      </c>
      <c r="C38" s="148" t="s">
        <v>204</v>
      </c>
      <c r="D38" s="130">
        <v>5.08</v>
      </c>
      <c r="E38" s="130"/>
      <c r="F38" s="149"/>
      <c r="G38" s="150"/>
      <c r="H38" s="271">
        <f t="shared" si="16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7"/>
        <v>0</v>
      </c>
      <c r="N38" s="152">
        <f t="shared" si="18"/>
        <v>0</v>
      </c>
      <c r="O38" s="266"/>
      <c r="P38" s="266"/>
      <c r="Q38" s="266"/>
      <c r="R38" s="266"/>
      <c r="S38" s="266"/>
      <c r="T38" s="266"/>
      <c r="U38" s="266"/>
      <c r="V38" s="154">
        <f t="shared" si="19"/>
        <v>0</v>
      </c>
      <c r="W38" s="155" t="str">
        <f t="shared" si="20"/>
        <v/>
      </c>
      <c r="X38" s="154"/>
      <c r="Y38" s="154"/>
      <c r="Z38" s="154"/>
      <c r="AA38" s="154"/>
    </row>
    <row r="39" spans="1:27" ht="20.100000000000001" customHeight="1">
      <c r="A39" s="358">
        <v>30100024</v>
      </c>
      <c r="B39" s="349" t="s">
        <v>208</v>
      </c>
      <c r="C39" s="148" t="s">
        <v>205</v>
      </c>
      <c r="D39" s="130">
        <v>5.08</v>
      </c>
      <c r="E39" s="130"/>
      <c r="F39" s="149"/>
      <c r="G39" s="150"/>
      <c r="H39" s="271">
        <f t="shared" si="16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7"/>
        <v>0</v>
      </c>
      <c r="N39" s="152">
        <f t="shared" si="18"/>
        <v>0</v>
      </c>
      <c r="O39" s="266"/>
      <c r="P39" s="266"/>
      <c r="Q39" s="266"/>
      <c r="R39" s="266"/>
      <c r="S39" s="266"/>
      <c r="T39" s="266"/>
      <c r="U39" s="266"/>
      <c r="V39" s="154">
        <f t="shared" si="19"/>
        <v>0</v>
      </c>
      <c r="W39" s="155" t="str">
        <f t="shared" si="20"/>
        <v/>
      </c>
      <c r="X39" s="154"/>
      <c r="Y39" s="154"/>
      <c r="Z39" s="154"/>
      <c r="AA39" s="154"/>
    </row>
    <row r="40" spans="1:27" ht="20.100000000000001" customHeight="1">
      <c r="A40" s="358">
        <v>30100022</v>
      </c>
      <c r="B40" s="349" t="s">
        <v>208</v>
      </c>
      <c r="C40" s="148" t="s">
        <v>186</v>
      </c>
      <c r="D40" s="130">
        <v>5.08</v>
      </c>
      <c r="E40" s="130"/>
      <c r="F40" s="149"/>
      <c r="G40" s="150"/>
      <c r="H40" s="271">
        <f t="shared" si="16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7"/>
        <v>0</v>
      </c>
      <c r="N40" s="152">
        <f t="shared" si="18"/>
        <v>0</v>
      </c>
      <c r="O40" s="266"/>
      <c r="P40" s="266"/>
      <c r="Q40" s="266"/>
      <c r="R40" s="266"/>
      <c r="S40" s="266"/>
      <c r="T40" s="266"/>
      <c r="U40" s="266"/>
      <c r="V40" s="154">
        <f t="shared" si="19"/>
        <v>0</v>
      </c>
      <c r="W40" s="155" t="str">
        <f t="shared" si="20"/>
        <v/>
      </c>
      <c r="X40" s="154"/>
      <c r="Y40" s="154"/>
      <c r="Z40" s="154"/>
      <c r="AA40" s="154"/>
    </row>
    <row r="41" spans="1:27" ht="20.100000000000001" customHeight="1">
      <c r="A41" s="358">
        <v>30100029</v>
      </c>
      <c r="B41" s="349" t="s">
        <v>208</v>
      </c>
      <c r="C41" s="148" t="s">
        <v>203</v>
      </c>
      <c r="D41" s="130">
        <v>5.08</v>
      </c>
      <c r="E41" s="130"/>
      <c r="F41" s="149"/>
      <c r="G41" s="150"/>
      <c r="H41" s="271">
        <f t="shared" si="16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7"/>
        <v>0</v>
      </c>
      <c r="N41" s="152">
        <f t="shared" si="18"/>
        <v>0</v>
      </c>
      <c r="O41" s="266"/>
      <c r="P41" s="266"/>
      <c r="Q41" s="266"/>
      <c r="R41" s="266"/>
      <c r="S41" s="266"/>
      <c r="T41" s="266"/>
      <c r="U41" s="266"/>
      <c r="V41" s="154">
        <f t="shared" si="19"/>
        <v>0</v>
      </c>
      <c r="W41" s="155" t="str">
        <f t="shared" si="20"/>
        <v/>
      </c>
      <c r="X41" s="154"/>
      <c r="Y41" s="154"/>
      <c r="Z41" s="154"/>
      <c r="AA41" s="154"/>
    </row>
    <row r="42" spans="1:27" ht="20.100000000000001" customHeight="1">
      <c r="A42" s="358">
        <v>30100026</v>
      </c>
      <c r="B42" s="349" t="s">
        <v>208</v>
      </c>
      <c r="C42" s="148" t="s">
        <v>199</v>
      </c>
      <c r="D42" s="130">
        <v>5.08</v>
      </c>
      <c r="E42" s="130"/>
      <c r="F42" s="149"/>
      <c r="G42" s="150"/>
      <c r="H42" s="271">
        <f t="shared" si="16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7"/>
        <v>0</v>
      </c>
      <c r="N42" s="152">
        <f t="shared" si="18"/>
        <v>0</v>
      </c>
      <c r="O42" s="264"/>
      <c r="P42" s="264"/>
      <c r="Q42" s="264"/>
      <c r="R42" s="264"/>
      <c r="S42" s="264"/>
      <c r="T42" s="264"/>
      <c r="U42" s="264"/>
      <c r="V42" s="154">
        <f t="shared" si="19"/>
        <v>0</v>
      </c>
      <c r="W42" s="155" t="str">
        <f t="shared" si="20"/>
        <v/>
      </c>
      <c r="X42" s="154"/>
      <c r="Y42" s="154"/>
      <c r="Z42" s="154"/>
      <c r="AA42" s="154"/>
    </row>
    <row r="43" spans="1:27" ht="20.100000000000001" customHeight="1">
      <c r="A43" s="358">
        <v>30100025</v>
      </c>
      <c r="B43" s="349" t="s">
        <v>208</v>
      </c>
      <c r="C43" s="148" t="s">
        <v>187</v>
      </c>
      <c r="D43" s="130">
        <v>5.08</v>
      </c>
      <c r="E43" s="130"/>
      <c r="F43" s="149"/>
      <c r="G43" s="150"/>
      <c r="H43" s="271">
        <f t="shared" si="16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7"/>
        <v>0</v>
      </c>
      <c r="N43" s="152">
        <f t="shared" si="18"/>
        <v>0</v>
      </c>
      <c r="O43" s="266"/>
      <c r="P43" s="266"/>
      <c r="Q43" s="266"/>
      <c r="R43" s="266"/>
      <c r="S43" s="266"/>
      <c r="T43" s="266"/>
      <c r="U43" s="266"/>
      <c r="V43" s="154">
        <f t="shared" si="19"/>
        <v>0</v>
      </c>
      <c r="W43" s="155" t="str">
        <f t="shared" si="20"/>
        <v/>
      </c>
      <c r="X43" s="154"/>
      <c r="Y43" s="154"/>
      <c r="Z43" s="154"/>
      <c r="AA43" s="154"/>
    </row>
    <row r="44" spans="1:27" ht="20.100000000000001" customHeight="1">
      <c r="A44" s="358">
        <v>30100028</v>
      </c>
      <c r="B44" s="349" t="s">
        <v>208</v>
      </c>
      <c r="C44" s="148" t="s">
        <v>207</v>
      </c>
      <c r="D44" s="130">
        <v>5.08</v>
      </c>
      <c r="E44" s="130"/>
      <c r="F44" s="149"/>
      <c r="G44" s="150"/>
      <c r="H44" s="271">
        <f t="shared" si="16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7"/>
        <v>0</v>
      </c>
      <c r="N44" s="152">
        <f t="shared" si="18"/>
        <v>0</v>
      </c>
      <c r="O44" s="264"/>
      <c r="P44" s="264"/>
      <c r="Q44" s="264"/>
      <c r="R44" s="264"/>
      <c r="S44" s="264"/>
      <c r="T44" s="264"/>
      <c r="U44" s="264"/>
      <c r="V44" s="154">
        <f t="shared" si="19"/>
        <v>0</v>
      </c>
      <c r="W44" s="155" t="str">
        <f t="shared" si="20"/>
        <v/>
      </c>
      <c r="X44" s="154"/>
      <c r="Y44" s="154"/>
      <c r="Z44" s="154"/>
      <c r="AA44" s="154"/>
    </row>
    <row r="45" spans="1:27" ht="20.100000000000001" customHeight="1">
      <c r="A45" s="358">
        <v>30100032</v>
      </c>
      <c r="B45" s="349" t="s">
        <v>209</v>
      </c>
      <c r="C45" s="148" t="s">
        <v>194</v>
      </c>
      <c r="D45" s="130">
        <v>5.03</v>
      </c>
      <c r="E45" s="130"/>
      <c r="F45" s="149"/>
      <c r="G45" s="150"/>
      <c r="H45" s="271">
        <f t="shared" si="16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7"/>
        <v>0</v>
      </c>
      <c r="N45" s="152">
        <f t="shared" si="18"/>
        <v>0</v>
      </c>
      <c r="O45" s="266"/>
      <c r="P45" s="266"/>
      <c r="Q45" s="266"/>
      <c r="R45" s="266"/>
      <c r="S45" s="266"/>
      <c r="T45" s="266"/>
      <c r="U45" s="266"/>
      <c r="V45" s="154">
        <f t="shared" si="19"/>
        <v>0</v>
      </c>
      <c r="W45" s="155" t="str">
        <f t="shared" si="20"/>
        <v/>
      </c>
      <c r="X45" s="154"/>
      <c r="Y45" s="154"/>
      <c r="Z45" s="154"/>
      <c r="AA45" s="154"/>
    </row>
    <row r="46" spans="1:27" ht="20.100000000000001" customHeight="1">
      <c r="A46" s="358">
        <v>30100033</v>
      </c>
      <c r="B46" s="349" t="s">
        <v>209</v>
      </c>
      <c r="C46" s="148" t="s">
        <v>179</v>
      </c>
      <c r="D46" s="130">
        <v>5.03</v>
      </c>
      <c r="E46" s="130"/>
      <c r="F46" s="149"/>
      <c r="G46" s="150"/>
      <c r="H46" s="271">
        <f t="shared" si="16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7"/>
        <v>0</v>
      </c>
      <c r="N46" s="152">
        <f t="shared" si="18"/>
        <v>0</v>
      </c>
      <c r="O46" s="266"/>
      <c r="P46" s="266"/>
      <c r="Q46" s="266"/>
      <c r="R46" s="266"/>
      <c r="S46" s="266"/>
      <c r="T46" s="266"/>
      <c r="U46" s="266"/>
      <c r="V46" s="154">
        <f t="shared" si="19"/>
        <v>0</v>
      </c>
      <c r="W46" s="155" t="str">
        <f t="shared" si="20"/>
        <v/>
      </c>
      <c r="X46" s="154"/>
      <c r="Y46" s="154"/>
      <c r="Z46" s="154"/>
      <c r="AA46" s="154"/>
    </row>
    <row r="47" spans="1:27" ht="20.100000000000001" customHeight="1">
      <c r="A47" s="358">
        <v>30100062</v>
      </c>
      <c r="B47" s="349" t="s">
        <v>209</v>
      </c>
      <c r="C47" s="148" t="s">
        <v>195</v>
      </c>
      <c r="D47" s="130">
        <v>5.03</v>
      </c>
      <c r="E47" s="130"/>
      <c r="F47" s="149"/>
      <c r="G47" s="150"/>
      <c r="H47" s="271">
        <f t="shared" si="16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7"/>
        <v>0</v>
      </c>
      <c r="N47" s="152">
        <f t="shared" si="18"/>
        <v>0</v>
      </c>
      <c r="O47" s="266"/>
      <c r="P47" s="266"/>
      <c r="Q47" s="266"/>
      <c r="R47" s="266"/>
      <c r="S47" s="266"/>
      <c r="T47" s="266"/>
      <c r="U47" s="266"/>
      <c r="V47" s="154">
        <f t="shared" si="19"/>
        <v>0</v>
      </c>
      <c r="W47" s="155" t="str">
        <f t="shared" si="20"/>
        <v/>
      </c>
      <c r="X47" s="154"/>
      <c r="Y47" s="154"/>
      <c r="Z47" s="154"/>
      <c r="AA47" s="154"/>
    </row>
    <row r="48" spans="1:27" ht="20.100000000000001" customHeight="1">
      <c r="A48" s="358">
        <v>30100031</v>
      </c>
      <c r="B48" s="349" t="s">
        <v>209</v>
      </c>
      <c r="C48" s="148" t="s">
        <v>204</v>
      </c>
      <c r="D48" s="130">
        <v>5.03</v>
      </c>
      <c r="E48" s="130"/>
      <c r="F48" s="149"/>
      <c r="G48" s="150"/>
      <c r="H48" s="271">
        <f t="shared" si="16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7"/>
        <v>0</v>
      </c>
      <c r="N48" s="152">
        <f t="shared" si="18"/>
        <v>0</v>
      </c>
      <c r="O48" s="266"/>
      <c r="P48" s="266"/>
      <c r="Q48" s="266"/>
      <c r="R48" s="266"/>
      <c r="S48" s="266"/>
      <c r="T48" s="266"/>
      <c r="U48" s="266"/>
      <c r="V48" s="154">
        <f t="shared" si="19"/>
        <v>0</v>
      </c>
      <c r="W48" s="155" t="str">
        <f t="shared" si="20"/>
        <v/>
      </c>
      <c r="X48" s="154"/>
      <c r="Y48" s="154"/>
      <c r="Z48" s="154"/>
      <c r="AA48" s="154"/>
    </row>
    <row r="49" spans="1:27" ht="20.100000000000001" customHeight="1">
      <c r="A49" s="358">
        <v>30100019</v>
      </c>
      <c r="B49" s="349" t="s">
        <v>382</v>
      </c>
      <c r="C49" s="209" t="s">
        <v>383</v>
      </c>
      <c r="D49" s="130">
        <v>5.03</v>
      </c>
      <c r="E49" s="130"/>
      <c r="F49" s="149"/>
      <c r="G49" s="150"/>
      <c r="H49" s="271">
        <f t="shared" si="16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7"/>
        <v>0</v>
      </c>
      <c r="N49" s="152">
        <f t="shared" si="18"/>
        <v>0</v>
      </c>
      <c r="O49" s="266"/>
      <c r="P49" s="266"/>
      <c r="Q49" s="266"/>
      <c r="R49" s="266"/>
      <c r="S49" s="266"/>
      <c r="T49" s="266"/>
      <c r="U49" s="266"/>
      <c r="V49" s="154"/>
      <c r="W49" s="155"/>
      <c r="X49" s="154"/>
      <c r="Y49" s="154"/>
      <c r="Z49" s="154"/>
      <c r="AA49" s="154"/>
    </row>
    <row r="50" spans="1:27" ht="20.100000000000001" customHeight="1">
      <c r="A50" s="358">
        <v>30100020</v>
      </c>
      <c r="B50" s="349" t="s">
        <v>382</v>
      </c>
      <c r="C50" s="209" t="s">
        <v>384</v>
      </c>
      <c r="D50" s="130">
        <v>5.03</v>
      </c>
      <c r="E50" s="130"/>
      <c r="F50" s="149"/>
      <c r="G50" s="150"/>
      <c r="H50" s="271">
        <f t="shared" si="16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7"/>
        <v>0</v>
      </c>
      <c r="N50" s="152">
        <f t="shared" si="18"/>
        <v>0</v>
      </c>
      <c r="O50" s="266"/>
      <c r="P50" s="266"/>
      <c r="Q50" s="266"/>
      <c r="R50" s="266"/>
      <c r="S50" s="266"/>
      <c r="T50" s="266"/>
      <c r="U50" s="266"/>
      <c r="V50" s="154"/>
      <c r="W50" s="155"/>
      <c r="X50" s="154"/>
      <c r="Y50" s="154"/>
      <c r="Z50" s="154"/>
      <c r="AA50" s="154"/>
    </row>
    <row r="51" spans="1:27" ht="20.100000000000001" customHeight="1">
      <c r="A51" s="358">
        <v>30100021</v>
      </c>
      <c r="B51" s="349" t="s">
        <v>382</v>
      </c>
      <c r="C51" s="209" t="s">
        <v>389</v>
      </c>
      <c r="D51" s="130">
        <v>5.03</v>
      </c>
      <c r="E51" s="130"/>
      <c r="F51" s="149"/>
      <c r="G51" s="150"/>
      <c r="H51" s="271">
        <f t="shared" si="16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7"/>
        <v>0</v>
      </c>
      <c r="N51" s="152">
        <f t="shared" si="18"/>
        <v>0</v>
      </c>
      <c r="O51" s="266"/>
      <c r="P51" s="266"/>
      <c r="Q51" s="266"/>
      <c r="R51" s="266"/>
      <c r="S51" s="266"/>
      <c r="T51" s="266"/>
      <c r="U51" s="266"/>
      <c r="V51" s="154"/>
      <c r="W51" s="155"/>
      <c r="X51" s="154"/>
      <c r="Y51" s="154"/>
      <c r="Z51" s="154"/>
      <c r="AA51" s="154"/>
    </row>
    <row r="52" spans="1:27" ht="20.100000000000001" customHeight="1">
      <c r="A52" s="358">
        <v>30100018</v>
      </c>
      <c r="B52" s="349" t="s">
        <v>382</v>
      </c>
      <c r="C52" s="209" t="s">
        <v>391</v>
      </c>
      <c r="D52" s="130">
        <v>5.03</v>
      </c>
      <c r="E52" s="130"/>
      <c r="F52" s="149"/>
      <c r="G52" s="150"/>
      <c r="H52" s="271">
        <f t="shared" si="16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7"/>
        <v>0</v>
      </c>
      <c r="N52" s="152">
        <f t="shared" si="18"/>
        <v>0</v>
      </c>
      <c r="O52" s="266"/>
      <c r="P52" s="266"/>
      <c r="Q52" s="266"/>
      <c r="R52" s="266"/>
      <c r="S52" s="266"/>
      <c r="T52" s="266"/>
      <c r="U52" s="266"/>
      <c r="V52" s="154"/>
      <c r="W52" s="155"/>
      <c r="X52" s="154"/>
      <c r="Y52" s="154"/>
      <c r="Z52" s="154"/>
      <c r="AA52" s="154"/>
    </row>
    <row r="53" spans="1:27" ht="20.100000000000001" customHeight="1">
      <c r="A53" s="361">
        <v>30700007</v>
      </c>
      <c r="B53" s="349" t="s">
        <v>421</v>
      </c>
      <c r="C53" s="209" t="s">
        <v>364</v>
      </c>
      <c r="D53" s="130">
        <v>5.03</v>
      </c>
      <c r="E53" s="130"/>
      <c r="F53" s="149"/>
      <c r="G53" s="150"/>
      <c r="H53" s="271">
        <f t="shared" si="16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7"/>
        <v>0</v>
      </c>
      <c r="N53" s="152"/>
      <c r="O53" s="266"/>
      <c r="P53" s="266"/>
      <c r="Q53" s="266"/>
      <c r="R53" s="266"/>
      <c r="S53" s="266"/>
      <c r="T53" s="266"/>
      <c r="U53" s="266"/>
      <c r="V53" s="154"/>
      <c r="W53" s="155"/>
      <c r="X53" s="154"/>
      <c r="Y53" s="154"/>
      <c r="Z53" s="154"/>
      <c r="AA53" s="154"/>
    </row>
    <row r="54" spans="1:27" ht="20.100000000000001" customHeight="1">
      <c r="A54" s="361">
        <v>30700006</v>
      </c>
      <c r="B54" s="349" t="s">
        <v>421</v>
      </c>
      <c r="C54" s="209" t="s">
        <v>365</v>
      </c>
      <c r="D54" s="130">
        <v>5.03</v>
      </c>
      <c r="E54" s="130"/>
      <c r="F54" s="149"/>
      <c r="G54" s="150"/>
      <c r="H54" s="271">
        <f t="shared" si="16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7"/>
        <v>0</v>
      </c>
      <c r="N54" s="152"/>
      <c r="O54" s="266"/>
      <c r="P54" s="266"/>
      <c r="Q54" s="266"/>
      <c r="R54" s="266"/>
      <c r="S54" s="266"/>
      <c r="T54" s="266"/>
      <c r="U54" s="266"/>
      <c r="V54" s="154"/>
      <c r="W54" s="155"/>
      <c r="X54" s="154"/>
      <c r="Y54" s="154"/>
      <c r="Z54" s="154"/>
      <c r="AA54" s="154"/>
    </row>
    <row r="55" spans="1:27" ht="20.100000000000001" customHeight="1">
      <c r="A55" s="361">
        <v>30700008</v>
      </c>
      <c r="B55" s="349" t="s">
        <v>421</v>
      </c>
      <c r="C55" s="209" t="s">
        <v>366</v>
      </c>
      <c r="D55" s="130">
        <v>5.03</v>
      </c>
      <c r="E55" s="130"/>
      <c r="F55" s="149"/>
      <c r="G55" s="150"/>
      <c r="H55" s="271">
        <f t="shared" si="16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7"/>
        <v>0</v>
      </c>
      <c r="N55" s="152"/>
      <c r="O55" s="266"/>
      <c r="P55" s="266"/>
      <c r="Q55" s="266"/>
      <c r="R55" s="266"/>
      <c r="S55" s="266"/>
      <c r="T55" s="266"/>
      <c r="U55" s="266"/>
      <c r="V55" s="154"/>
      <c r="W55" s="155"/>
      <c r="X55" s="154"/>
      <c r="Y55" s="154"/>
      <c r="Z55" s="154"/>
      <c r="AA55" s="154"/>
    </row>
    <row r="56" spans="1:27" ht="20.100000000000001" customHeight="1">
      <c r="A56" s="361">
        <v>30700009</v>
      </c>
      <c r="B56" s="349" t="s">
        <v>421</v>
      </c>
      <c r="C56" s="209" t="s">
        <v>367</v>
      </c>
      <c r="D56" s="130">
        <v>5.03</v>
      </c>
      <c r="E56" s="130"/>
      <c r="F56" s="149"/>
      <c r="G56" s="150"/>
      <c r="H56" s="271">
        <f t="shared" si="16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7"/>
        <v>0</v>
      </c>
      <c r="N56" s="152"/>
      <c r="O56" s="266"/>
      <c r="P56" s="266"/>
      <c r="Q56" s="266"/>
      <c r="R56" s="266"/>
      <c r="S56" s="266"/>
      <c r="T56" s="266"/>
      <c r="U56" s="266"/>
      <c r="V56" s="154"/>
      <c r="W56" s="155"/>
      <c r="X56" s="154"/>
      <c r="Y56" s="154"/>
      <c r="Z56" s="154"/>
      <c r="AA56" s="154"/>
    </row>
    <row r="57" spans="1:27" ht="20.10000000000000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271">
        <f t="shared" si="16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7"/>
        <v>0</v>
      </c>
      <c r="N57" s="152">
        <f t="shared" ref="N57:N66" si="21">SUM(O57:U57)</f>
        <v>0</v>
      </c>
      <c r="O57" s="264"/>
      <c r="P57" s="264"/>
      <c r="Q57" s="264"/>
      <c r="R57" s="264"/>
      <c r="S57" s="264"/>
      <c r="T57" s="264"/>
      <c r="U57" s="264"/>
      <c r="V57" s="154">
        <f t="shared" ref="V57:V66" si="22">SUM(X57:AA57)</f>
        <v>0</v>
      </c>
      <c r="W57" s="155" t="str">
        <f t="shared" ref="W57:W66" si="23">IF(ISERROR(V57/G57),"",V57/G57)</f>
        <v/>
      </c>
      <c r="X57" s="154"/>
      <c r="Y57" s="154"/>
      <c r="Z57" s="154"/>
      <c r="AA57" s="154"/>
    </row>
    <row r="58" spans="1:27" ht="20.10000000000000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271">
        <f t="shared" si="16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ref="M58:M66" si="24">IF(ISERROR(I58-K58),"",I58-K58)</f>
        <v>0</v>
      </c>
      <c r="N58" s="152">
        <f t="shared" si="21"/>
        <v>0</v>
      </c>
      <c r="O58" s="264"/>
      <c r="P58" s="264"/>
      <c r="Q58" s="264"/>
      <c r="R58" s="264"/>
      <c r="S58" s="264"/>
      <c r="T58" s="264"/>
      <c r="U58" s="264"/>
      <c r="V58" s="154">
        <f t="shared" si="22"/>
        <v>0</v>
      </c>
      <c r="W58" s="155" t="str">
        <f t="shared" si="23"/>
        <v/>
      </c>
      <c r="X58" s="154"/>
      <c r="Y58" s="154"/>
      <c r="Z58" s="154"/>
      <c r="AA58" s="154"/>
    </row>
    <row r="59" spans="1:27" ht="20.10000000000000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271">
        <f t="shared" si="16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24"/>
        <v>0</v>
      </c>
      <c r="N59" s="152">
        <f t="shared" si="21"/>
        <v>0</v>
      </c>
      <c r="O59" s="264"/>
      <c r="P59" s="264"/>
      <c r="Q59" s="264"/>
      <c r="R59" s="264"/>
      <c r="S59" s="264"/>
      <c r="T59" s="264"/>
      <c r="U59" s="264"/>
      <c r="V59" s="154">
        <f t="shared" si="22"/>
        <v>0</v>
      </c>
      <c r="W59" s="155" t="str">
        <f t="shared" si="23"/>
        <v/>
      </c>
      <c r="X59" s="154"/>
      <c r="Y59" s="154"/>
      <c r="Z59" s="154"/>
      <c r="AA59" s="154"/>
    </row>
    <row r="60" spans="1:27" ht="20.10000000000000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271">
        <f t="shared" si="16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24"/>
        <v>0</v>
      </c>
      <c r="N60" s="152">
        <f t="shared" si="21"/>
        <v>0</v>
      </c>
      <c r="O60" s="264"/>
      <c r="P60" s="264"/>
      <c r="Q60" s="264"/>
      <c r="R60" s="264"/>
      <c r="S60" s="264"/>
      <c r="T60" s="264"/>
      <c r="U60" s="264"/>
      <c r="V60" s="154">
        <f t="shared" si="22"/>
        <v>0</v>
      </c>
      <c r="W60" s="155" t="str">
        <f t="shared" si="23"/>
        <v/>
      </c>
      <c r="X60" s="154"/>
      <c r="Y60" s="154"/>
      <c r="Z60" s="154"/>
      <c r="AA60" s="154"/>
    </row>
    <row r="61" spans="1:27" ht="20.10000000000000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271">
        <f t="shared" si="16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24"/>
        <v>0</v>
      </c>
      <c r="N61" s="152">
        <f t="shared" si="21"/>
        <v>0</v>
      </c>
      <c r="O61" s="264"/>
      <c r="P61" s="264"/>
      <c r="Q61" s="264"/>
      <c r="R61" s="264"/>
      <c r="S61" s="264"/>
      <c r="T61" s="264"/>
      <c r="U61" s="264"/>
      <c r="V61" s="154">
        <f t="shared" si="22"/>
        <v>0</v>
      </c>
      <c r="W61" s="155" t="str">
        <f t="shared" si="23"/>
        <v/>
      </c>
      <c r="X61" s="154"/>
      <c r="Y61" s="154"/>
      <c r="Z61" s="154"/>
      <c r="AA61" s="154"/>
    </row>
    <row r="62" spans="1:27" ht="20.10000000000000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271">
        <f t="shared" si="16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24"/>
        <v>0</v>
      </c>
      <c r="N62" s="152">
        <f t="shared" si="21"/>
        <v>0</v>
      </c>
      <c r="O62" s="264"/>
      <c r="P62" s="264"/>
      <c r="Q62" s="264"/>
      <c r="R62" s="264"/>
      <c r="S62" s="264"/>
      <c r="T62" s="264"/>
      <c r="U62" s="264"/>
      <c r="V62" s="154">
        <f t="shared" si="22"/>
        <v>0</v>
      </c>
      <c r="W62" s="155" t="str">
        <f t="shared" si="23"/>
        <v/>
      </c>
      <c r="X62" s="154"/>
      <c r="Y62" s="154"/>
      <c r="Z62" s="154"/>
      <c r="AA62" s="154"/>
    </row>
    <row r="63" spans="1:27" ht="20.10000000000000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271">
        <f t="shared" si="16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24"/>
        <v>0</v>
      </c>
      <c r="N63" s="152">
        <f t="shared" si="21"/>
        <v>0</v>
      </c>
      <c r="O63" s="264"/>
      <c r="P63" s="264"/>
      <c r="Q63" s="264"/>
      <c r="R63" s="264"/>
      <c r="S63" s="264"/>
      <c r="T63" s="264"/>
      <c r="U63" s="264"/>
      <c r="V63" s="154">
        <f t="shared" si="22"/>
        <v>0</v>
      </c>
      <c r="W63" s="155" t="str">
        <f t="shared" si="23"/>
        <v/>
      </c>
      <c r="X63" s="154"/>
      <c r="Y63" s="154"/>
      <c r="Z63" s="154"/>
      <c r="AA63" s="154"/>
    </row>
    <row r="64" spans="1:27" ht="20.10000000000000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271">
        <f t="shared" si="16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24"/>
        <v>0</v>
      </c>
      <c r="N64" s="152">
        <f t="shared" si="21"/>
        <v>0</v>
      </c>
      <c r="O64" s="264"/>
      <c r="P64" s="264"/>
      <c r="Q64" s="264"/>
      <c r="R64" s="264"/>
      <c r="S64" s="264"/>
      <c r="T64" s="264"/>
      <c r="U64" s="264"/>
      <c r="V64" s="154">
        <f t="shared" si="22"/>
        <v>0</v>
      </c>
      <c r="W64" s="155" t="str">
        <f t="shared" si="23"/>
        <v/>
      </c>
      <c r="X64" s="154"/>
      <c r="Y64" s="154"/>
      <c r="Z64" s="154"/>
      <c r="AA64" s="154"/>
    </row>
    <row r="65" spans="1:27" ht="20.10000000000000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271">
        <f t="shared" si="16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24"/>
        <v>0</v>
      </c>
      <c r="N65" s="152">
        <f t="shared" si="21"/>
        <v>0</v>
      </c>
      <c r="O65" s="264"/>
      <c r="P65" s="264"/>
      <c r="Q65" s="264"/>
      <c r="R65" s="264"/>
      <c r="S65" s="264"/>
      <c r="T65" s="264"/>
      <c r="U65" s="264"/>
      <c r="V65" s="154">
        <f t="shared" si="22"/>
        <v>0</v>
      </c>
      <c r="W65" s="155" t="str">
        <f t="shared" si="23"/>
        <v/>
      </c>
      <c r="X65" s="154"/>
      <c r="Y65" s="154"/>
      <c r="Z65" s="154"/>
      <c r="AA65" s="154"/>
    </row>
    <row r="66" spans="1:27" ht="20.10000000000000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271">
        <f t="shared" si="16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24"/>
        <v>0</v>
      </c>
      <c r="N66" s="152">
        <f t="shared" si="21"/>
        <v>0</v>
      </c>
      <c r="O66" s="264"/>
      <c r="P66" s="264"/>
      <c r="Q66" s="264"/>
      <c r="R66" s="264"/>
      <c r="S66" s="264"/>
      <c r="T66" s="264"/>
      <c r="U66" s="264"/>
      <c r="V66" s="154">
        <f t="shared" si="22"/>
        <v>0</v>
      </c>
      <c r="W66" s="155" t="str">
        <f t="shared" si="23"/>
        <v/>
      </c>
      <c r="X66" s="154"/>
      <c r="Y66" s="154"/>
      <c r="Z66" s="154"/>
      <c r="AA66" s="154"/>
    </row>
    <row r="67" spans="1:27" ht="20.100000000000001" customHeight="1">
      <c r="A67" s="358">
        <v>30100043</v>
      </c>
      <c r="B67" s="156" t="s">
        <v>432</v>
      </c>
      <c r="C67" s="355" t="s">
        <v>456</v>
      </c>
      <c r="D67" s="130">
        <v>5.03</v>
      </c>
      <c r="E67" s="130"/>
      <c r="F67" s="149"/>
      <c r="G67" s="150"/>
      <c r="H67" s="289">
        <f t="shared" si="16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287"/>
      <c r="P67" s="287"/>
      <c r="Q67" s="287"/>
      <c r="R67" s="287"/>
      <c r="S67" s="287"/>
      <c r="T67" s="287"/>
      <c r="U67" s="287"/>
      <c r="V67" s="154"/>
      <c r="W67" s="155"/>
      <c r="X67" s="154"/>
      <c r="Y67" s="154"/>
      <c r="Z67" s="154"/>
      <c r="AA67" s="154"/>
    </row>
    <row r="68" spans="1:27" ht="20.10000000000000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289">
        <f t="shared" si="16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264"/>
      <c r="P68" s="264"/>
      <c r="Q68" s="264"/>
      <c r="R68" s="264"/>
      <c r="S68" s="264"/>
      <c r="T68" s="264"/>
      <c r="U68" s="264"/>
      <c r="V68" s="154"/>
      <c r="W68" s="155"/>
      <c r="X68" s="154"/>
      <c r="Y68" s="154"/>
      <c r="Z68" s="154"/>
      <c r="AA68" s="154"/>
    </row>
    <row r="69" spans="1:27" ht="20.10000000000000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274">
        <f t="shared" si="16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5">IF(ISERROR(I69-K69),"",I69-K69)</f>
        <v>0</v>
      </c>
      <c r="N69" s="152">
        <f t="shared" ref="N69:N70" si="26">SUM(O69:U69)</f>
        <v>0</v>
      </c>
      <c r="O69" s="264"/>
      <c r="P69" s="264"/>
      <c r="Q69" s="264"/>
      <c r="R69" s="264"/>
      <c r="S69" s="264"/>
      <c r="T69" s="264"/>
      <c r="U69" s="264"/>
      <c r="V69" s="154">
        <f t="shared" ref="V69:V70" si="27">SUM(X69:AA69)</f>
        <v>0</v>
      </c>
      <c r="W69" s="155" t="str">
        <f t="shared" ref="W69:W70" si="28">IF(ISERROR(V69/G69),"",V69/G69)</f>
        <v/>
      </c>
      <c r="X69" s="154"/>
      <c r="Y69" s="154"/>
      <c r="Z69" s="154"/>
      <c r="AA69" s="154"/>
    </row>
    <row r="70" spans="1:27" ht="20.10000000000000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274">
        <f t="shared" si="16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5"/>
        <v>0</v>
      </c>
      <c r="N70" s="152">
        <f t="shared" si="26"/>
        <v>0</v>
      </c>
      <c r="O70" s="264"/>
      <c r="P70" s="264"/>
      <c r="Q70" s="264"/>
      <c r="R70" s="264"/>
      <c r="S70" s="264"/>
      <c r="T70" s="264"/>
      <c r="U70" s="264"/>
      <c r="V70" s="154">
        <f t="shared" si="27"/>
        <v>0</v>
      </c>
      <c r="W70" s="155" t="str">
        <f t="shared" si="28"/>
        <v/>
      </c>
      <c r="X70" s="154"/>
      <c r="Y70" s="154"/>
      <c r="Z70" s="154"/>
      <c r="AA70" s="154"/>
    </row>
    <row r="71" spans="1:27" ht="20.100000000000001" customHeight="1">
      <c r="A71" s="358"/>
      <c r="B71" s="156" t="s">
        <v>506</v>
      </c>
      <c r="C71" s="209" t="s">
        <v>361</v>
      </c>
      <c r="D71" s="130">
        <v>5.03</v>
      </c>
      <c r="E71" s="130"/>
      <c r="F71" s="149"/>
      <c r="G71" s="150"/>
      <c r="H71" s="274">
        <f t="shared" si="16"/>
        <v>0</v>
      </c>
      <c r="I71" s="151"/>
      <c r="J71" s="152"/>
      <c r="K71" s="153"/>
      <c r="L71" s="151"/>
      <c r="M71" s="131"/>
      <c r="N71" s="152"/>
      <c r="O71" s="264"/>
      <c r="P71" s="264"/>
      <c r="Q71" s="264"/>
      <c r="R71" s="264"/>
      <c r="S71" s="264"/>
      <c r="T71" s="264"/>
      <c r="U71" s="264"/>
      <c r="V71" s="154"/>
      <c r="W71" s="155"/>
      <c r="X71" s="154"/>
      <c r="Y71" s="154"/>
      <c r="Z71" s="154"/>
      <c r="AA71" s="154"/>
    </row>
    <row r="72" spans="1:27" ht="20.10000000000000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274">
        <f t="shared" si="16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29">IF(ISERROR(I72-K72),"",I72-K72)</f>
        <v/>
      </c>
      <c r="N72" s="152">
        <f t="shared" ref="N72:N75" si="30">SUM(O72:U72)</f>
        <v>0</v>
      </c>
      <c r="O72" s="264"/>
      <c r="P72" s="264"/>
      <c r="Q72" s="264"/>
      <c r="R72" s="264"/>
      <c r="S72" s="264"/>
      <c r="T72" s="264"/>
      <c r="U72" s="264"/>
      <c r="V72" s="154">
        <f t="shared" ref="V72:V75" si="31">SUM(X72:AA72)</f>
        <v>0</v>
      </c>
      <c r="W72" s="155" t="str">
        <f t="shared" ref="W72:W75" si="32">IF(ISERROR(V72/G72),"",V72/G72)</f>
        <v/>
      </c>
      <c r="X72" s="154"/>
      <c r="Y72" s="154"/>
      <c r="Z72" s="154"/>
      <c r="AA72" s="154"/>
    </row>
    <row r="73" spans="1:27" ht="20.10000000000000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274">
        <f t="shared" si="16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29"/>
        <v/>
      </c>
      <c r="N73" s="152">
        <f t="shared" si="30"/>
        <v>0</v>
      </c>
      <c r="O73" s="264"/>
      <c r="P73" s="264"/>
      <c r="Q73" s="264"/>
      <c r="R73" s="264"/>
      <c r="S73" s="264"/>
      <c r="T73" s="264"/>
      <c r="U73" s="264"/>
      <c r="V73" s="154">
        <f t="shared" si="31"/>
        <v>0</v>
      </c>
      <c r="W73" s="155" t="str">
        <f t="shared" si="32"/>
        <v/>
      </c>
      <c r="X73" s="154"/>
      <c r="Y73" s="154"/>
      <c r="Z73" s="154"/>
      <c r="AA73" s="154"/>
    </row>
    <row r="74" spans="1:27" ht="20.10000000000000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274">
        <f t="shared" si="16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29"/>
        <v/>
      </c>
      <c r="N74" s="152">
        <f t="shared" si="30"/>
        <v>0</v>
      </c>
      <c r="O74" s="264"/>
      <c r="P74" s="264"/>
      <c r="Q74" s="264"/>
      <c r="R74" s="264"/>
      <c r="S74" s="264"/>
      <c r="T74" s="264"/>
      <c r="U74" s="264"/>
      <c r="V74" s="154">
        <f t="shared" si="31"/>
        <v>0</v>
      </c>
      <c r="W74" s="155" t="str">
        <f t="shared" si="32"/>
        <v/>
      </c>
      <c r="X74" s="154"/>
      <c r="Y74" s="154"/>
      <c r="Z74" s="154"/>
      <c r="AA74" s="154"/>
    </row>
    <row r="75" spans="1:27" ht="20.100000000000001" customHeight="1">
      <c r="A75" s="358">
        <v>30100058</v>
      </c>
      <c r="B75" s="162" t="s">
        <v>507</v>
      </c>
      <c r="C75" s="148" t="s">
        <v>187</v>
      </c>
      <c r="D75" s="130">
        <v>5.0599999999999996</v>
      </c>
      <c r="E75" s="130"/>
      <c r="F75" s="149"/>
      <c r="G75" s="150"/>
      <c r="H75" s="274">
        <f t="shared" si="16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29"/>
        <v/>
      </c>
      <c r="N75" s="152">
        <f t="shared" si="30"/>
        <v>0</v>
      </c>
      <c r="O75" s="264"/>
      <c r="P75" s="264"/>
      <c r="Q75" s="264"/>
      <c r="R75" s="264"/>
      <c r="S75" s="264"/>
      <c r="T75" s="264"/>
      <c r="U75" s="264"/>
      <c r="V75" s="154">
        <f t="shared" si="31"/>
        <v>0</v>
      </c>
      <c r="W75" s="155" t="str">
        <f t="shared" si="32"/>
        <v/>
      </c>
      <c r="X75" s="154"/>
      <c r="Y75" s="154"/>
      <c r="Z75" s="154"/>
      <c r="AA75" s="154"/>
    </row>
    <row r="76" spans="1:27" ht="20.10000000000000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274">
        <f t="shared" si="16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29"/>
        <v>0</v>
      </c>
      <c r="N76" s="152"/>
      <c r="O76" s="264"/>
      <c r="P76" s="264"/>
      <c r="Q76" s="264"/>
      <c r="R76" s="264"/>
      <c r="S76" s="264"/>
      <c r="T76" s="264"/>
      <c r="U76" s="264"/>
      <c r="V76" s="154"/>
      <c r="W76" s="155"/>
      <c r="X76" s="154"/>
      <c r="Y76" s="154"/>
      <c r="Z76" s="154"/>
      <c r="AA76" s="154"/>
    </row>
    <row r="77" spans="1:27" ht="20.10000000000000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274">
        <f t="shared" si="16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29"/>
        <v>0</v>
      </c>
      <c r="N77" s="152"/>
      <c r="O77" s="264"/>
      <c r="P77" s="264"/>
      <c r="Q77" s="264"/>
      <c r="R77" s="264"/>
      <c r="S77" s="264"/>
      <c r="T77" s="264"/>
      <c r="U77" s="264"/>
      <c r="V77" s="154"/>
      <c r="W77" s="155"/>
      <c r="X77" s="154"/>
      <c r="Y77" s="154"/>
      <c r="Z77" s="154"/>
      <c r="AA77" s="154"/>
    </row>
    <row r="78" spans="1:27" ht="20.10000000000000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274">
        <f t="shared" si="16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29"/>
        <v>0</v>
      </c>
      <c r="N78" s="152"/>
      <c r="O78" s="264"/>
      <c r="P78" s="264"/>
      <c r="Q78" s="264"/>
      <c r="R78" s="264"/>
      <c r="S78" s="264"/>
      <c r="T78" s="264"/>
      <c r="U78" s="264"/>
      <c r="V78" s="154"/>
      <c r="W78" s="155"/>
      <c r="X78" s="154"/>
      <c r="Y78" s="154"/>
      <c r="Z78" s="154"/>
      <c r="AA78" s="154"/>
    </row>
    <row r="79" spans="1:27" ht="20.10000000000000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274">
        <f t="shared" si="16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29"/>
        <v>0</v>
      </c>
      <c r="N79" s="152"/>
      <c r="O79" s="264"/>
      <c r="P79" s="264"/>
      <c r="Q79" s="264"/>
      <c r="R79" s="264"/>
      <c r="S79" s="264"/>
      <c r="T79" s="264"/>
      <c r="U79" s="264"/>
      <c r="V79" s="154"/>
      <c r="W79" s="155"/>
      <c r="X79" s="154"/>
      <c r="Y79" s="154"/>
      <c r="Z79" s="154"/>
      <c r="AA79" s="154"/>
    </row>
    <row r="80" spans="1:27" ht="20.10000000000000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274">
        <f t="shared" si="16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264"/>
      <c r="P80" s="264"/>
      <c r="Q80" s="264"/>
      <c r="R80" s="264"/>
      <c r="S80" s="264"/>
      <c r="T80" s="264"/>
      <c r="U80" s="264"/>
      <c r="V80" s="154"/>
      <c r="W80" s="155"/>
      <c r="X80" s="154"/>
      <c r="Y80" s="154"/>
      <c r="Z80" s="154"/>
      <c r="AA80" s="154"/>
    </row>
    <row r="81" spans="1:27" ht="20.10000000000000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274">
        <f t="shared" si="16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264"/>
      <c r="P81" s="264"/>
      <c r="Q81" s="264"/>
      <c r="R81" s="264"/>
      <c r="S81" s="264"/>
      <c r="T81" s="264"/>
      <c r="U81" s="264"/>
      <c r="V81" s="154"/>
      <c r="W81" s="155"/>
      <c r="X81" s="154"/>
      <c r="Y81" s="154"/>
      <c r="Z81" s="154"/>
      <c r="AA81" s="154"/>
    </row>
    <row r="82" spans="1:27" ht="20.10000000000000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274">
        <f t="shared" si="16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264"/>
      <c r="P82" s="264"/>
      <c r="Q82" s="264"/>
      <c r="R82" s="264"/>
      <c r="S82" s="264"/>
      <c r="T82" s="264"/>
      <c r="U82" s="264"/>
      <c r="V82" s="154"/>
      <c r="W82" s="155"/>
      <c r="X82" s="154"/>
      <c r="Y82" s="154"/>
      <c r="Z82" s="154"/>
      <c r="AA82" s="154"/>
    </row>
    <row r="83" spans="1:27" ht="20.10000000000000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274">
        <f t="shared" si="16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264"/>
      <c r="P83" s="264"/>
      <c r="Q83" s="264"/>
      <c r="R83" s="264"/>
      <c r="S83" s="264"/>
      <c r="T83" s="264"/>
      <c r="U83" s="264"/>
      <c r="V83" s="154"/>
      <c r="W83" s="155"/>
      <c r="X83" s="154"/>
      <c r="Y83" s="154"/>
      <c r="Z83" s="154"/>
      <c r="AA83" s="154"/>
    </row>
    <row r="84" spans="1:27" ht="20.10000000000000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274">
        <f t="shared" si="16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264"/>
      <c r="P84" s="264"/>
      <c r="Q84" s="264"/>
      <c r="R84" s="264"/>
      <c r="S84" s="264"/>
      <c r="T84" s="264"/>
      <c r="U84" s="264"/>
      <c r="V84" s="154"/>
      <c r="W84" s="155"/>
      <c r="X84" s="154"/>
      <c r="Y84" s="154"/>
      <c r="Z84" s="154"/>
      <c r="AA84" s="154"/>
    </row>
    <row r="85" spans="1:27" ht="20.10000000000000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274">
        <f t="shared" si="16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264"/>
      <c r="P85" s="264"/>
      <c r="Q85" s="264"/>
      <c r="R85" s="264"/>
      <c r="S85" s="264"/>
      <c r="T85" s="264"/>
      <c r="U85" s="264"/>
      <c r="V85" s="154"/>
      <c r="W85" s="155"/>
      <c r="X85" s="154"/>
      <c r="Y85" s="154"/>
      <c r="Z85" s="154"/>
      <c r="AA85" s="154"/>
    </row>
    <row r="86" spans="1:27" ht="20.100000000000001" customHeight="1">
      <c r="A86" s="567" t="s">
        <v>216</v>
      </c>
      <c r="B86" s="567"/>
      <c r="C86" s="269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3">SUM(M29:M85)</f>
        <v>0</v>
      </c>
      <c r="N86" s="168">
        <f t="shared" si="33"/>
        <v>0</v>
      </c>
      <c r="O86" s="170">
        <f t="shared" si="33"/>
        <v>0</v>
      </c>
      <c r="P86" s="170">
        <f t="shared" si="33"/>
        <v>0</v>
      </c>
      <c r="Q86" s="170">
        <f t="shared" si="33"/>
        <v>0</v>
      </c>
      <c r="R86" s="170">
        <f t="shared" si="33"/>
        <v>0</v>
      </c>
      <c r="S86" s="170">
        <f t="shared" si="33"/>
        <v>0</v>
      </c>
      <c r="T86" s="170">
        <f t="shared" si="33"/>
        <v>0</v>
      </c>
      <c r="U86" s="170">
        <f t="shared" si="33"/>
        <v>0</v>
      </c>
      <c r="V86" s="171">
        <f t="shared" si="33"/>
        <v>0</v>
      </c>
      <c r="W86" s="155" t="str">
        <f t="shared" ref="W86:W93" si="34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customHeight="1">
      <c r="A87" s="357">
        <v>30400012</v>
      </c>
      <c r="B87" s="349" t="s">
        <v>217</v>
      </c>
      <c r="C87" s="148" t="s">
        <v>179</v>
      </c>
      <c r="D87" s="130">
        <v>5.03</v>
      </c>
      <c r="E87" s="130"/>
      <c r="F87" s="149"/>
      <c r="G87" s="150"/>
      <c r="H87" s="271">
        <f t="shared" ref="H87:H120" si="35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6">IF(ISERROR(I87-K87),"",I87-K87)</f>
        <v>0</v>
      </c>
      <c r="N87" s="152">
        <f t="shared" ref="N87:N93" si="37">SUM(O87:U87)</f>
        <v>0</v>
      </c>
      <c r="O87" s="264"/>
      <c r="P87" s="264"/>
      <c r="Q87" s="264"/>
      <c r="R87" s="264"/>
      <c r="S87" s="264"/>
      <c r="T87" s="264"/>
      <c r="U87" s="264"/>
      <c r="V87" s="154">
        <f t="shared" ref="V87:V93" si="38">SUM(X87:AA87)</f>
        <v>0</v>
      </c>
      <c r="W87" s="155" t="str">
        <f t="shared" si="34"/>
        <v/>
      </c>
      <c r="X87" s="154"/>
      <c r="Y87" s="154"/>
      <c r="Z87" s="154"/>
      <c r="AA87" s="154"/>
    </row>
    <row r="88" spans="1:27" ht="20.100000000000001" customHeight="1">
      <c r="A88" s="357">
        <v>30400010</v>
      </c>
      <c r="B88" s="349" t="s">
        <v>217</v>
      </c>
      <c r="C88" s="148" t="s">
        <v>186</v>
      </c>
      <c r="D88" s="130">
        <v>5.03</v>
      </c>
      <c r="E88" s="130"/>
      <c r="F88" s="149"/>
      <c r="G88" s="150"/>
      <c r="H88" s="271">
        <f t="shared" si="35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6"/>
        <v>0</v>
      </c>
      <c r="N88" s="152">
        <f t="shared" si="37"/>
        <v>0</v>
      </c>
      <c r="O88" s="264"/>
      <c r="P88" s="264"/>
      <c r="Q88" s="264"/>
      <c r="R88" s="264"/>
      <c r="S88" s="264"/>
      <c r="T88" s="264"/>
      <c r="U88" s="264"/>
      <c r="V88" s="154">
        <f t="shared" si="38"/>
        <v>0</v>
      </c>
      <c r="W88" s="155" t="str">
        <f t="shared" si="34"/>
        <v/>
      </c>
      <c r="X88" s="154"/>
      <c r="Y88" s="154"/>
      <c r="Z88" s="154"/>
      <c r="AA88" s="154"/>
    </row>
    <row r="89" spans="1:27" ht="20.100000000000001" customHeight="1">
      <c r="A89" s="357">
        <v>30400011</v>
      </c>
      <c r="B89" s="349" t="s">
        <v>217</v>
      </c>
      <c r="C89" s="148" t="s">
        <v>204</v>
      </c>
      <c r="D89" s="130">
        <v>5.03</v>
      </c>
      <c r="E89" s="130"/>
      <c r="F89" s="149"/>
      <c r="G89" s="150"/>
      <c r="H89" s="271">
        <f t="shared" si="35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6"/>
        <v>0</v>
      </c>
      <c r="N89" s="152">
        <f t="shared" si="37"/>
        <v>0</v>
      </c>
      <c r="O89" s="264"/>
      <c r="P89" s="264"/>
      <c r="Q89" s="264"/>
      <c r="R89" s="264"/>
      <c r="S89" s="264"/>
      <c r="T89" s="264"/>
      <c r="U89" s="264"/>
      <c r="V89" s="154">
        <f t="shared" si="38"/>
        <v>0</v>
      </c>
      <c r="W89" s="155" t="str">
        <f t="shared" si="34"/>
        <v/>
      </c>
      <c r="X89" s="154"/>
      <c r="Y89" s="154"/>
      <c r="Z89" s="154"/>
      <c r="AA89" s="154"/>
    </row>
    <row r="90" spans="1:27" ht="20.10000000000000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271">
        <f t="shared" si="35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6"/>
        <v>0</v>
      </c>
      <c r="N90" s="152">
        <f t="shared" si="37"/>
        <v>0</v>
      </c>
      <c r="O90" s="264"/>
      <c r="P90" s="264"/>
      <c r="Q90" s="264"/>
      <c r="R90" s="264"/>
      <c r="S90" s="264"/>
      <c r="T90" s="264"/>
      <c r="U90" s="264"/>
      <c r="V90" s="154">
        <f t="shared" si="38"/>
        <v>0</v>
      </c>
      <c r="W90" s="155" t="str">
        <f t="shared" si="34"/>
        <v/>
      </c>
      <c r="X90" s="154"/>
      <c r="Y90" s="154"/>
      <c r="Z90" s="154"/>
      <c r="AA90" s="154"/>
    </row>
    <row r="91" spans="1:27" ht="20.10000000000000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271">
        <f t="shared" si="35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6"/>
        <v>0</v>
      </c>
      <c r="N91" s="152">
        <f t="shared" si="37"/>
        <v>0</v>
      </c>
      <c r="O91" s="264"/>
      <c r="P91" s="264"/>
      <c r="Q91" s="264"/>
      <c r="R91" s="264"/>
      <c r="S91" s="264"/>
      <c r="T91" s="264"/>
      <c r="U91" s="264"/>
      <c r="V91" s="154">
        <f t="shared" si="38"/>
        <v>0</v>
      </c>
      <c r="W91" s="155" t="str">
        <f t="shared" si="34"/>
        <v/>
      </c>
      <c r="X91" s="154"/>
      <c r="Y91" s="154"/>
      <c r="Z91" s="154"/>
      <c r="AA91" s="154"/>
    </row>
    <row r="92" spans="1:27" ht="20.10000000000000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271">
        <f t="shared" si="35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6"/>
        <v>0</v>
      </c>
      <c r="N92" s="152">
        <f t="shared" si="37"/>
        <v>0</v>
      </c>
      <c r="O92" s="264"/>
      <c r="P92" s="264"/>
      <c r="Q92" s="264"/>
      <c r="R92" s="264"/>
      <c r="S92" s="264"/>
      <c r="T92" s="264"/>
      <c r="U92" s="264"/>
      <c r="V92" s="154">
        <f t="shared" si="38"/>
        <v>0</v>
      </c>
      <c r="W92" s="155" t="str">
        <f t="shared" si="34"/>
        <v/>
      </c>
      <c r="X92" s="154"/>
      <c r="Y92" s="154"/>
      <c r="Z92" s="154"/>
      <c r="AA92" s="154"/>
    </row>
    <row r="93" spans="1:27" ht="20.10000000000000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271">
        <f t="shared" si="35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6"/>
        <v>0</v>
      </c>
      <c r="N93" s="152">
        <f t="shared" si="37"/>
        <v>0</v>
      </c>
      <c r="O93" s="264"/>
      <c r="P93" s="264"/>
      <c r="Q93" s="264"/>
      <c r="R93" s="264"/>
      <c r="S93" s="264"/>
      <c r="T93" s="264"/>
      <c r="U93" s="264"/>
      <c r="V93" s="154">
        <f t="shared" si="38"/>
        <v>0</v>
      </c>
      <c r="W93" s="155" t="str">
        <f t="shared" si="34"/>
        <v/>
      </c>
      <c r="X93" s="154"/>
      <c r="Y93" s="154"/>
      <c r="Z93" s="154"/>
      <c r="AA93" s="154"/>
    </row>
    <row r="94" spans="1:27" ht="20.10000000000000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271">
        <f t="shared" si="35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6"/>
        <v>0</v>
      </c>
      <c r="N94" s="152"/>
      <c r="O94" s="264"/>
      <c r="P94" s="264"/>
      <c r="Q94" s="264"/>
      <c r="R94" s="264"/>
      <c r="S94" s="264"/>
      <c r="T94" s="264"/>
      <c r="U94" s="264"/>
      <c r="V94" s="154"/>
      <c r="W94" s="155"/>
      <c r="X94" s="154"/>
      <c r="Y94" s="154"/>
      <c r="Z94" s="154"/>
      <c r="AA94" s="154"/>
    </row>
    <row r="95" spans="1:27" ht="20.10000000000000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271">
        <f t="shared" si="35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6"/>
        <v>0</v>
      </c>
      <c r="N95" s="152">
        <f t="shared" ref="N95:N114" si="39">SUM(O95:U95)</f>
        <v>0</v>
      </c>
      <c r="O95" s="264"/>
      <c r="P95" s="264"/>
      <c r="Q95" s="264"/>
      <c r="R95" s="264"/>
      <c r="S95" s="264"/>
      <c r="T95" s="264"/>
      <c r="U95" s="264"/>
      <c r="V95" s="154">
        <f t="shared" ref="V95:V102" si="40">SUM(X95:AA95)</f>
        <v>0</v>
      </c>
      <c r="W95" s="155" t="str">
        <f t="shared" ref="W95:W106" si="41">IF(ISERROR(V95/G95),"",V95/G95)</f>
        <v/>
      </c>
      <c r="X95" s="154"/>
      <c r="Y95" s="154"/>
      <c r="Z95" s="154"/>
      <c r="AA95" s="154"/>
    </row>
    <row r="96" spans="1:27" ht="20.10000000000000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271">
        <f t="shared" si="35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6"/>
        <v>0</v>
      </c>
      <c r="N96" s="152">
        <f t="shared" si="39"/>
        <v>0</v>
      </c>
      <c r="O96" s="264"/>
      <c r="P96" s="264"/>
      <c r="Q96" s="264"/>
      <c r="R96" s="264"/>
      <c r="S96" s="264"/>
      <c r="T96" s="264"/>
      <c r="U96" s="264"/>
      <c r="V96" s="154">
        <f t="shared" si="40"/>
        <v>0</v>
      </c>
      <c r="W96" s="155" t="str">
        <f t="shared" si="41"/>
        <v/>
      </c>
      <c r="X96" s="154"/>
      <c r="Y96" s="154"/>
      <c r="Z96" s="154"/>
      <c r="AA96" s="154"/>
    </row>
    <row r="97" spans="1:27" ht="20.10000000000000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271">
        <f t="shared" si="35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6"/>
        <v>0</v>
      </c>
      <c r="N97" s="152">
        <f t="shared" si="39"/>
        <v>0</v>
      </c>
      <c r="O97" s="264"/>
      <c r="P97" s="264"/>
      <c r="Q97" s="264"/>
      <c r="R97" s="264"/>
      <c r="S97" s="264"/>
      <c r="T97" s="264"/>
      <c r="U97" s="264"/>
      <c r="V97" s="154">
        <f t="shared" si="40"/>
        <v>0</v>
      </c>
      <c r="W97" s="155" t="str">
        <f t="shared" si="41"/>
        <v/>
      </c>
      <c r="X97" s="154"/>
      <c r="Y97" s="154"/>
      <c r="Z97" s="154"/>
      <c r="AA97" s="154"/>
    </row>
    <row r="98" spans="1:27" ht="20.10000000000000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271">
        <f t="shared" si="35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6"/>
        <v>0</v>
      </c>
      <c r="N98" s="152">
        <f t="shared" si="39"/>
        <v>0</v>
      </c>
      <c r="O98" s="264"/>
      <c r="P98" s="264"/>
      <c r="Q98" s="264"/>
      <c r="R98" s="264"/>
      <c r="S98" s="264"/>
      <c r="T98" s="264"/>
      <c r="U98" s="264"/>
      <c r="V98" s="154">
        <f t="shared" si="40"/>
        <v>0</v>
      </c>
      <c r="W98" s="155" t="str">
        <f t="shared" si="41"/>
        <v/>
      </c>
      <c r="X98" s="154"/>
      <c r="Y98" s="154"/>
      <c r="Z98" s="154"/>
      <c r="AA98" s="154"/>
    </row>
    <row r="99" spans="1:27" ht="20.100000000000001" customHeight="1">
      <c r="A99" s="362">
        <v>30400030</v>
      </c>
      <c r="B99" s="173" t="s">
        <v>509</v>
      </c>
      <c r="C99" s="148" t="s">
        <v>179</v>
      </c>
      <c r="D99" s="130">
        <v>5.03</v>
      </c>
      <c r="E99" s="130"/>
      <c r="F99" s="149"/>
      <c r="G99" s="150"/>
      <c r="H99" s="271">
        <f t="shared" si="35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6"/>
        <v>0</v>
      </c>
      <c r="N99" s="152">
        <f t="shared" si="39"/>
        <v>0</v>
      </c>
      <c r="O99" s="264"/>
      <c r="P99" s="264"/>
      <c r="Q99" s="264"/>
      <c r="R99" s="264"/>
      <c r="S99" s="264"/>
      <c r="T99" s="264"/>
      <c r="U99" s="264"/>
      <c r="V99" s="154">
        <f t="shared" si="40"/>
        <v>0</v>
      </c>
      <c r="W99" s="155" t="str">
        <f t="shared" si="41"/>
        <v/>
      </c>
      <c r="X99" s="154"/>
      <c r="Y99" s="154"/>
      <c r="Z99" s="154"/>
      <c r="AA99" s="154"/>
    </row>
    <row r="100" spans="1:27" ht="20.10000000000000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271">
        <f t="shared" si="35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6"/>
        <v/>
      </c>
      <c r="N100" s="152">
        <f t="shared" si="39"/>
        <v>0</v>
      </c>
      <c r="O100" s="264"/>
      <c r="P100" s="264"/>
      <c r="Q100" s="264"/>
      <c r="R100" s="264"/>
      <c r="S100" s="264"/>
      <c r="T100" s="264"/>
      <c r="U100" s="264"/>
      <c r="V100" s="154">
        <f t="shared" si="40"/>
        <v>0</v>
      </c>
      <c r="W100" s="155" t="str">
        <f t="shared" si="41"/>
        <v/>
      </c>
      <c r="X100" s="154"/>
      <c r="Y100" s="154"/>
      <c r="Z100" s="154"/>
      <c r="AA100" s="154"/>
    </row>
    <row r="101" spans="1:27" ht="20.10000000000000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271">
        <f t="shared" si="35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6"/>
        <v/>
      </c>
      <c r="N101" s="152">
        <f t="shared" si="39"/>
        <v>0</v>
      </c>
      <c r="O101" s="264"/>
      <c r="P101" s="264"/>
      <c r="Q101" s="264"/>
      <c r="R101" s="264"/>
      <c r="S101" s="264"/>
      <c r="T101" s="264"/>
      <c r="U101" s="264"/>
      <c r="V101" s="154">
        <f t="shared" si="40"/>
        <v>0</v>
      </c>
      <c r="W101" s="155" t="str">
        <f t="shared" si="41"/>
        <v/>
      </c>
      <c r="X101" s="154"/>
      <c r="Y101" s="154"/>
      <c r="Z101" s="154"/>
      <c r="AA101" s="154"/>
    </row>
    <row r="102" spans="1:27" ht="20.10000000000000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271">
        <f t="shared" si="35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6"/>
        <v/>
      </c>
      <c r="N102" s="152">
        <f t="shared" si="39"/>
        <v>0</v>
      </c>
      <c r="O102" s="264"/>
      <c r="P102" s="264"/>
      <c r="Q102" s="264"/>
      <c r="R102" s="264"/>
      <c r="S102" s="264"/>
      <c r="T102" s="264"/>
      <c r="U102" s="264"/>
      <c r="V102" s="154">
        <f t="shared" si="40"/>
        <v>0</v>
      </c>
      <c r="W102" s="155" t="str">
        <f t="shared" si="41"/>
        <v/>
      </c>
      <c r="X102" s="154"/>
      <c r="Y102" s="154"/>
      <c r="Z102" s="154"/>
      <c r="AA102" s="154"/>
    </row>
    <row r="103" spans="1:27" ht="20.100000000000001" customHeight="1">
      <c r="A103" s="362">
        <v>30600005</v>
      </c>
      <c r="B103" s="349" t="s">
        <v>222</v>
      </c>
      <c r="C103" s="148" t="s">
        <v>181</v>
      </c>
      <c r="D103" s="130">
        <v>10.199999999999999</v>
      </c>
      <c r="E103" s="130"/>
      <c r="F103" s="149"/>
      <c r="G103" s="150"/>
      <c r="H103" s="271">
        <f t="shared" si="35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6"/>
        <v>0</v>
      </c>
      <c r="N103" s="152">
        <f t="shared" si="39"/>
        <v>0</v>
      </c>
      <c r="O103" s="264"/>
      <c r="P103" s="264"/>
      <c r="Q103" s="264"/>
      <c r="R103" s="264"/>
      <c r="S103" s="264"/>
      <c r="T103" s="264"/>
      <c r="U103" s="264"/>
      <c r="V103" s="154">
        <f t="shared" ref="V103:V106" si="42">SUM(X103:AA103)</f>
        <v>0</v>
      </c>
      <c r="W103" s="155" t="str">
        <f t="shared" si="41"/>
        <v/>
      </c>
      <c r="X103" s="154"/>
      <c r="Y103" s="154"/>
      <c r="Z103" s="154"/>
      <c r="AA103" s="154"/>
    </row>
    <row r="104" spans="1:27" ht="20.100000000000001" customHeight="1">
      <c r="A104" s="362">
        <v>30600008</v>
      </c>
      <c r="B104" s="349" t="s">
        <v>222</v>
      </c>
      <c r="C104" s="148" t="s">
        <v>179</v>
      </c>
      <c r="D104" s="130">
        <v>10.199999999999999</v>
      </c>
      <c r="E104" s="130"/>
      <c r="F104" s="149"/>
      <c r="G104" s="150"/>
      <c r="H104" s="271">
        <f t="shared" si="35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6"/>
        <v>0</v>
      </c>
      <c r="N104" s="152">
        <f t="shared" si="39"/>
        <v>0</v>
      </c>
      <c r="O104" s="264"/>
      <c r="P104" s="264"/>
      <c r="Q104" s="264"/>
      <c r="R104" s="264"/>
      <c r="S104" s="264"/>
      <c r="T104" s="264"/>
      <c r="U104" s="264"/>
      <c r="V104" s="154">
        <f t="shared" si="42"/>
        <v>0</v>
      </c>
      <c r="W104" s="155" t="str">
        <f t="shared" si="41"/>
        <v/>
      </c>
      <c r="X104" s="154"/>
      <c r="Y104" s="154"/>
      <c r="Z104" s="154"/>
      <c r="AA104" s="154"/>
    </row>
    <row r="105" spans="1:27" ht="20.100000000000001" customHeight="1">
      <c r="A105" s="362">
        <v>30600007</v>
      </c>
      <c r="B105" s="349" t="s">
        <v>222</v>
      </c>
      <c r="C105" s="148" t="s">
        <v>221</v>
      </c>
      <c r="D105" s="130">
        <v>10.199999999999999</v>
      </c>
      <c r="E105" s="130"/>
      <c r="F105" s="149"/>
      <c r="G105" s="150"/>
      <c r="H105" s="271">
        <f t="shared" si="35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6"/>
        <v>0</v>
      </c>
      <c r="N105" s="152">
        <f t="shared" si="39"/>
        <v>0</v>
      </c>
      <c r="O105" s="264"/>
      <c r="P105" s="264"/>
      <c r="Q105" s="264"/>
      <c r="R105" s="264"/>
      <c r="S105" s="264"/>
      <c r="T105" s="264"/>
      <c r="U105" s="264"/>
      <c r="V105" s="154">
        <f t="shared" si="42"/>
        <v>0</v>
      </c>
      <c r="W105" s="155" t="str">
        <f t="shared" si="41"/>
        <v/>
      </c>
      <c r="X105" s="154"/>
      <c r="Y105" s="154"/>
      <c r="Z105" s="154"/>
      <c r="AA105" s="154"/>
    </row>
    <row r="106" spans="1:27" ht="20.100000000000001" customHeight="1">
      <c r="A106" s="362">
        <v>30600006</v>
      </c>
      <c r="B106" s="349" t="s">
        <v>222</v>
      </c>
      <c r="C106" s="148" t="s">
        <v>186</v>
      </c>
      <c r="D106" s="130">
        <v>10.199999999999999</v>
      </c>
      <c r="E106" s="130"/>
      <c r="F106" s="149"/>
      <c r="G106" s="150"/>
      <c r="H106" s="271">
        <f t="shared" si="35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6"/>
        <v>0</v>
      </c>
      <c r="N106" s="152">
        <f t="shared" si="39"/>
        <v>0</v>
      </c>
      <c r="O106" s="264"/>
      <c r="P106" s="264"/>
      <c r="Q106" s="264"/>
      <c r="R106" s="264"/>
      <c r="S106" s="264"/>
      <c r="T106" s="264"/>
      <c r="U106" s="264"/>
      <c r="V106" s="154">
        <f t="shared" si="42"/>
        <v>0</v>
      </c>
      <c r="W106" s="155" t="str">
        <f t="shared" si="41"/>
        <v/>
      </c>
      <c r="X106" s="154"/>
      <c r="Y106" s="154"/>
      <c r="Z106" s="154"/>
      <c r="AA106" s="154"/>
    </row>
    <row r="107" spans="1:27" ht="20.100000000000001" customHeight="1">
      <c r="A107" s="357">
        <v>30400026</v>
      </c>
      <c r="B107" s="349" t="s">
        <v>393</v>
      </c>
      <c r="C107" s="209" t="s">
        <v>395</v>
      </c>
      <c r="D107" s="130">
        <v>5</v>
      </c>
      <c r="E107" s="130"/>
      <c r="F107" s="149"/>
      <c r="G107" s="150"/>
      <c r="H107" s="271">
        <f t="shared" si="35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6"/>
        <v>0</v>
      </c>
      <c r="N107" s="152">
        <f t="shared" si="39"/>
        <v>0</v>
      </c>
      <c r="O107" s="264"/>
      <c r="P107" s="264"/>
      <c r="Q107" s="264"/>
      <c r="R107" s="264"/>
      <c r="S107" s="264"/>
      <c r="T107" s="264"/>
      <c r="U107" s="264"/>
      <c r="V107" s="154"/>
      <c r="W107" s="155"/>
      <c r="X107" s="154"/>
      <c r="Y107" s="154"/>
      <c r="Z107" s="154"/>
      <c r="AA107" s="154"/>
    </row>
    <row r="108" spans="1:27" ht="20.100000000000001" customHeight="1">
      <c r="A108" s="357">
        <v>30400028</v>
      </c>
      <c r="B108" s="349" t="s">
        <v>393</v>
      </c>
      <c r="C108" s="209" t="s">
        <v>402</v>
      </c>
      <c r="D108" s="130">
        <v>5</v>
      </c>
      <c r="E108" s="130"/>
      <c r="F108" s="149"/>
      <c r="G108" s="150"/>
      <c r="H108" s="271">
        <f t="shared" si="35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6"/>
        <v>0</v>
      </c>
      <c r="N108" s="152">
        <f t="shared" si="39"/>
        <v>0</v>
      </c>
      <c r="O108" s="264"/>
      <c r="P108" s="264"/>
      <c r="Q108" s="264"/>
      <c r="R108" s="264"/>
      <c r="S108" s="264"/>
      <c r="T108" s="264"/>
      <c r="U108" s="264"/>
      <c r="V108" s="154"/>
      <c r="W108" s="155"/>
      <c r="X108" s="154"/>
      <c r="Y108" s="154"/>
      <c r="Z108" s="154"/>
      <c r="AA108" s="154"/>
    </row>
    <row r="109" spans="1:27" ht="20.100000000000001" customHeight="1">
      <c r="A109" s="357">
        <v>30400027</v>
      </c>
      <c r="B109" s="349" t="s">
        <v>404</v>
      </c>
      <c r="C109" s="209" t="s">
        <v>405</v>
      </c>
      <c r="D109" s="130">
        <v>5</v>
      </c>
      <c r="E109" s="130"/>
      <c r="F109" s="149"/>
      <c r="G109" s="150"/>
      <c r="H109" s="271">
        <f t="shared" si="35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6"/>
        <v>0</v>
      </c>
      <c r="N109" s="152">
        <f t="shared" si="39"/>
        <v>0</v>
      </c>
      <c r="O109" s="264"/>
      <c r="P109" s="264"/>
      <c r="Q109" s="264"/>
      <c r="R109" s="264"/>
      <c r="S109" s="264"/>
      <c r="T109" s="264"/>
      <c r="U109" s="264"/>
      <c r="V109" s="154"/>
      <c r="W109" s="155"/>
      <c r="X109" s="154"/>
      <c r="Y109" s="154"/>
      <c r="Z109" s="154"/>
      <c r="AA109" s="154"/>
    </row>
    <row r="110" spans="1:27" ht="20.100000000000001" customHeight="1">
      <c r="A110" s="357"/>
      <c r="B110" s="349" t="s">
        <v>511</v>
      </c>
      <c r="C110" s="209" t="s">
        <v>372</v>
      </c>
      <c r="D110" s="130">
        <v>5</v>
      </c>
      <c r="E110" s="130"/>
      <c r="F110" s="149"/>
      <c r="G110" s="150"/>
      <c r="H110" s="271">
        <f t="shared" si="35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6"/>
        <v>0</v>
      </c>
      <c r="N110" s="152">
        <f t="shared" si="39"/>
        <v>0</v>
      </c>
      <c r="O110" s="264"/>
      <c r="P110" s="264"/>
      <c r="Q110" s="264"/>
      <c r="R110" s="264"/>
      <c r="S110" s="264"/>
      <c r="T110" s="264"/>
      <c r="U110" s="264"/>
      <c r="V110" s="154"/>
      <c r="W110" s="155"/>
      <c r="X110" s="154"/>
      <c r="Y110" s="154"/>
      <c r="Z110" s="154"/>
      <c r="AA110" s="154"/>
    </row>
    <row r="111" spans="1:27" ht="20.100000000000001" customHeight="1">
      <c r="A111" s="357">
        <v>30600009</v>
      </c>
      <c r="B111" s="349" t="s">
        <v>343</v>
      </c>
      <c r="C111" s="148" t="s">
        <v>345</v>
      </c>
      <c r="D111" s="130">
        <v>5</v>
      </c>
      <c r="E111" s="130"/>
      <c r="F111" s="149"/>
      <c r="G111" s="150"/>
      <c r="H111" s="271">
        <f t="shared" si="35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6"/>
        <v>0</v>
      </c>
      <c r="N111" s="152">
        <f t="shared" si="39"/>
        <v>0</v>
      </c>
      <c r="O111" s="264"/>
      <c r="P111" s="264"/>
      <c r="Q111" s="264"/>
      <c r="R111" s="264"/>
      <c r="S111" s="264"/>
      <c r="T111" s="264"/>
      <c r="U111" s="264"/>
      <c r="V111" s="154"/>
      <c r="W111" s="155"/>
      <c r="X111" s="154"/>
      <c r="Y111" s="154"/>
      <c r="Z111" s="154"/>
      <c r="AA111" s="154"/>
    </row>
    <row r="112" spans="1:27" ht="20.100000000000001" customHeight="1">
      <c r="A112" s="357">
        <v>30600010</v>
      </c>
      <c r="B112" s="349" t="s">
        <v>343</v>
      </c>
      <c r="C112" s="148" t="s">
        <v>347</v>
      </c>
      <c r="D112" s="130">
        <v>5</v>
      </c>
      <c r="E112" s="130"/>
      <c r="F112" s="149"/>
      <c r="G112" s="150"/>
      <c r="H112" s="271">
        <f t="shared" si="35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6"/>
        <v>0</v>
      </c>
      <c r="N112" s="152">
        <f t="shared" si="39"/>
        <v>0</v>
      </c>
      <c r="O112" s="264"/>
      <c r="P112" s="264"/>
      <c r="Q112" s="264"/>
      <c r="R112" s="264"/>
      <c r="S112" s="264"/>
      <c r="T112" s="264"/>
      <c r="U112" s="264"/>
      <c r="V112" s="154"/>
      <c r="W112" s="155"/>
      <c r="X112" s="154"/>
      <c r="Y112" s="154"/>
      <c r="Z112" s="154"/>
      <c r="AA112" s="154"/>
    </row>
    <row r="113" spans="1:27" ht="20.10000000000000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271">
        <f t="shared" si="35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6"/>
        <v>0</v>
      </c>
      <c r="N113" s="152">
        <f t="shared" si="39"/>
        <v>0</v>
      </c>
      <c r="O113" s="264"/>
      <c r="P113" s="264"/>
      <c r="Q113" s="264"/>
      <c r="R113" s="264"/>
      <c r="S113" s="264"/>
      <c r="T113" s="264"/>
      <c r="U113" s="264"/>
      <c r="V113" s="154">
        <f t="shared" ref="V113:V114" si="43">SUM(X113:AA113)</f>
        <v>0</v>
      </c>
      <c r="W113" s="155" t="str">
        <f t="shared" ref="W113:W114" si="44">IF(ISERROR(V113/G113),"",V113/G113)</f>
        <v/>
      </c>
      <c r="X113" s="154"/>
      <c r="Y113" s="154"/>
      <c r="Z113" s="154"/>
      <c r="AA113" s="154"/>
    </row>
    <row r="114" spans="1:27" ht="20.10000000000000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271">
        <f t="shared" si="35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6"/>
        <v>0</v>
      </c>
      <c r="N114" s="152">
        <f t="shared" si="39"/>
        <v>0</v>
      </c>
      <c r="O114" s="264"/>
      <c r="P114" s="264"/>
      <c r="Q114" s="264"/>
      <c r="R114" s="264"/>
      <c r="S114" s="264"/>
      <c r="T114" s="264"/>
      <c r="U114" s="264"/>
      <c r="V114" s="154">
        <f t="shared" si="43"/>
        <v>0</v>
      </c>
      <c r="W114" s="155" t="str">
        <f t="shared" si="44"/>
        <v/>
      </c>
      <c r="X114" s="154"/>
      <c r="Y114" s="154"/>
      <c r="Z114" s="154"/>
      <c r="AA114" s="154"/>
    </row>
    <row r="115" spans="1:27" ht="20.100000000000001" customHeight="1">
      <c r="A115" s="357">
        <v>30400004</v>
      </c>
      <c r="B115" s="173" t="s">
        <v>422</v>
      </c>
      <c r="C115" s="209" t="s">
        <v>423</v>
      </c>
      <c r="D115" s="130">
        <v>5</v>
      </c>
      <c r="E115" s="130"/>
      <c r="F115" s="149"/>
      <c r="G115" s="150"/>
      <c r="H115" s="271">
        <f t="shared" si="35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264"/>
      <c r="P115" s="264"/>
      <c r="Q115" s="264"/>
      <c r="R115" s="264"/>
      <c r="S115" s="264"/>
      <c r="T115" s="264"/>
      <c r="U115" s="264"/>
      <c r="V115" s="154"/>
      <c r="W115" s="155"/>
      <c r="X115" s="154"/>
      <c r="Y115" s="154"/>
      <c r="Z115" s="154"/>
      <c r="AA115" s="154"/>
    </row>
    <row r="116" spans="1:27" ht="20.10000000000000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271">
        <f t="shared" si="35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264"/>
      <c r="P116" s="264"/>
      <c r="Q116" s="264"/>
      <c r="R116" s="264"/>
      <c r="S116" s="264"/>
      <c r="T116" s="264"/>
      <c r="U116" s="264"/>
      <c r="V116" s="154"/>
      <c r="W116" s="155"/>
      <c r="X116" s="154"/>
      <c r="Y116" s="154"/>
      <c r="Z116" s="154"/>
      <c r="AA116" s="154"/>
    </row>
    <row r="117" spans="1:27" ht="20.10000000000000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271">
        <f t="shared" si="35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264"/>
      <c r="P117" s="264"/>
      <c r="Q117" s="264"/>
      <c r="R117" s="264"/>
      <c r="S117" s="264"/>
      <c r="T117" s="264"/>
      <c r="U117" s="264"/>
      <c r="V117" s="154"/>
      <c r="W117" s="155"/>
      <c r="X117" s="154"/>
      <c r="Y117" s="154"/>
      <c r="Z117" s="154"/>
      <c r="AA117" s="154"/>
    </row>
    <row r="118" spans="1:27" ht="20.10000000000000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271">
        <f t="shared" si="35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5">IF(ISERROR(I118-K118),"",I118-K118)</f>
        <v>0</v>
      </c>
      <c r="N118" s="152">
        <f t="shared" ref="N118:N120" si="46">SUM(O118:U118)</f>
        <v>0</v>
      </c>
      <c r="O118" s="264"/>
      <c r="P118" s="264"/>
      <c r="Q118" s="264"/>
      <c r="R118" s="264"/>
      <c r="S118" s="264"/>
      <c r="T118" s="264"/>
      <c r="U118" s="264"/>
      <c r="V118" s="154">
        <f t="shared" ref="V118:V120" si="47">SUM(X118:AA118)</f>
        <v>0</v>
      </c>
      <c r="W118" s="155" t="str">
        <f t="shared" ref="W118:W134" si="48">IF(ISERROR(V118/G118),"",V118/G118)</f>
        <v/>
      </c>
      <c r="X118" s="154"/>
      <c r="Y118" s="154"/>
      <c r="Z118" s="154"/>
      <c r="AA118" s="154"/>
    </row>
    <row r="119" spans="1:27" ht="20.10000000000000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271">
        <f t="shared" si="35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5"/>
        <v>0</v>
      </c>
      <c r="N119" s="152">
        <f t="shared" si="46"/>
        <v>0</v>
      </c>
      <c r="O119" s="264"/>
      <c r="P119" s="264"/>
      <c r="Q119" s="264"/>
      <c r="R119" s="264"/>
      <c r="S119" s="264"/>
      <c r="T119" s="264"/>
      <c r="U119" s="264"/>
      <c r="V119" s="154">
        <f t="shared" si="47"/>
        <v>0</v>
      </c>
      <c r="W119" s="155" t="str">
        <f t="shared" si="48"/>
        <v/>
      </c>
      <c r="X119" s="154"/>
      <c r="Y119" s="154"/>
      <c r="Z119" s="154"/>
      <c r="AA119" s="154"/>
    </row>
    <row r="120" spans="1:27" ht="20.10000000000000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271">
        <f t="shared" si="35"/>
        <v>0</v>
      </c>
      <c r="I120" s="151"/>
      <c r="J120" s="152" t="str">
        <f t="array" ref="J120">IF(ISERROR(G120/I120),"",G120/I120)</f>
        <v/>
      </c>
      <c r="K120" s="271">
        <f t="array" ref="K120">IF(ISERROR(G120/L120),"",G120/L120)</f>
        <v>0</v>
      </c>
      <c r="L120" s="151">
        <v>9</v>
      </c>
      <c r="M120" s="131">
        <f t="shared" si="45"/>
        <v>0</v>
      </c>
      <c r="N120" s="152">
        <f t="shared" si="46"/>
        <v>0</v>
      </c>
      <c r="O120" s="264"/>
      <c r="P120" s="264"/>
      <c r="Q120" s="264"/>
      <c r="R120" s="264"/>
      <c r="S120" s="264"/>
      <c r="T120" s="264"/>
      <c r="U120" s="264"/>
      <c r="V120" s="154">
        <f t="shared" si="47"/>
        <v>0</v>
      </c>
      <c r="W120" s="155" t="str">
        <f t="shared" si="48"/>
        <v/>
      </c>
      <c r="X120" s="154"/>
      <c r="Y120" s="154"/>
      <c r="Z120" s="154"/>
      <c r="AA120" s="154"/>
    </row>
    <row r="121" spans="1:27" ht="20.100000000000001" customHeight="1">
      <c r="A121" s="559" t="s">
        <v>224</v>
      </c>
      <c r="B121" s="560"/>
      <c r="C121" s="269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49">SUM(M87:M120)</f>
        <v>0</v>
      </c>
      <c r="N121" s="168">
        <f t="shared" si="49"/>
        <v>0</v>
      </c>
      <c r="O121" s="170">
        <f t="shared" si="49"/>
        <v>0</v>
      </c>
      <c r="P121" s="170">
        <f t="shared" si="49"/>
        <v>0</v>
      </c>
      <c r="Q121" s="170">
        <f t="shared" si="49"/>
        <v>0</v>
      </c>
      <c r="R121" s="170">
        <f t="shared" si="49"/>
        <v>0</v>
      </c>
      <c r="S121" s="170">
        <f t="shared" si="49"/>
        <v>0</v>
      </c>
      <c r="T121" s="170">
        <f t="shared" si="49"/>
        <v>0</v>
      </c>
      <c r="U121" s="170">
        <f t="shared" si="49"/>
        <v>0</v>
      </c>
      <c r="V121" s="171">
        <f t="shared" si="49"/>
        <v>0</v>
      </c>
      <c r="W121" s="155" t="str">
        <f t="shared" si="48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271">
        <f t="shared" ref="H122:H134" si="50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4" si="51">IF(ISERROR(I122-K122),"",I122-K122)</f>
        <v>0</v>
      </c>
      <c r="N122" s="152">
        <f t="shared" ref="N122:N134" si="52">SUM(O122:U122)</f>
        <v>0</v>
      </c>
      <c r="O122" s="264"/>
      <c r="P122" s="264"/>
      <c r="Q122" s="264"/>
      <c r="R122" s="264"/>
      <c r="S122" s="264"/>
      <c r="T122" s="264"/>
      <c r="U122" s="264"/>
      <c r="V122" s="154">
        <f t="shared" ref="V122:V134" si="53">SUM(X122:AA122)</f>
        <v>0</v>
      </c>
      <c r="W122" s="155" t="str">
        <f t="shared" si="48"/>
        <v/>
      </c>
      <c r="X122" s="154"/>
      <c r="Y122" s="154"/>
      <c r="Z122" s="154"/>
      <c r="AA122" s="154"/>
    </row>
    <row r="123" spans="1:27" ht="20.10000000000000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271">
        <f t="shared" si="50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1"/>
        <v>0</v>
      </c>
      <c r="N123" s="152">
        <f t="shared" si="52"/>
        <v>0</v>
      </c>
      <c r="O123" s="264"/>
      <c r="P123" s="264"/>
      <c r="Q123" s="264"/>
      <c r="R123" s="264"/>
      <c r="S123" s="264"/>
      <c r="T123" s="264"/>
      <c r="U123" s="264"/>
      <c r="V123" s="154">
        <f t="shared" si="53"/>
        <v>0</v>
      </c>
      <c r="W123" s="155" t="str">
        <f t="shared" si="48"/>
        <v/>
      </c>
      <c r="X123" s="154"/>
      <c r="Y123" s="154"/>
      <c r="Z123" s="154"/>
      <c r="AA123" s="154"/>
    </row>
    <row r="124" spans="1:27" ht="20.10000000000000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271">
        <f t="shared" si="50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1"/>
        <v>0</v>
      </c>
      <c r="N124" s="152">
        <f t="shared" si="52"/>
        <v>0</v>
      </c>
      <c r="O124" s="264"/>
      <c r="P124" s="264"/>
      <c r="Q124" s="264"/>
      <c r="R124" s="264"/>
      <c r="S124" s="264"/>
      <c r="T124" s="264"/>
      <c r="U124" s="264"/>
      <c r="V124" s="154">
        <f t="shared" si="53"/>
        <v>0</v>
      </c>
      <c r="W124" s="155" t="str">
        <f t="shared" si="48"/>
        <v/>
      </c>
      <c r="X124" s="154"/>
      <c r="Y124" s="154"/>
      <c r="Z124" s="154"/>
      <c r="AA124" s="154"/>
    </row>
    <row r="125" spans="1:27" ht="20.100000000000001" customHeight="1">
      <c r="A125" s="357"/>
      <c r="B125" s="162" t="s">
        <v>513</v>
      </c>
      <c r="C125" s="148" t="s">
        <v>212</v>
      </c>
      <c r="D125" s="130">
        <v>5.03</v>
      </c>
      <c r="E125" s="130"/>
      <c r="F125" s="149"/>
      <c r="G125" s="150"/>
      <c r="H125" s="271">
        <f t="shared" si="50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1"/>
        <v>0</v>
      </c>
      <c r="N125" s="152">
        <f t="shared" si="52"/>
        <v>0</v>
      </c>
      <c r="O125" s="264"/>
      <c r="P125" s="264"/>
      <c r="Q125" s="264"/>
      <c r="R125" s="264"/>
      <c r="S125" s="264"/>
      <c r="T125" s="264"/>
      <c r="U125" s="264"/>
      <c r="V125" s="154">
        <f t="shared" si="53"/>
        <v>0</v>
      </c>
      <c r="W125" s="155" t="str">
        <f t="shared" si="48"/>
        <v/>
      </c>
      <c r="X125" s="154"/>
      <c r="Y125" s="154"/>
      <c r="Z125" s="154"/>
      <c r="AA125" s="154"/>
    </row>
    <row r="126" spans="1:27" ht="20.100000000000001" customHeight="1">
      <c r="A126" s="357">
        <v>30100054</v>
      </c>
      <c r="B126" s="162" t="s">
        <v>227</v>
      </c>
      <c r="C126" s="268" t="s">
        <v>203</v>
      </c>
      <c r="D126" s="130">
        <v>5.03</v>
      </c>
      <c r="E126" s="130"/>
      <c r="F126" s="149"/>
      <c r="G126" s="150"/>
      <c r="H126" s="271">
        <f t="shared" si="50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1"/>
        <v>0</v>
      </c>
      <c r="N126" s="152">
        <f t="shared" si="52"/>
        <v>0</v>
      </c>
      <c r="O126" s="264"/>
      <c r="P126" s="264"/>
      <c r="Q126" s="264"/>
      <c r="R126" s="264"/>
      <c r="S126" s="264"/>
      <c r="T126" s="264"/>
      <c r="U126" s="264"/>
      <c r="V126" s="154">
        <f t="shared" si="53"/>
        <v>0</v>
      </c>
      <c r="W126" s="155" t="str">
        <f t="shared" si="48"/>
        <v/>
      </c>
      <c r="X126" s="154"/>
      <c r="Y126" s="154"/>
      <c r="Z126" s="154"/>
      <c r="AA126" s="154"/>
    </row>
    <row r="127" spans="1:27" ht="20.10000000000000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271">
        <f t="shared" si="50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1"/>
        <v>0</v>
      </c>
      <c r="N127" s="152">
        <f t="shared" si="52"/>
        <v>0</v>
      </c>
      <c r="O127" s="264"/>
      <c r="P127" s="264"/>
      <c r="Q127" s="264"/>
      <c r="R127" s="264"/>
      <c r="S127" s="264"/>
      <c r="T127" s="264"/>
      <c r="U127" s="264"/>
      <c r="V127" s="154">
        <f t="shared" si="53"/>
        <v>0</v>
      </c>
      <c r="W127" s="155" t="str">
        <f t="shared" si="48"/>
        <v/>
      </c>
      <c r="X127" s="154"/>
      <c r="Y127" s="154"/>
      <c r="Z127" s="154"/>
      <c r="AA127" s="154"/>
    </row>
    <row r="128" spans="1:27" ht="20.10000000000000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271">
        <f t="shared" si="50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1"/>
        <v>0</v>
      </c>
      <c r="N128" s="152">
        <f t="shared" si="52"/>
        <v>0</v>
      </c>
      <c r="O128" s="264"/>
      <c r="P128" s="264"/>
      <c r="Q128" s="264"/>
      <c r="R128" s="264"/>
      <c r="S128" s="264"/>
      <c r="T128" s="264"/>
      <c r="U128" s="264"/>
      <c r="V128" s="154">
        <f t="shared" si="53"/>
        <v>0</v>
      </c>
      <c r="W128" s="155" t="str">
        <f t="shared" si="48"/>
        <v/>
      </c>
      <c r="X128" s="154"/>
      <c r="Y128" s="154"/>
      <c r="Z128" s="154"/>
      <c r="AA128" s="154"/>
    </row>
    <row r="129" spans="1:27" ht="20.100000000000001" customHeight="1">
      <c r="A129" s="357"/>
      <c r="B129" s="162" t="s">
        <v>227</v>
      </c>
      <c r="C129" s="268" t="s">
        <v>228</v>
      </c>
      <c r="D129" s="130">
        <v>5.03</v>
      </c>
      <c r="E129" s="130"/>
      <c r="F129" s="149"/>
      <c r="G129" s="150"/>
      <c r="H129" s="271">
        <f t="shared" si="50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1"/>
        <v>0</v>
      </c>
      <c r="N129" s="152">
        <f t="shared" si="52"/>
        <v>0</v>
      </c>
      <c r="O129" s="264"/>
      <c r="P129" s="264"/>
      <c r="Q129" s="264"/>
      <c r="R129" s="264"/>
      <c r="S129" s="264"/>
      <c r="T129" s="264"/>
      <c r="U129" s="264"/>
      <c r="V129" s="154">
        <f t="shared" si="53"/>
        <v>0</v>
      </c>
      <c r="W129" s="155" t="str">
        <f t="shared" si="48"/>
        <v/>
      </c>
      <c r="X129" s="154"/>
      <c r="Y129" s="154"/>
      <c r="Z129" s="154"/>
      <c r="AA129" s="154"/>
    </row>
    <row r="130" spans="1:27" ht="20.100000000000001" customHeight="1">
      <c r="A130" s="357">
        <v>30101067</v>
      </c>
      <c r="B130" s="162" t="s">
        <v>515</v>
      </c>
      <c r="C130" s="268" t="s">
        <v>212</v>
      </c>
      <c r="D130" s="130">
        <v>5.03</v>
      </c>
      <c r="E130" s="130"/>
      <c r="F130" s="149"/>
      <c r="G130" s="150"/>
      <c r="H130" s="271">
        <f t="shared" si="50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1"/>
        <v/>
      </c>
      <c r="N130" s="152">
        <f t="shared" si="52"/>
        <v>0</v>
      </c>
      <c r="O130" s="264"/>
      <c r="P130" s="264"/>
      <c r="Q130" s="264"/>
      <c r="R130" s="264"/>
      <c r="S130" s="264"/>
      <c r="T130" s="264"/>
      <c r="U130" s="264"/>
      <c r="V130" s="154">
        <f t="shared" si="53"/>
        <v>0</v>
      </c>
      <c r="W130" s="155" t="str">
        <f t="shared" si="48"/>
        <v/>
      </c>
      <c r="X130" s="154"/>
      <c r="Y130" s="154"/>
      <c r="Z130" s="154"/>
      <c r="AA130" s="154"/>
    </row>
    <row r="131" spans="1:27" ht="20.100000000000001" customHeight="1">
      <c r="A131" s="357">
        <v>30101068</v>
      </c>
      <c r="B131" s="162" t="s">
        <v>229</v>
      </c>
      <c r="C131" s="268" t="s">
        <v>203</v>
      </c>
      <c r="D131" s="130">
        <v>5.03</v>
      </c>
      <c r="E131" s="130"/>
      <c r="F131" s="149"/>
      <c r="G131" s="150"/>
      <c r="H131" s="271">
        <f t="shared" si="50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1"/>
        <v/>
      </c>
      <c r="N131" s="152">
        <f t="shared" si="52"/>
        <v>0</v>
      </c>
      <c r="O131" s="264"/>
      <c r="P131" s="264"/>
      <c r="Q131" s="264"/>
      <c r="R131" s="264"/>
      <c r="S131" s="264"/>
      <c r="T131" s="264"/>
      <c r="U131" s="264"/>
      <c r="V131" s="154">
        <f t="shared" si="53"/>
        <v>0</v>
      </c>
      <c r="W131" s="155" t="str">
        <f t="shared" si="48"/>
        <v/>
      </c>
      <c r="X131" s="154"/>
      <c r="Y131" s="154"/>
      <c r="Z131" s="154"/>
      <c r="AA131" s="154"/>
    </row>
    <row r="132" spans="1:27" ht="20.100000000000001" customHeight="1">
      <c r="A132" s="357">
        <v>30101069</v>
      </c>
      <c r="B132" s="162" t="s">
        <v>229</v>
      </c>
      <c r="C132" s="268" t="s">
        <v>186</v>
      </c>
      <c r="D132" s="130">
        <v>5.03</v>
      </c>
      <c r="E132" s="130"/>
      <c r="F132" s="149"/>
      <c r="G132" s="150"/>
      <c r="H132" s="271">
        <f t="shared" si="50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1"/>
        <v/>
      </c>
      <c r="N132" s="152">
        <f t="shared" si="52"/>
        <v>0</v>
      </c>
      <c r="O132" s="264"/>
      <c r="P132" s="264"/>
      <c r="Q132" s="264"/>
      <c r="R132" s="264"/>
      <c r="S132" s="264"/>
      <c r="T132" s="264"/>
      <c r="U132" s="264"/>
      <c r="V132" s="154">
        <f t="shared" si="53"/>
        <v>0</v>
      </c>
      <c r="W132" s="155" t="str">
        <f t="shared" si="48"/>
        <v/>
      </c>
      <c r="X132" s="154"/>
      <c r="Y132" s="154"/>
      <c r="Z132" s="154"/>
      <c r="AA132" s="154"/>
    </row>
    <row r="133" spans="1:27" ht="20.100000000000001" customHeight="1">
      <c r="A133" s="357">
        <v>30101070</v>
      </c>
      <c r="B133" s="162" t="s">
        <v>229</v>
      </c>
      <c r="C133" s="268" t="s">
        <v>228</v>
      </c>
      <c r="D133" s="130">
        <v>5.03</v>
      </c>
      <c r="E133" s="130"/>
      <c r="F133" s="149"/>
      <c r="G133" s="150"/>
      <c r="H133" s="271">
        <f t="shared" si="50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1"/>
        <v/>
      </c>
      <c r="N133" s="152">
        <f t="shared" si="52"/>
        <v>0</v>
      </c>
      <c r="O133" s="264"/>
      <c r="P133" s="264"/>
      <c r="Q133" s="264"/>
      <c r="R133" s="264"/>
      <c r="S133" s="264"/>
      <c r="T133" s="264"/>
      <c r="U133" s="264"/>
      <c r="V133" s="154">
        <f t="shared" si="53"/>
        <v>0</v>
      </c>
      <c r="W133" s="155" t="str">
        <f t="shared" si="48"/>
        <v/>
      </c>
      <c r="X133" s="154"/>
      <c r="Y133" s="154"/>
      <c r="Z133" s="154"/>
      <c r="AA133" s="154"/>
    </row>
    <row r="134" spans="1:27" ht="20.100000000000001" customHeight="1">
      <c r="A134" s="357">
        <v>30101071</v>
      </c>
      <c r="B134" s="162" t="s">
        <v>229</v>
      </c>
      <c r="C134" s="268" t="s">
        <v>199</v>
      </c>
      <c r="D134" s="130">
        <v>5.03</v>
      </c>
      <c r="E134" s="130"/>
      <c r="F134" s="149"/>
      <c r="G134" s="150"/>
      <c r="H134" s="271">
        <f t="shared" si="50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1"/>
        <v/>
      </c>
      <c r="N134" s="152">
        <f t="shared" si="52"/>
        <v>0</v>
      </c>
      <c r="O134" s="264"/>
      <c r="P134" s="264"/>
      <c r="Q134" s="264"/>
      <c r="R134" s="264"/>
      <c r="S134" s="264"/>
      <c r="T134" s="264"/>
      <c r="U134" s="264"/>
      <c r="V134" s="154">
        <f t="shared" si="53"/>
        <v>0</v>
      </c>
      <c r="W134" s="155" t="str">
        <f t="shared" si="48"/>
        <v/>
      </c>
      <c r="X134" s="154"/>
      <c r="Y134" s="154"/>
      <c r="Z134" s="154"/>
      <c r="AA134" s="154"/>
    </row>
    <row r="135" spans="1:27" ht="20.10000000000000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271">
        <f t="shared" ref="H135:H136" si="54">D135*G135</f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ref="M135:M136" si="55">IF(ISERROR(I135-K135),"",I135-K135)</f>
        <v>0</v>
      </c>
      <c r="N135" s="152">
        <f t="shared" ref="N135:N136" si="56">SUM(O135:U135)</f>
        <v>0</v>
      </c>
      <c r="O135" s="264"/>
      <c r="P135" s="264"/>
      <c r="Q135" s="264"/>
      <c r="R135" s="264"/>
      <c r="S135" s="264"/>
      <c r="T135" s="264"/>
      <c r="U135" s="264"/>
      <c r="V135" s="154">
        <f t="shared" ref="V135:V136" si="57">SUM(X135:AA135)</f>
        <v>0</v>
      </c>
      <c r="W135" s="155" t="str">
        <f t="shared" ref="W135:W149" si="58">IF(ISERROR(V135/G135),"",V135/G135)</f>
        <v/>
      </c>
      <c r="X135" s="154"/>
      <c r="Y135" s="154"/>
      <c r="Z135" s="154"/>
      <c r="AA135" s="154"/>
    </row>
    <row r="136" spans="1:27" ht="20.10000000000000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271">
        <f t="shared" si="54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5"/>
        <v>0</v>
      </c>
      <c r="N136" s="152">
        <f t="shared" si="56"/>
        <v>0</v>
      </c>
      <c r="O136" s="264"/>
      <c r="P136" s="264"/>
      <c r="Q136" s="264"/>
      <c r="R136" s="264"/>
      <c r="S136" s="264"/>
      <c r="T136" s="264"/>
      <c r="U136" s="264"/>
      <c r="V136" s="154">
        <f t="shared" si="57"/>
        <v>0</v>
      </c>
      <c r="W136" s="155" t="str">
        <f t="shared" si="58"/>
        <v/>
      </c>
      <c r="X136" s="154"/>
      <c r="Y136" s="154"/>
      <c r="Z136" s="154"/>
      <c r="AA136" s="154"/>
    </row>
    <row r="137" spans="1:27" ht="20.100000000000001" customHeight="1">
      <c r="A137" s="559" t="s">
        <v>231</v>
      </c>
      <c r="B137" s="560"/>
      <c r="C137" s="269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58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271">
        <f t="shared" ref="H138:H144" si="59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4" si="60">IF(ISERROR(I138-K138),"",I138-K138)</f>
        <v>0</v>
      </c>
      <c r="N138" s="152">
        <f t="shared" ref="N138:N144" si="61">SUM(O138:U138)</f>
        <v>0</v>
      </c>
      <c r="O138" s="264"/>
      <c r="P138" s="264"/>
      <c r="Q138" s="264"/>
      <c r="R138" s="264"/>
      <c r="S138" s="264"/>
      <c r="T138" s="264"/>
      <c r="U138" s="264"/>
      <c r="V138" s="154">
        <f t="shared" ref="V138:V144" si="62">SUM(X138:AA138)</f>
        <v>0</v>
      </c>
      <c r="W138" s="155" t="str">
        <f t="shared" si="58"/>
        <v/>
      </c>
      <c r="X138" s="154"/>
      <c r="Y138" s="154"/>
      <c r="Z138" s="154"/>
      <c r="AA138" s="154"/>
    </row>
    <row r="139" spans="1:27" ht="20.10000000000000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271">
        <f t="shared" si="59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60"/>
        <v>0</v>
      </c>
      <c r="N139" s="152">
        <f t="shared" si="61"/>
        <v>0</v>
      </c>
      <c r="O139" s="264"/>
      <c r="P139" s="264"/>
      <c r="Q139" s="264"/>
      <c r="R139" s="264"/>
      <c r="S139" s="264"/>
      <c r="T139" s="264"/>
      <c r="U139" s="264"/>
      <c r="V139" s="154">
        <f t="shared" si="62"/>
        <v>0</v>
      </c>
      <c r="W139" s="155" t="str">
        <f t="shared" si="58"/>
        <v/>
      </c>
      <c r="X139" s="154"/>
      <c r="Y139" s="154"/>
      <c r="Z139" s="154"/>
      <c r="AA139" s="154"/>
    </row>
    <row r="140" spans="1:27" ht="20.10000000000000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271">
        <f t="shared" si="59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60"/>
        <v>0</v>
      </c>
      <c r="N140" s="152">
        <f t="shared" si="61"/>
        <v>0</v>
      </c>
      <c r="O140" s="264"/>
      <c r="P140" s="264"/>
      <c r="Q140" s="264"/>
      <c r="R140" s="264"/>
      <c r="S140" s="264"/>
      <c r="T140" s="264"/>
      <c r="U140" s="264"/>
      <c r="V140" s="154">
        <f t="shared" si="62"/>
        <v>0</v>
      </c>
      <c r="W140" s="155" t="str">
        <f t="shared" si="58"/>
        <v/>
      </c>
      <c r="X140" s="154"/>
      <c r="Y140" s="154"/>
      <c r="Z140" s="154"/>
      <c r="AA140" s="154"/>
    </row>
    <row r="141" spans="1:27" ht="20.100000000000001" customHeight="1">
      <c r="A141" s="358"/>
      <c r="B141" s="156" t="s">
        <v>516</v>
      </c>
      <c r="C141" s="148" t="s">
        <v>195</v>
      </c>
      <c r="D141" s="130">
        <v>5.04</v>
      </c>
      <c r="E141" s="130"/>
      <c r="F141" s="149"/>
      <c r="G141" s="150"/>
      <c r="H141" s="271">
        <f t="shared" si="59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60"/>
        <v>0</v>
      </c>
      <c r="N141" s="152">
        <f t="shared" si="61"/>
        <v>0</v>
      </c>
      <c r="O141" s="264"/>
      <c r="P141" s="264"/>
      <c r="Q141" s="264"/>
      <c r="R141" s="264"/>
      <c r="S141" s="264"/>
      <c r="T141" s="264"/>
      <c r="U141" s="264"/>
      <c r="V141" s="154">
        <f t="shared" si="62"/>
        <v>0</v>
      </c>
      <c r="W141" s="155" t="str">
        <f t="shared" si="58"/>
        <v/>
      </c>
      <c r="X141" s="154"/>
      <c r="Y141" s="154"/>
      <c r="Z141" s="154"/>
      <c r="AA141" s="154"/>
    </row>
    <row r="142" spans="1:27" ht="20.10000000000000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271">
        <f t="shared" si="59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60"/>
        <v>0</v>
      </c>
      <c r="N142" s="152">
        <f t="shared" si="61"/>
        <v>0</v>
      </c>
      <c r="O142" s="264"/>
      <c r="P142" s="264"/>
      <c r="Q142" s="264"/>
      <c r="R142" s="264"/>
      <c r="S142" s="264"/>
      <c r="T142" s="264"/>
      <c r="U142" s="264"/>
      <c r="V142" s="154">
        <f t="shared" si="62"/>
        <v>0</v>
      </c>
      <c r="W142" s="155" t="str">
        <f t="shared" si="58"/>
        <v/>
      </c>
      <c r="X142" s="154"/>
      <c r="Y142" s="154"/>
      <c r="Z142" s="154"/>
      <c r="AA142" s="154"/>
    </row>
    <row r="143" spans="1:27" ht="20.10000000000000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350">
        <f t="shared" si="59"/>
        <v>0</v>
      </c>
      <c r="I143" s="151"/>
      <c r="J143" s="152"/>
      <c r="K143" s="153"/>
      <c r="L143" s="151"/>
      <c r="M143" s="131"/>
      <c r="N143" s="152"/>
      <c r="O143" s="316"/>
      <c r="P143" s="316"/>
      <c r="Q143" s="316"/>
      <c r="R143" s="316"/>
      <c r="S143" s="316"/>
      <c r="T143" s="316"/>
      <c r="U143" s="316"/>
      <c r="V143" s="154"/>
      <c r="W143" s="155"/>
      <c r="X143" s="154"/>
      <c r="Y143" s="154"/>
      <c r="Z143" s="154"/>
      <c r="AA143" s="154"/>
    </row>
    <row r="144" spans="1:27" ht="20.10000000000000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271">
        <f t="shared" si="59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si="60"/>
        <v>0</v>
      </c>
      <c r="N144" s="152">
        <f t="shared" si="61"/>
        <v>0</v>
      </c>
      <c r="O144" s="264"/>
      <c r="P144" s="264"/>
      <c r="Q144" s="264"/>
      <c r="R144" s="264"/>
      <c r="S144" s="264"/>
      <c r="T144" s="264"/>
      <c r="U144" s="264"/>
      <c r="V144" s="154">
        <f t="shared" si="62"/>
        <v>0</v>
      </c>
      <c r="W144" s="155" t="str">
        <f t="shared" si="58"/>
        <v/>
      </c>
      <c r="X144" s="154"/>
      <c r="Y144" s="154"/>
      <c r="Z144" s="154"/>
      <c r="AA144" s="154"/>
    </row>
    <row r="145" spans="1:27" ht="20.100000000000001" customHeight="1">
      <c r="A145" s="559" t="s">
        <v>234</v>
      </c>
      <c r="B145" s="560"/>
      <c r="C145" s="269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58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customHeight="1">
      <c r="A146" s="357">
        <v>30700013</v>
      </c>
      <c r="B146" s="356" t="s">
        <v>103</v>
      </c>
      <c r="C146" s="262"/>
      <c r="D146" s="130">
        <v>3.65</v>
      </c>
      <c r="E146" s="130"/>
      <c r="F146" s="175"/>
      <c r="G146" s="150"/>
      <c r="H146" s="271">
        <f t="shared" ref="H146:H159" si="63">D146*G146</f>
        <v>0</v>
      </c>
      <c r="I146" s="151"/>
      <c r="J146" s="152" t="str">
        <f t="array" ref="J146">IF(ISERROR(G146/I146),"",G146/I146)</f>
        <v/>
      </c>
      <c r="K146" s="271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264"/>
      <c r="P146" s="264"/>
      <c r="Q146" s="264"/>
      <c r="R146" s="264"/>
      <c r="S146" s="264"/>
      <c r="T146" s="264"/>
      <c r="U146" s="264"/>
      <c r="V146" s="154">
        <f t="shared" ref="V146:V149" si="66">SUM(X146:AA146)</f>
        <v>0</v>
      </c>
      <c r="W146" s="155" t="str">
        <f t="shared" si="58"/>
        <v/>
      </c>
      <c r="X146" s="154"/>
      <c r="Y146" s="154"/>
      <c r="Z146" s="154"/>
      <c r="AA146" s="154"/>
    </row>
    <row r="147" spans="1:27" ht="20.100000000000001" customHeight="1">
      <c r="A147" s="357">
        <v>30700014</v>
      </c>
      <c r="B147" s="163" t="s">
        <v>236</v>
      </c>
      <c r="C147" s="262"/>
      <c r="D147" s="130">
        <v>6.58</v>
      </c>
      <c r="E147" s="130"/>
      <c r="F147" s="149"/>
      <c r="G147" s="150"/>
      <c r="H147" s="271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264"/>
      <c r="P147" s="264"/>
      <c r="Q147" s="264"/>
      <c r="R147" s="264"/>
      <c r="S147" s="264"/>
      <c r="T147" s="264"/>
      <c r="U147" s="264"/>
      <c r="V147" s="154">
        <f t="shared" si="66"/>
        <v>0</v>
      </c>
      <c r="W147" s="155" t="str">
        <f t="shared" si="58"/>
        <v/>
      </c>
      <c r="X147" s="154"/>
      <c r="Y147" s="154"/>
      <c r="Z147" s="154"/>
      <c r="AA147" s="154"/>
    </row>
    <row r="148" spans="1:27" ht="20.100000000000001" customHeight="1">
      <c r="A148" s="357">
        <v>30700016</v>
      </c>
      <c r="B148" s="163" t="s">
        <v>237</v>
      </c>
      <c r="C148" s="262"/>
      <c r="D148" s="130">
        <v>7.8</v>
      </c>
      <c r="E148" s="130"/>
      <c r="F148" s="149"/>
      <c r="G148" s="150"/>
      <c r="H148" s="271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264"/>
      <c r="P148" s="264"/>
      <c r="Q148" s="264"/>
      <c r="R148" s="264"/>
      <c r="S148" s="264"/>
      <c r="T148" s="264"/>
      <c r="U148" s="264"/>
      <c r="V148" s="154">
        <f t="shared" si="66"/>
        <v>0</v>
      </c>
      <c r="W148" s="155" t="str">
        <f t="shared" si="58"/>
        <v/>
      </c>
      <c r="X148" s="154"/>
      <c r="Y148" s="154"/>
      <c r="Z148" s="154"/>
      <c r="AA148" s="154"/>
    </row>
    <row r="149" spans="1:27" ht="20.100000000000001" customHeight="1">
      <c r="A149" s="357">
        <v>30700017</v>
      </c>
      <c r="B149" s="163" t="s">
        <v>238</v>
      </c>
      <c r="C149" s="262"/>
      <c r="D149" s="130">
        <v>4.4000000000000004</v>
      </c>
      <c r="E149" s="130"/>
      <c r="F149" s="149"/>
      <c r="G149" s="150"/>
      <c r="H149" s="35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264"/>
      <c r="P149" s="264"/>
      <c r="Q149" s="264"/>
      <c r="R149" s="264"/>
      <c r="S149" s="264"/>
      <c r="T149" s="264"/>
      <c r="U149" s="264"/>
      <c r="V149" s="154">
        <f t="shared" si="66"/>
        <v>0</v>
      </c>
      <c r="W149" s="155" t="str">
        <f t="shared" si="58"/>
        <v/>
      </c>
      <c r="X149" s="154"/>
      <c r="Y149" s="154"/>
      <c r="Z149" s="154"/>
      <c r="AA149" s="154"/>
    </row>
    <row r="150" spans="1:27" ht="20.10000000000000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35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264"/>
      <c r="P150" s="264"/>
      <c r="Q150" s="264"/>
      <c r="R150" s="264"/>
      <c r="S150" s="264"/>
      <c r="T150" s="264"/>
      <c r="U150" s="264"/>
      <c r="V150" s="154"/>
      <c r="W150" s="155"/>
      <c r="X150" s="154"/>
      <c r="Y150" s="154"/>
      <c r="Z150" s="154"/>
      <c r="AA150" s="154"/>
    </row>
    <row r="151" spans="1:27" ht="20.100000000000001" customHeight="1">
      <c r="A151" s="363"/>
      <c r="B151" s="262" t="s">
        <v>518</v>
      </c>
      <c r="C151" s="262" t="s">
        <v>179</v>
      </c>
      <c r="D151" s="130">
        <v>6.04</v>
      </c>
      <c r="E151" s="130"/>
      <c r="F151" s="149"/>
      <c r="G151" s="150"/>
      <c r="H151" s="35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264"/>
      <c r="P151" s="264"/>
      <c r="Q151" s="264"/>
      <c r="R151" s="264"/>
      <c r="S151" s="264"/>
      <c r="T151" s="264"/>
      <c r="U151" s="264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customHeight="1">
      <c r="A152" s="363">
        <v>30700019</v>
      </c>
      <c r="B152" s="262" t="s">
        <v>239</v>
      </c>
      <c r="C152" s="262" t="s">
        <v>186</v>
      </c>
      <c r="D152" s="130">
        <v>6.04</v>
      </c>
      <c r="E152" s="130"/>
      <c r="F152" s="149"/>
      <c r="G152" s="150"/>
      <c r="H152" s="35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264"/>
      <c r="P152" s="264"/>
      <c r="Q152" s="264"/>
      <c r="R152" s="264"/>
      <c r="S152" s="264"/>
      <c r="T152" s="264"/>
      <c r="U152" s="264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customHeight="1">
      <c r="A153" s="363">
        <v>30601015</v>
      </c>
      <c r="B153" s="335" t="s">
        <v>447</v>
      </c>
      <c r="C153" s="335" t="s">
        <v>179</v>
      </c>
      <c r="D153" s="130">
        <v>6</v>
      </c>
      <c r="E153" s="130"/>
      <c r="F153" s="149"/>
      <c r="G153" s="150"/>
      <c r="H153" s="350">
        <f t="shared" si="63"/>
        <v>0</v>
      </c>
      <c r="I153" s="151"/>
      <c r="J153" s="152"/>
      <c r="K153" s="153"/>
      <c r="L153" s="151"/>
      <c r="M153" s="131"/>
      <c r="N153" s="152"/>
      <c r="O153" s="336"/>
      <c r="P153" s="336"/>
      <c r="Q153" s="336"/>
      <c r="R153" s="336"/>
      <c r="S153" s="336"/>
      <c r="T153" s="336"/>
      <c r="U153" s="336"/>
      <c r="V153" s="154"/>
      <c r="W153" s="155"/>
      <c r="X153" s="154"/>
      <c r="Y153" s="154"/>
      <c r="Z153" s="154"/>
      <c r="AA153" s="154"/>
    </row>
    <row r="154" spans="1:27" ht="20.100000000000001" customHeight="1">
      <c r="A154" s="363">
        <v>30101016</v>
      </c>
      <c r="B154" s="342" t="s">
        <v>446</v>
      </c>
      <c r="C154" s="342" t="s">
        <v>449</v>
      </c>
      <c r="D154" s="130">
        <v>6</v>
      </c>
      <c r="E154" s="130"/>
      <c r="F154" s="149"/>
      <c r="G154" s="150"/>
      <c r="H154" s="350">
        <f t="shared" si="63"/>
        <v>0</v>
      </c>
      <c r="I154" s="151"/>
      <c r="J154" s="152"/>
      <c r="K154" s="153"/>
      <c r="L154" s="151"/>
      <c r="M154" s="131"/>
      <c r="N154" s="152"/>
      <c r="O154" s="343"/>
      <c r="P154" s="343"/>
      <c r="Q154" s="343"/>
      <c r="R154" s="343"/>
      <c r="S154" s="343"/>
      <c r="T154" s="343"/>
      <c r="U154" s="343"/>
      <c r="V154" s="154"/>
      <c r="W154" s="155"/>
      <c r="X154" s="154"/>
      <c r="Y154" s="154"/>
      <c r="Z154" s="154"/>
      <c r="AA154" s="154"/>
    </row>
    <row r="155" spans="1:27" ht="20.100000000000001" customHeight="1">
      <c r="A155" s="357">
        <v>30700018</v>
      </c>
      <c r="B155" s="263" t="s">
        <v>240</v>
      </c>
      <c r="C155" s="148"/>
      <c r="D155" s="130">
        <v>7.3</v>
      </c>
      <c r="E155" s="130"/>
      <c r="F155" s="149"/>
      <c r="G155" s="150"/>
      <c r="H155" s="35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264"/>
      <c r="P155" s="264"/>
      <c r="Q155" s="264"/>
      <c r="R155" s="264"/>
      <c r="S155" s="264"/>
      <c r="T155" s="264"/>
      <c r="U155" s="264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customHeight="1">
      <c r="A156" s="357">
        <v>30700010</v>
      </c>
      <c r="B156" s="263" t="s">
        <v>241</v>
      </c>
      <c r="C156" s="148"/>
      <c r="D156" s="130">
        <f>78*120/1000</f>
        <v>9.36</v>
      </c>
      <c r="E156" s="130"/>
      <c r="F156" s="149"/>
      <c r="G156" s="150"/>
      <c r="H156" s="35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264"/>
      <c r="P156" s="264"/>
      <c r="Q156" s="264"/>
      <c r="R156" s="264"/>
      <c r="S156" s="264"/>
      <c r="T156" s="264"/>
      <c r="U156" s="264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customHeight="1">
      <c r="A157" s="357">
        <v>30700015</v>
      </c>
      <c r="B157" s="263" t="s">
        <v>242</v>
      </c>
      <c r="C157" s="148"/>
      <c r="D157" s="130">
        <v>4.5</v>
      </c>
      <c r="E157" s="130"/>
      <c r="F157" s="149"/>
      <c r="G157" s="150"/>
      <c r="H157" s="350">
        <f t="shared" si="63"/>
        <v>0</v>
      </c>
      <c r="I157" s="151"/>
      <c r="J157" s="152"/>
      <c r="K157" s="153"/>
      <c r="L157" s="151"/>
      <c r="M157" s="131"/>
      <c r="N157" s="152"/>
      <c r="O157" s="264"/>
      <c r="P157" s="264"/>
      <c r="Q157" s="264"/>
      <c r="R157" s="264"/>
      <c r="S157" s="264"/>
      <c r="T157" s="264"/>
      <c r="U157" s="264"/>
      <c r="V157" s="154"/>
      <c r="W157" s="155"/>
      <c r="X157" s="154"/>
      <c r="Y157" s="154"/>
      <c r="Z157" s="154"/>
      <c r="AA157" s="154"/>
    </row>
    <row r="158" spans="1:27" ht="20.100000000000001" customHeight="1">
      <c r="A158" s="357">
        <v>30700012</v>
      </c>
      <c r="B158" s="263" t="s">
        <v>243</v>
      </c>
      <c r="C158" s="148"/>
      <c r="D158" s="130">
        <v>4.5</v>
      </c>
      <c r="E158" s="130"/>
      <c r="F158" s="149"/>
      <c r="G158" s="150"/>
      <c r="H158" s="350">
        <f t="shared" si="63"/>
        <v>0</v>
      </c>
      <c r="I158" s="151"/>
      <c r="J158" s="152"/>
      <c r="K158" s="153"/>
      <c r="L158" s="151"/>
      <c r="M158" s="131"/>
      <c r="N158" s="152"/>
      <c r="O158" s="264"/>
      <c r="P158" s="264"/>
      <c r="Q158" s="264"/>
      <c r="R158" s="264"/>
      <c r="S158" s="264"/>
      <c r="T158" s="264"/>
      <c r="U158" s="264"/>
      <c r="V158" s="154"/>
      <c r="W158" s="155"/>
      <c r="X158" s="154"/>
      <c r="Y158" s="154"/>
      <c r="Z158" s="154"/>
      <c r="AA158" s="154"/>
    </row>
    <row r="159" spans="1:27" ht="20.100000000000001" customHeight="1">
      <c r="A159" s="364">
        <v>30101063</v>
      </c>
      <c r="B159" s="309" t="s">
        <v>440</v>
      </c>
      <c r="C159" s="148"/>
      <c r="D159" s="130">
        <v>5.03</v>
      </c>
      <c r="E159" s="130"/>
      <c r="F159" s="149"/>
      <c r="G159" s="150"/>
      <c r="H159" s="350">
        <f t="shared" si="63"/>
        <v>0</v>
      </c>
      <c r="I159" s="151"/>
      <c r="J159" s="152"/>
      <c r="K159" s="153"/>
      <c r="L159" s="151"/>
      <c r="M159" s="131"/>
      <c r="N159" s="152"/>
      <c r="O159" s="308"/>
      <c r="P159" s="308"/>
      <c r="Q159" s="308"/>
      <c r="R159" s="308"/>
      <c r="S159" s="308"/>
      <c r="T159" s="308"/>
      <c r="U159" s="308"/>
      <c r="V159" s="154"/>
      <c r="W159" s="155"/>
      <c r="X159" s="154"/>
      <c r="Y159" s="154"/>
      <c r="Z159" s="154"/>
      <c r="AA159" s="154"/>
    </row>
    <row r="160" spans="1:27" ht="20.100000000000001" customHeight="1">
      <c r="A160" s="559" t="s">
        <v>244</v>
      </c>
      <c r="B160" s="560"/>
      <c r="C160" s="269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61" t="s">
        <v>246</v>
      </c>
      <c r="B161" s="562"/>
      <c r="C161" s="562"/>
      <c r="D161" s="562"/>
      <c r="E161" s="562"/>
      <c r="F161" s="563"/>
      <c r="G161" s="176">
        <f>SUM(G28,G86,G121,G137,G145,G160)</f>
        <v>0</v>
      </c>
      <c r="H161" s="176">
        <f>SUM(H28,H86,H121,H137,H145,H160)</f>
        <v>0</v>
      </c>
      <c r="I161" s="176">
        <f>SUM(I28,I86,I121,I137,I145,I160)</f>
        <v>0</v>
      </c>
      <c r="J161" s="177" t="str">
        <f t="array" ref="J161">IF(ISERROR(G161/I161),"",G161/I161)</f>
        <v/>
      </c>
      <c r="K161" s="176">
        <f>SUM(K28,K86,K121,K137,K145,K160)</f>
        <v>0</v>
      </c>
      <c r="L161" s="177" t="str">
        <f>IF(ISERROR(G161/K161),"",G161/K161)</f>
        <v/>
      </c>
      <c r="M161" s="176">
        <f t="shared" ref="M161:AA161" si="76">SUM(M28,M86,M121,M137,M145,M160)</f>
        <v>0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64" t="s">
        <v>495</v>
      </c>
      <c r="B162" s="267" t="s">
        <v>247</v>
      </c>
      <c r="C162" s="547" t="s">
        <v>248</v>
      </c>
      <c r="D162" s="548"/>
      <c r="E162" s="555" t="s">
        <v>249</v>
      </c>
      <c r="F162" s="555"/>
      <c r="G162" s="525" t="s">
        <v>250</v>
      </c>
      <c r="H162" s="525"/>
      <c r="I162" s="555" t="s">
        <v>251</v>
      </c>
      <c r="J162" s="555"/>
      <c r="K162" s="555" t="s">
        <v>252</v>
      </c>
      <c r="L162" s="555"/>
      <c r="M162" s="555" t="s">
        <v>253</v>
      </c>
      <c r="N162" s="555"/>
      <c r="O162" s="555" t="s">
        <v>254</v>
      </c>
      <c r="P162" s="525" t="s">
        <v>255</v>
      </c>
      <c r="Q162" s="525"/>
      <c r="R162" s="525" t="s">
        <v>252</v>
      </c>
      <c r="S162" s="525"/>
      <c r="T162" s="525" t="s">
        <v>256</v>
      </c>
      <c r="U162" s="525"/>
      <c r="V162" s="525" t="s">
        <v>257</v>
      </c>
      <c r="W162" s="525"/>
      <c r="X162" s="525" t="s">
        <v>252</v>
      </c>
      <c r="Y162" s="525"/>
      <c r="Z162" s="525" t="s">
        <v>256</v>
      </c>
      <c r="AA162" s="525"/>
    </row>
    <row r="163" spans="1:27" ht="20.100000000000001" customHeight="1">
      <c r="A163" s="565"/>
      <c r="B163" s="267" t="s">
        <v>258</v>
      </c>
      <c r="C163" s="547">
        <v>1</v>
      </c>
      <c r="D163" s="548"/>
      <c r="E163" s="558">
        <f>C163*11</f>
        <v>11</v>
      </c>
      <c r="F163" s="558"/>
      <c r="G163" s="525">
        <v>1</v>
      </c>
      <c r="H163" s="525"/>
      <c r="I163" s="558">
        <f>G163*11</f>
        <v>11</v>
      </c>
      <c r="J163" s="558"/>
      <c r="K163" s="558">
        <f>E163-I163</f>
        <v>0</v>
      </c>
      <c r="L163" s="558"/>
      <c r="M163" s="556">
        <f>IF(ISERROR(K163/E163),"",K163/E163)</f>
        <v>0</v>
      </c>
      <c r="N163" s="556"/>
      <c r="O163" s="555"/>
      <c r="P163" s="525" t="s">
        <v>201</v>
      </c>
      <c r="Q163" s="525"/>
      <c r="R163" s="554">
        <f>SUM(O28:U28)</f>
        <v>0</v>
      </c>
      <c r="S163" s="554"/>
      <c r="T163" s="549" t="str">
        <f t="array" ref="T163">IF(ISERROR(R163/R170),"",R163/R170)</f>
        <v/>
      </c>
      <c r="U163" s="549"/>
      <c r="V163" s="525" t="s">
        <v>259</v>
      </c>
      <c r="W163" s="525"/>
      <c r="X163" s="552">
        <f>SUM(P27,P85,P120,P136,P144,P158)</f>
        <v>0</v>
      </c>
      <c r="Y163" s="552"/>
      <c r="Z163" s="549" t="str">
        <f t="array" ref="Z163">IF(ISERROR(X163/X170),"",X163/X170)</f>
        <v/>
      </c>
      <c r="AA163" s="549"/>
    </row>
    <row r="164" spans="1:27" ht="20.100000000000001" customHeight="1">
      <c r="A164" s="565"/>
      <c r="B164" s="267" t="s">
        <v>260</v>
      </c>
      <c r="C164" s="547">
        <v>1</v>
      </c>
      <c r="D164" s="548"/>
      <c r="E164" s="558">
        <f>C164*11</f>
        <v>11</v>
      </c>
      <c r="F164" s="558"/>
      <c r="G164" s="525">
        <v>1</v>
      </c>
      <c r="H164" s="525"/>
      <c r="I164" s="558">
        <f>G164*11</f>
        <v>11</v>
      </c>
      <c r="J164" s="558"/>
      <c r="K164" s="558">
        <f>E164-I164</f>
        <v>0</v>
      </c>
      <c r="L164" s="558"/>
      <c r="M164" s="556">
        <f>IF(ISERROR(K164/E164),"",K164/E164)</f>
        <v>0</v>
      </c>
      <c r="N164" s="556"/>
      <c r="O164" s="555"/>
      <c r="P164" s="525" t="s">
        <v>216</v>
      </c>
      <c r="Q164" s="525"/>
      <c r="R164" s="554">
        <f>SUM(O86:U86)</f>
        <v>0</v>
      </c>
      <c r="S164" s="554"/>
      <c r="T164" s="549" t="str">
        <f>IF(ISERROR(R164/R170),"",R164/R170)</f>
        <v/>
      </c>
      <c r="U164" s="549"/>
      <c r="V164" s="525" t="s">
        <v>261</v>
      </c>
      <c r="W164" s="525"/>
      <c r="X164" s="552">
        <f>SUM(P28,P86,P121,P137,P145,P160)</f>
        <v>0</v>
      </c>
      <c r="Y164" s="552"/>
      <c r="Z164" s="549" t="str">
        <f>IF(ISERROR(X164/X170),"",X164/X170)</f>
        <v/>
      </c>
      <c r="AA164" s="549"/>
    </row>
    <row r="165" spans="1:27" ht="20.100000000000001" customHeight="1">
      <c r="A165" s="565"/>
      <c r="B165" s="267" t="s">
        <v>262</v>
      </c>
      <c r="C165" s="547">
        <v>1</v>
      </c>
      <c r="D165" s="548"/>
      <c r="E165" s="558">
        <f>C165*8</f>
        <v>8</v>
      </c>
      <c r="F165" s="558"/>
      <c r="G165" s="525">
        <v>1</v>
      </c>
      <c r="H165" s="525"/>
      <c r="I165" s="558">
        <f>G165*8</f>
        <v>8</v>
      </c>
      <c r="J165" s="558"/>
      <c r="K165" s="558">
        <f>E165-I165</f>
        <v>0</v>
      </c>
      <c r="L165" s="558"/>
      <c r="M165" s="556">
        <f>IF(ISERROR(K165/E165),"",K165/E165)</f>
        <v>0</v>
      </c>
      <c r="N165" s="556"/>
      <c r="O165" s="555"/>
      <c r="P165" s="525" t="s">
        <v>224</v>
      </c>
      <c r="Q165" s="525"/>
      <c r="R165" s="554">
        <f>SUM(O121:U121)</f>
        <v>0</v>
      </c>
      <c r="S165" s="554"/>
      <c r="T165" s="549" t="str">
        <f>IF(ISERROR(R165/R170),"",R165/R170)</f>
        <v/>
      </c>
      <c r="U165" s="549"/>
      <c r="V165" s="525" t="s">
        <v>263</v>
      </c>
      <c r="W165" s="525"/>
      <c r="X165" s="552">
        <f>SUM(P29,P87,P122,P138,P146,P161)</f>
        <v>0</v>
      </c>
      <c r="Y165" s="552"/>
      <c r="Z165" s="549" t="str">
        <f>IF(ISERROR(X165/X170),"",X165/X170)</f>
        <v/>
      </c>
      <c r="AA165" s="549"/>
    </row>
    <row r="166" spans="1:27" ht="20.100000000000001" customHeight="1">
      <c r="A166" s="565"/>
      <c r="B166" s="267" t="s">
        <v>264</v>
      </c>
      <c r="C166" s="547">
        <v>1</v>
      </c>
      <c r="D166" s="548"/>
      <c r="E166" s="558">
        <f>C166*11</f>
        <v>11</v>
      </c>
      <c r="F166" s="558"/>
      <c r="G166" s="525">
        <v>1</v>
      </c>
      <c r="H166" s="525"/>
      <c r="I166" s="558">
        <f>G166*11</f>
        <v>11</v>
      </c>
      <c r="J166" s="558"/>
      <c r="K166" s="558">
        <f>E166-I166</f>
        <v>0</v>
      </c>
      <c r="L166" s="558"/>
      <c r="M166" s="556">
        <f>IF(ISERROR(K166/E166),"",K166/E166)</f>
        <v>0</v>
      </c>
      <c r="N166" s="556"/>
      <c r="O166" s="555"/>
      <c r="P166" s="525" t="s">
        <v>231</v>
      </c>
      <c r="Q166" s="525"/>
      <c r="R166" s="554">
        <f>SUM(O137:U137)</f>
        <v>0</v>
      </c>
      <c r="S166" s="554"/>
      <c r="T166" s="549" t="str">
        <f>IF(ISERROR(R166/R170),"",R166/R170)</f>
        <v/>
      </c>
      <c r="U166" s="549"/>
      <c r="V166" s="525" t="s">
        <v>265</v>
      </c>
      <c r="W166" s="525"/>
      <c r="X166" s="552">
        <f>SUM(P31,P88,P123,P139,P147,P162)</f>
        <v>0</v>
      </c>
      <c r="Y166" s="552"/>
      <c r="Z166" s="549" t="str">
        <f>IF(ISERROR(X166/X170),"",X166/X170)</f>
        <v/>
      </c>
      <c r="AA166" s="549"/>
    </row>
    <row r="167" spans="1:27" ht="20.100000000000001" customHeight="1">
      <c r="A167" s="566"/>
      <c r="B167" s="267" t="s">
        <v>266</v>
      </c>
      <c r="C167" s="557">
        <f>SUM(C163:D166)</f>
        <v>4</v>
      </c>
      <c r="D167" s="531"/>
      <c r="E167" s="558">
        <f>SUM(E163:F166)</f>
        <v>41</v>
      </c>
      <c r="F167" s="558"/>
      <c r="G167" s="525">
        <f>SUM(G163:H166)</f>
        <v>4</v>
      </c>
      <c r="H167" s="525"/>
      <c r="I167" s="558">
        <f>SUM(I163:J166)</f>
        <v>41</v>
      </c>
      <c r="J167" s="558"/>
      <c r="K167" s="558">
        <f>SUM(K163:L166)</f>
        <v>0</v>
      </c>
      <c r="L167" s="558"/>
      <c r="M167" s="556">
        <f>IF(ISERROR(K167/E167),"",K167/E167)</f>
        <v>0</v>
      </c>
      <c r="N167" s="556"/>
      <c r="O167" s="555"/>
      <c r="P167" s="525" t="s">
        <v>234</v>
      </c>
      <c r="Q167" s="525"/>
      <c r="R167" s="554">
        <f>SUM(O145:U145)</f>
        <v>0</v>
      </c>
      <c r="S167" s="554"/>
      <c r="T167" s="549" t="str">
        <f>IF(ISERROR(R167/R170),"",R167/R170)</f>
        <v/>
      </c>
      <c r="U167" s="549"/>
      <c r="V167" s="525" t="s">
        <v>267</v>
      </c>
      <c r="W167" s="525"/>
      <c r="X167" s="552">
        <f>SUM(P32,P89,P124,P140,P148,P163)</f>
        <v>0</v>
      </c>
      <c r="Y167" s="552"/>
      <c r="Z167" s="549" t="str">
        <f>IF(ISERROR(X167/X170),"",X167/X170)</f>
        <v/>
      </c>
      <c r="AA167" s="549"/>
    </row>
    <row r="168" spans="1:27" ht="20.100000000000001" customHeight="1">
      <c r="A168" s="365" t="s">
        <v>496</v>
      </c>
      <c r="B168" s="267">
        <f>G161</f>
        <v>0</v>
      </c>
      <c r="C168" s="535" t="s">
        <v>269</v>
      </c>
      <c r="D168" s="534"/>
      <c r="E168" s="525">
        <f>H161</f>
        <v>0</v>
      </c>
      <c r="F168" s="525"/>
      <c r="G168" s="525" t="s">
        <v>270</v>
      </c>
      <c r="H168" s="525"/>
      <c r="I168" s="553" t="str">
        <f>L161</f>
        <v/>
      </c>
      <c r="J168" s="553"/>
      <c r="K168" s="555" t="s">
        <v>271</v>
      </c>
      <c r="L168" s="555"/>
      <c r="M168" s="553" t="str">
        <f>J161</f>
        <v/>
      </c>
      <c r="N168" s="553"/>
      <c r="O168" s="555"/>
      <c r="P168" s="525" t="s">
        <v>244</v>
      </c>
      <c r="Q168" s="525"/>
      <c r="R168" s="554">
        <f>SUM(O160:U160)</f>
        <v>0</v>
      </c>
      <c r="S168" s="554"/>
      <c r="T168" s="549" t="str">
        <f>IF(ISERROR(R168/R170),"",R168/R170)</f>
        <v/>
      </c>
      <c r="U168" s="549"/>
      <c r="V168" s="525" t="s">
        <v>272</v>
      </c>
      <c r="W168" s="525"/>
      <c r="X168" s="552">
        <f>SUM(P33,P90,P125,P141,P149,P164)</f>
        <v>0</v>
      </c>
      <c r="Y168" s="552"/>
      <c r="Z168" s="549" t="str">
        <f>IF(ISERROR(X168/X170),"",X168/X170)</f>
        <v/>
      </c>
      <c r="AA168" s="549"/>
    </row>
    <row r="169" spans="1:27" ht="20.100000000000001" customHeight="1">
      <c r="A169" s="366" t="s">
        <v>497</v>
      </c>
      <c r="B169" s="267">
        <f>I161+C167</f>
        <v>4</v>
      </c>
      <c r="C169" s="532" t="s">
        <v>251</v>
      </c>
      <c r="D169" s="533"/>
      <c r="E169" s="550">
        <f>K161+I167</f>
        <v>41</v>
      </c>
      <c r="F169" s="550"/>
      <c r="G169" s="525" t="s">
        <v>274</v>
      </c>
      <c r="H169" s="525"/>
      <c r="I169" s="553">
        <f>B169-E169</f>
        <v>-37</v>
      </c>
      <c r="J169" s="553"/>
      <c r="K169" s="555" t="s">
        <v>275</v>
      </c>
      <c r="L169" s="555"/>
      <c r="M169" s="556">
        <f>IF(ISERROR(I169/E169),"",I169/E169)</f>
        <v>-0.90243902439024393</v>
      </c>
      <c r="N169" s="556"/>
      <c r="O169" s="555"/>
      <c r="P169" s="525" t="s">
        <v>245</v>
      </c>
      <c r="Q169" s="525"/>
      <c r="R169" s="554"/>
      <c r="S169" s="554"/>
      <c r="T169" s="549" t="str">
        <f>IF(ISERROR(R169/R170),"",R169/R170)</f>
        <v/>
      </c>
      <c r="U169" s="549"/>
      <c r="V169" s="525" t="s">
        <v>264</v>
      </c>
      <c r="W169" s="525"/>
      <c r="X169" s="552"/>
      <c r="Y169" s="552"/>
      <c r="Z169" s="549" t="str">
        <f>IF(ISERROR(X169/X170),"",X169/X170)</f>
        <v/>
      </c>
      <c r="AA169" s="549"/>
    </row>
    <row r="170" spans="1:27" ht="20.100000000000001" customHeight="1">
      <c r="A170" s="366" t="s">
        <v>498</v>
      </c>
      <c r="B170" s="267">
        <f>N161</f>
        <v>0</v>
      </c>
      <c r="C170" s="532" t="s">
        <v>277</v>
      </c>
      <c r="D170" s="533"/>
      <c r="E170" s="549">
        <f>IF(ISERROR(B170/B169),"",B170/B169)</f>
        <v>0</v>
      </c>
      <c r="F170" s="549"/>
      <c r="G170" s="525" t="s">
        <v>278</v>
      </c>
      <c r="H170" s="525"/>
      <c r="I170" s="555">
        <f>V161</f>
        <v>0</v>
      </c>
      <c r="J170" s="555"/>
      <c r="K170" s="555" t="s">
        <v>279</v>
      </c>
      <c r="L170" s="555"/>
      <c r="M170" s="556" t="str">
        <f t="array" ref="M170">IF(ISERROR(I170/B168),"",I170/B168)</f>
        <v/>
      </c>
      <c r="N170" s="556"/>
      <c r="O170" s="555"/>
      <c r="P170" s="525" t="s">
        <v>266</v>
      </c>
      <c r="Q170" s="525"/>
      <c r="R170" s="554">
        <f>SUM(R163:S169)</f>
        <v>0</v>
      </c>
      <c r="S170" s="554"/>
      <c r="T170" s="549"/>
      <c r="U170" s="549"/>
      <c r="V170" s="525" t="s">
        <v>266</v>
      </c>
      <c r="W170" s="525"/>
      <c r="X170" s="552">
        <f>SUM(X163:Y169)</f>
        <v>0</v>
      </c>
      <c r="Y170" s="552"/>
      <c r="Z170" s="549"/>
      <c r="AA170" s="549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75" t="s">
        <v>499</v>
      </c>
      <c r="B172" s="578" t="s">
        <v>280</v>
      </c>
      <c r="C172" s="578" t="s">
        <v>281</v>
      </c>
      <c r="D172" s="578" t="s">
        <v>282</v>
      </c>
      <c r="E172" s="581" t="s">
        <v>283</v>
      </c>
      <c r="F172" s="572" t="s">
        <v>284</v>
      </c>
      <c r="G172" s="555" t="s">
        <v>285</v>
      </c>
      <c r="H172" s="555"/>
      <c r="I172" s="578" t="s">
        <v>286</v>
      </c>
      <c r="J172" s="584" t="s">
        <v>271</v>
      </c>
      <c r="K172" s="587" t="s">
        <v>287</v>
      </c>
      <c r="L172" s="578" t="s">
        <v>270</v>
      </c>
      <c r="M172" s="568" t="s">
        <v>288</v>
      </c>
      <c r="N172" s="570" t="s">
        <v>252</v>
      </c>
      <c r="O172" s="555" t="s">
        <v>289</v>
      </c>
      <c r="P172" s="555"/>
      <c r="Q172" s="555"/>
      <c r="R172" s="555"/>
      <c r="S172" s="555"/>
      <c r="T172" s="555"/>
      <c r="U172" s="555"/>
      <c r="V172" s="555" t="s">
        <v>290</v>
      </c>
      <c r="W172" s="570" t="s">
        <v>291</v>
      </c>
      <c r="X172" s="555" t="s">
        <v>292</v>
      </c>
      <c r="Y172" s="555"/>
      <c r="Z172" s="555"/>
      <c r="AA172" s="555"/>
    </row>
    <row r="173" spans="1:27" ht="21.95" customHeight="1">
      <c r="A173" s="576"/>
      <c r="B173" s="579"/>
      <c r="C173" s="579"/>
      <c r="D173" s="579"/>
      <c r="E173" s="582"/>
      <c r="F173" s="573"/>
      <c r="G173" s="555"/>
      <c r="H173" s="555"/>
      <c r="I173" s="579"/>
      <c r="J173" s="585"/>
      <c r="K173" s="588"/>
      <c r="L173" s="579"/>
      <c r="M173" s="569"/>
      <c r="N173" s="570"/>
      <c r="O173" s="555" t="s">
        <v>259</v>
      </c>
      <c r="P173" s="555" t="s">
        <v>261</v>
      </c>
      <c r="Q173" s="555" t="s">
        <v>263</v>
      </c>
      <c r="R173" s="571" t="s">
        <v>265</v>
      </c>
      <c r="S173" s="525" t="s">
        <v>267</v>
      </c>
      <c r="T173" s="555" t="s">
        <v>272</v>
      </c>
      <c r="U173" s="555" t="s">
        <v>264</v>
      </c>
      <c r="V173" s="555"/>
      <c r="W173" s="570"/>
      <c r="X173" s="555" t="s">
        <v>293</v>
      </c>
      <c r="Y173" s="555" t="s">
        <v>294</v>
      </c>
      <c r="Z173" s="555" t="s">
        <v>295</v>
      </c>
      <c r="AA173" s="555" t="s">
        <v>264</v>
      </c>
    </row>
    <row r="174" spans="1:27" ht="21.95" customHeight="1">
      <c r="A174" s="577"/>
      <c r="B174" s="580"/>
      <c r="C174" s="580"/>
      <c r="D174" s="580"/>
      <c r="E174" s="583"/>
      <c r="F174" s="574"/>
      <c r="G174" s="179" t="s">
        <v>296</v>
      </c>
      <c r="H174" s="262" t="s">
        <v>297</v>
      </c>
      <c r="I174" s="580"/>
      <c r="J174" s="586"/>
      <c r="K174" s="589"/>
      <c r="L174" s="580"/>
      <c r="M174" s="569"/>
      <c r="N174" s="570"/>
      <c r="O174" s="555"/>
      <c r="P174" s="555"/>
      <c r="Q174" s="555"/>
      <c r="R174" s="571"/>
      <c r="S174" s="525"/>
      <c r="T174" s="555"/>
      <c r="U174" s="555"/>
      <c r="V174" s="555"/>
      <c r="W174" s="570"/>
      <c r="X174" s="555"/>
      <c r="Y174" s="555"/>
      <c r="Z174" s="555"/>
      <c r="AA174" s="555"/>
    </row>
    <row r="175" spans="1:27" ht="20.100000000000001" customHeight="1">
      <c r="A175" s="357">
        <v>30100030</v>
      </c>
      <c r="B175" s="263" t="s">
        <v>178</v>
      </c>
      <c r="C175" s="148" t="s">
        <v>179</v>
      </c>
      <c r="D175" s="130">
        <v>5.03</v>
      </c>
      <c r="E175" s="130"/>
      <c r="F175" s="149"/>
      <c r="G175" s="174"/>
      <c r="H175" s="271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264"/>
      <c r="P175" s="264"/>
      <c r="Q175" s="264"/>
      <c r="R175" s="264"/>
      <c r="S175" s="264"/>
      <c r="T175" s="264"/>
      <c r="U175" s="264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271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264"/>
      <c r="P176" s="264"/>
      <c r="Q176" s="264"/>
      <c r="R176" s="264"/>
      <c r="S176" s="264"/>
      <c r="T176" s="264"/>
      <c r="U176" s="264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271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264"/>
      <c r="P177" s="264"/>
      <c r="Q177" s="264"/>
      <c r="R177" s="264"/>
      <c r="S177" s="264"/>
      <c r="T177" s="264"/>
      <c r="U177" s="264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271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264"/>
      <c r="P178" s="264"/>
      <c r="Q178" s="264"/>
      <c r="R178" s="264"/>
      <c r="S178" s="264"/>
      <c r="T178" s="264"/>
      <c r="U178" s="264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271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264"/>
      <c r="P179" s="264"/>
      <c r="Q179" s="264"/>
      <c r="R179" s="264"/>
      <c r="S179" s="264"/>
      <c r="T179" s="264"/>
      <c r="U179" s="264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271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264"/>
      <c r="P180" s="264"/>
      <c r="Q180" s="264"/>
      <c r="R180" s="264"/>
      <c r="S180" s="264"/>
      <c r="T180" s="264"/>
      <c r="U180" s="264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271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264"/>
      <c r="P181" s="264"/>
      <c r="Q181" s="264"/>
      <c r="R181" s="264"/>
      <c r="S181" s="264"/>
      <c r="T181" s="264"/>
      <c r="U181" s="264"/>
      <c r="V181" s="154"/>
      <c r="W181" s="155"/>
      <c r="X181" s="154"/>
      <c r="Y181" s="154"/>
      <c r="Z181" s="154"/>
      <c r="AA181" s="154"/>
    </row>
    <row r="182" spans="1:27" ht="20.10000000000000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271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264"/>
      <c r="P182" s="264"/>
      <c r="Q182" s="264"/>
      <c r="R182" s="264"/>
      <c r="S182" s="264"/>
      <c r="T182" s="264"/>
      <c r="U182" s="264"/>
      <c r="V182" s="154"/>
      <c r="W182" s="155"/>
      <c r="X182" s="154"/>
      <c r="Y182" s="154"/>
      <c r="Z182" s="154"/>
      <c r="AA182" s="154"/>
    </row>
    <row r="183" spans="1:27" ht="20.10000000000000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271">
        <f t="shared" si="77"/>
        <v>0</v>
      </c>
      <c r="I183" s="271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264"/>
      <c r="P183" s="264"/>
      <c r="Q183" s="264"/>
      <c r="R183" s="264"/>
      <c r="S183" s="264"/>
      <c r="T183" s="264"/>
      <c r="U183" s="264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271">
        <f t="shared" si="77"/>
        <v>0</v>
      </c>
      <c r="I184" s="271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264"/>
      <c r="P184" s="264"/>
      <c r="Q184" s="264"/>
      <c r="R184" s="264"/>
      <c r="S184" s="264"/>
      <c r="T184" s="264"/>
      <c r="U184" s="264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271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264"/>
      <c r="P185" s="264"/>
      <c r="Q185" s="264"/>
      <c r="R185" s="264"/>
      <c r="S185" s="264"/>
      <c r="T185" s="264"/>
      <c r="U185" s="264"/>
      <c r="V185" s="154"/>
      <c r="W185" s="155"/>
      <c r="X185" s="154"/>
      <c r="Y185" s="154"/>
      <c r="Z185" s="154"/>
      <c r="AA185" s="154"/>
    </row>
    <row r="186" spans="1:27" ht="20.10000000000000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271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264"/>
      <c r="P186" s="264"/>
      <c r="Q186" s="264"/>
      <c r="R186" s="264"/>
      <c r="S186" s="264"/>
      <c r="T186" s="264"/>
      <c r="U186" s="264"/>
      <c r="V186" s="154"/>
      <c r="W186" s="155"/>
      <c r="X186" s="154"/>
      <c r="Y186" s="154"/>
      <c r="Z186" s="154"/>
      <c r="AA186" s="154"/>
    </row>
    <row r="187" spans="1:27" ht="20.10000000000000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271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264"/>
      <c r="P187" s="264"/>
      <c r="Q187" s="264"/>
      <c r="R187" s="264"/>
      <c r="S187" s="264"/>
      <c r="T187" s="264"/>
      <c r="U187" s="264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271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264"/>
      <c r="P188" s="264"/>
      <c r="Q188" s="264"/>
      <c r="R188" s="264"/>
      <c r="S188" s="264"/>
      <c r="T188" s="264"/>
      <c r="U188" s="264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271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264"/>
      <c r="P189" s="264"/>
      <c r="Q189" s="264"/>
      <c r="R189" s="264"/>
      <c r="S189" s="264"/>
      <c r="T189" s="264"/>
      <c r="U189" s="264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customHeight="1">
      <c r="A190" s="358">
        <v>30100003</v>
      </c>
      <c r="B190" s="163" t="s">
        <v>198</v>
      </c>
      <c r="C190" s="262" t="s">
        <v>190</v>
      </c>
      <c r="D190" s="130">
        <v>4.8</v>
      </c>
      <c r="E190" s="130"/>
      <c r="F190" s="149"/>
      <c r="G190" s="150"/>
      <c r="H190" s="271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264"/>
      <c r="P190" s="264"/>
      <c r="Q190" s="264"/>
      <c r="R190" s="264"/>
      <c r="S190" s="264"/>
      <c r="T190" s="264"/>
      <c r="U190" s="264"/>
      <c r="V190" s="154"/>
      <c r="W190" s="155"/>
      <c r="X190" s="154"/>
      <c r="Y190" s="154"/>
      <c r="Z190" s="154"/>
      <c r="AA190" s="154"/>
    </row>
    <row r="191" spans="1:27" ht="20.100000000000001" customHeight="1">
      <c r="A191" s="358">
        <v>30100004</v>
      </c>
      <c r="B191" s="163" t="s">
        <v>198</v>
      </c>
      <c r="C191" s="262" t="s">
        <v>187</v>
      </c>
      <c r="D191" s="130">
        <v>4.8</v>
      </c>
      <c r="E191" s="130"/>
      <c r="F191" s="149"/>
      <c r="G191" s="150"/>
      <c r="H191" s="271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264"/>
      <c r="P191" s="264"/>
      <c r="Q191" s="264"/>
      <c r="R191" s="264"/>
      <c r="S191" s="264"/>
      <c r="T191" s="264"/>
      <c r="U191" s="264"/>
      <c r="V191" s="154"/>
      <c r="W191" s="155"/>
      <c r="X191" s="154"/>
      <c r="Y191" s="154"/>
      <c r="Z191" s="154"/>
      <c r="AA191" s="154"/>
    </row>
    <row r="192" spans="1:27" ht="20.100000000000001" customHeight="1">
      <c r="A192" s="358">
        <v>30100006</v>
      </c>
      <c r="B192" s="163" t="s">
        <v>198</v>
      </c>
      <c r="C192" s="262" t="s">
        <v>179</v>
      </c>
      <c r="D192" s="130">
        <v>4.8</v>
      </c>
      <c r="E192" s="130"/>
      <c r="F192" s="149"/>
      <c r="G192" s="150"/>
      <c r="H192" s="271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264"/>
      <c r="P192" s="264"/>
      <c r="Q192" s="264"/>
      <c r="R192" s="264"/>
      <c r="S192" s="264"/>
      <c r="T192" s="264"/>
      <c r="U192" s="264"/>
      <c r="V192" s="154"/>
      <c r="W192" s="155"/>
      <c r="X192" s="154"/>
      <c r="Y192" s="154"/>
      <c r="Z192" s="154"/>
      <c r="AA192" s="154"/>
    </row>
    <row r="193" spans="1:27" ht="20.100000000000001" customHeight="1">
      <c r="A193" s="358">
        <v>30100005</v>
      </c>
      <c r="B193" s="163" t="s">
        <v>198</v>
      </c>
      <c r="C193" s="262" t="s">
        <v>199</v>
      </c>
      <c r="D193" s="130">
        <v>4.8</v>
      </c>
      <c r="E193" s="130"/>
      <c r="F193" s="149"/>
      <c r="G193" s="150"/>
      <c r="H193" s="271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264"/>
      <c r="P193" s="264"/>
      <c r="Q193" s="264"/>
      <c r="R193" s="264"/>
      <c r="S193" s="264"/>
      <c r="T193" s="264"/>
      <c r="U193" s="264"/>
      <c r="V193" s="154"/>
      <c r="W193" s="155"/>
      <c r="X193" s="154"/>
      <c r="Y193" s="154"/>
      <c r="Z193" s="154"/>
      <c r="AA193" s="154"/>
    </row>
    <row r="194" spans="1:27" ht="20.10000000000000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271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264"/>
      <c r="P194" s="264"/>
      <c r="Q194" s="264"/>
      <c r="R194" s="264"/>
      <c r="S194" s="264"/>
      <c r="T194" s="264"/>
      <c r="U194" s="264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271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264"/>
      <c r="P195" s="264"/>
      <c r="Q195" s="264"/>
      <c r="R195" s="264"/>
      <c r="S195" s="264"/>
      <c r="T195" s="264"/>
      <c r="U195" s="264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559" t="s">
        <v>201</v>
      </c>
      <c r="B196" s="560"/>
      <c r="C196" s="269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customHeight="1">
      <c r="A197" s="358">
        <v>30100012</v>
      </c>
      <c r="B197" s="263" t="s">
        <v>206</v>
      </c>
      <c r="C197" s="148" t="s">
        <v>199</v>
      </c>
      <c r="D197" s="130">
        <v>5.03</v>
      </c>
      <c r="E197" s="130"/>
      <c r="F197" s="149"/>
      <c r="G197" s="150"/>
      <c r="H197" s="271">
        <f t="shared" ref="H197:H207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:M201" si="92">IF(ISERROR(I197-K197),"",I197-K197)</f>
        <v>0</v>
      </c>
      <c r="N197" s="152">
        <f t="shared" ref="N197:N201" si="93">SUM(O197:U197)</f>
        <v>0</v>
      </c>
      <c r="O197" s="266"/>
      <c r="P197" s="266"/>
      <c r="Q197" s="266"/>
      <c r="R197" s="266"/>
      <c r="S197" s="266"/>
      <c r="T197" s="266"/>
      <c r="U197" s="266"/>
      <c r="V197" s="154">
        <f t="shared" ref="V197:V201" si="94">SUM(X197:AA197)</f>
        <v>0</v>
      </c>
      <c r="W197" s="155" t="str">
        <f t="shared" ref="W197:W201" si="95">IF(ISERROR(V197/G197),"",V197/G197)</f>
        <v/>
      </c>
      <c r="X197" s="154"/>
      <c r="Y197" s="154"/>
      <c r="Z197" s="154"/>
      <c r="AA197" s="154"/>
    </row>
    <row r="198" spans="1:27" ht="20.100000000000001" customHeight="1">
      <c r="A198" s="358">
        <v>30100011</v>
      </c>
      <c r="B198" s="280" t="s">
        <v>429</v>
      </c>
      <c r="C198" s="209" t="s">
        <v>431</v>
      </c>
      <c r="D198" s="130">
        <v>5.03</v>
      </c>
      <c r="E198" s="130"/>
      <c r="F198" s="149"/>
      <c r="G198" s="150"/>
      <c r="H198" s="283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282"/>
      <c r="P198" s="282"/>
      <c r="Q198" s="282"/>
      <c r="R198" s="282"/>
      <c r="S198" s="282"/>
      <c r="T198" s="282"/>
      <c r="U198" s="282"/>
      <c r="V198" s="154"/>
      <c r="W198" s="155"/>
      <c r="X198" s="154"/>
      <c r="Y198" s="154"/>
      <c r="Z198" s="154"/>
      <c r="AA198" s="154"/>
    </row>
    <row r="199" spans="1:27" ht="20.100000000000001" customHeight="1">
      <c r="A199" s="358">
        <v>30100010</v>
      </c>
      <c r="B199" s="263" t="s">
        <v>206</v>
      </c>
      <c r="C199" s="148" t="s">
        <v>186</v>
      </c>
      <c r="D199" s="130">
        <v>5.03</v>
      </c>
      <c r="E199" s="130"/>
      <c r="F199" s="149"/>
      <c r="G199" s="150"/>
      <c r="H199" s="271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si="92"/>
        <v>0</v>
      </c>
      <c r="N199" s="152">
        <f t="shared" si="93"/>
        <v>0</v>
      </c>
      <c r="O199" s="266"/>
      <c r="P199" s="266"/>
      <c r="Q199" s="266"/>
      <c r="R199" s="266"/>
      <c r="S199" s="266"/>
      <c r="T199" s="266"/>
      <c r="U199" s="266"/>
      <c r="V199" s="154">
        <f t="shared" si="94"/>
        <v>0</v>
      </c>
      <c r="W199" s="155" t="str">
        <f t="shared" si="95"/>
        <v/>
      </c>
      <c r="X199" s="154"/>
      <c r="Y199" s="154"/>
      <c r="Z199" s="154"/>
      <c r="AA199" s="154"/>
    </row>
    <row r="200" spans="1:27" ht="20.100000000000001" customHeight="1">
      <c r="A200" s="358">
        <v>30100014</v>
      </c>
      <c r="B200" s="263" t="s">
        <v>206</v>
      </c>
      <c r="C200" s="148" t="s">
        <v>203</v>
      </c>
      <c r="D200" s="130">
        <v>5.03</v>
      </c>
      <c r="E200" s="130"/>
      <c r="F200" s="149"/>
      <c r="G200" s="150"/>
      <c r="H200" s="271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3"/>
        <v>0</v>
      </c>
      <c r="O200" s="266"/>
      <c r="P200" s="266"/>
      <c r="Q200" s="266"/>
      <c r="R200" s="266"/>
      <c r="S200" s="266"/>
      <c r="T200" s="266"/>
      <c r="U200" s="266"/>
      <c r="V200" s="154">
        <f t="shared" si="94"/>
        <v>0</v>
      </c>
      <c r="W200" s="155" t="str">
        <f t="shared" si="95"/>
        <v/>
      </c>
      <c r="X200" s="154"/>
      <c r="Y200" s="154"/>
      <c r="Z200" s="154"/>
      <c r="AA200" s="154"/>
    </row>
    <row r="201" spans="1:27" ht="20.100000000000001" customHeight="1">
      <c r="A201" s="358">
        <v>30100013</v>
      </c>
      <c r="B201" s="263" t="s">
        <v>206</v>
      </c>
      <c r="C201" s="148" t="s">
        <v>207</v>
      </c>
      <c r="D201" s="130">
        <v>5.03</v>
      </c>
      <c r="E201" s="130"/>
      <c r="F201" s="149"/>
      <c r="G201" s="150"/>
      <c r="H201" s="35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si="92"/>
        <v>0</v>
      </c>
      <c r="N201" s="152">
        <f t="shared" si="93"/>
        <v>0</v>
      </c>
      <c r="O201" s="266"/>
      <c r="P201" s="266"/>
      <c r="Q201" s="266"/>
      <c r="R201" s="266"/>
      <c r="S201" s="266"/>
      <c r="T201" s="266"/>
      <c r="U201" s="266"/>
      <c r="V201" s="154">
        <f t="shared" si="94"/>
        <v>0</v>
      </c>
      <c r="W201" s="155" t="str">
        <f t="shared" si="95"/>
        <v/>
      </c>
      <c r="X201" s="154"/>
      <c r="Y201" s="154"/>
      <c r="Z201" s="154"/>
      <c r="AA201" s="154"/>
    </row>
    <row r="202" spans="1:27" ht="20.100000000000001" customHeight="1">
      <c r="A202" s="358">
        <v>30100016</v>
      </c>
      <c r="B202" s="263" t="s">
        <v>417</v>
      </c>
      <c r="C202" s="209" t="s">
        <v>418</v>
      </c>
      <c r="D202" s="130">
        <v>5.03</v>
      </c>
      <c r="E202" s="130"/>
      <c r="F202" s="149"/>
      <c r="G202" s="150"/>
      <c r="H202" s="35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266"/>
      <c r="P202" s="266"/>
      <c r="Q202" s="266"/>
      <c r="R202" s="266"/>
      <c r="S202" s="266"/>
      <c r="T202" s="266"/>
      <c r="U202" s="266"/>
      <c r="V202" s="154"/>
      <c r="W202" s="155"/>
      <c r="X202" s="154"/>
      <c r="Y202" s="154"/>
      <c r="Z202" s="154"/>
      <c r="AA202" s="154"/>
    </row>
    <row r="203" spans="1:27" ht="20.100000000000001" customHeight="1">
      <c r="A203" s="358">
        <v>30100017</v>
      </c>
      <c r="B203" s="263" t="s">
        <v>417</v>
      </c>
      <c r="C203" s="209" t="s">
        <v>419</v>
      </c>
      <c r="D203" s="130">
        <v>5.03</v>
      </c>
      <c r="E203" s="130"/>
      <c r="F203" s="149"/>
      <c r="G203" s="150"/>
      <c r="H203" s="35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266"/>
      <c r="P203" s="266"/>
      <c r="Q203" s="266"/>
      <c r="R203" s="266"/>
      <c r="S203" s="266"/>
      <c r="T203" s="266"/>
      <c r="U203" s="266"/>
      <c r="V203" s="154"/>
      <c r="W203" s="155"/>
      <c r="X203" s="154"/>
      <c r="Y203" s="154"/>
      <c r="Z203" s="154"/>
      <c r="AA203" s="154"/>
    </row>
    <row r="204" spans="1:27" ht="20.100000000000001" customHeight="1">
      <c r="A204" s="358">
        <v>30100015</v>
      </c>
      <c r="B204" s="263" t="s">
        <v>417</v>
      </c>
      <c r="C204" s="209" t="s">
        <v>61</v>
      </c>
      <c r="D204" s="130">
        <v>5.03</v>
      </c>
      <c r="E204" s="130"/>
      <c r="F204" s="149"/>
      <c r="G204" s="150"/>
      <c r="H204" s="35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266"/>
      <c r="P204" s="266"/>
      <c r="Q204" s="266"/>
      <c r="R204" s="266"/>
      <c r="S204" s="266"/>
      <c r="T204" s="266"/>
      <c r="U204" s="266"/>
      <c r="V204" s="154"/>
      <c r="W204" s="155"/>
      <c r="X204" s="154"/>
      <c r="Y204" s="154"/>
      <c r="Z204" s="154"/>
      <c r="AA204" s="154"/>
    </row>
    <row r="205" spans="1:27" ht="20.100000000000001" customHeight="1">
      <c r="A205" s="358">
        <v>30100027</v>
      </c>
      <c r="B205" s="263" t="s">
        <v>208</v>
      </c>
      <c r="C205" s="148" t="s">
        <v>179</v>
      </c>
      <c r="D205" s="130">
        <v>5.08</v>
      </c>
      <c r="E205" s="130"/>
      <c r="F205" s="149"/>
      <c r="G205" s="150"/>
      <c r="H205" s="35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24" si="96">IF(ISERROR(I205-K205),"",I205-K205)</f>
        <v>0</v>
      </c>
      <c r="N205" s="152">
        <f t="shared" ref="N205:N225" si="97">SUM(O205:U205)</f>
        <v>0</v>
      </c>
      <c r="O205" s="266"/>
      <c r="P205" s="266"/>
      <c r="Q205" s="266"/>
      <c r="R205" s="266"/>
      <c r="S205" s="266"/>
      <c r="T205" s="266"/>
      <c r="U205" s="266"/>
      <c r="V205" s="154">
        <f t="shared" ref="V205:V216" si="98">SUM(X205:AA205)</f>
        <v>0</v>
      </c>
      <c r="W205" s="155" t="str">
        <f t="shared" ref="W205:W216" si="99">IF(ISERROR(V205/G205),"",V205/G205)</f>
        <v/>
      </c>
      <c r="X205" s="154"/>
      <c r="Y205" s="154"/>
      <c r="Z205" s="154"/>
      <c r="AA205" s="154"/>
    </row>
    <row r="206" spans="1:27" ht="20.100000000000001" customHeight="1">
      <c r="A206" s="358">
        <v>30100023</v>
      </c>
      <c r="B206" s="263" t="s">
        <v>208</v>
      </c>
      <c r="C206" s="148" t="s">
        <v>204</v>
      </c>
      <c r="D206" s="130">
        <v>5.08</v>
      </c>
      <c r="E206" s="130"/>
      <c r="F206" s="149"/>
      <c r="G206" s="150"/>
      <c r="H206" s="35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96"/>
        <v>0</v>
      </c>
      <c r="N206" s="152">
        <f t="shared" si="97"/>
        <v>0</v>
      </c>
      <c r="O206" s="266"/>
      <c r="P206" s="266"/>
      <c r="Q206" s="266"/>
      <c r="R206" s="266"/>
      <c r="S206" s="266"/>
      <c r="T206" s="266"/>
      <c r="U206" s="266"/>
      <c r="V206" s="154">
        <f t="shared" si="98"/>
        <v>0</v>
      </c>
      <c r="W206" s="155" t="str">
        <f t="shared" si="99"/>
        <v/>
      </c>
      <c r="X206" s="154"/>
      <c r="Y206" s="154"/>
      <c r="Z206" s="154"/>
      <c r="AA206" s="154"/>
    </row>
    <row r="207" spans="1:27" ht="20.100000000000001" customHeight="1">
      <c r="A207" s="358">
        <v>30100024</v>
      </c>
      <c r="B207" s="263" t="s">
        <v>208</v>
      </c>
      <c r="C207" s="148" t="s">
        <v>205</v>
      </c>
      <c r="D207" s="130">
        <v>5.08</v>
      </c>
      <c r="E207" s="130"/>
      <c r="F207" s="149"/>
      <c r="G207" s="150"/>
      <c r="H207" s="35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96"/>
        <v>0</v>
      </c>
      <c r="N207" s="152">
        <f t="shared" si="97"/>
        <v>0</v>
      </c>
      <c r="O207" s="266"/>
      <c r="P207" s="266"/>
      <c r="Q207" s="266"/>
      <c r="R207" s="266"/>
      <c r="S207" s="266"/>
      <c r="T207" s="266"/>
      <c r="U207" s="266"/>
      <c r="V207" s="154">
        <f t="shared" si="98"/>
        <v>0</v>
      </c>
      <c r="W207" s="155" t="str">
        <f t="shared" si="99"/>
        <v/>
      </c>
      <c r="X207" s="154"/>
      <c r="Y207" s="154"/>
      <c r="Z207" s="154"/>
      <c r="AA207" s="154"/>
    </row>
    <row r="208" spans="1:27" ht="20.100000000000001" customHeight="1">
      <c r="A208" s="358">
        <v>30100022</v>
      </c>
      <c r="B208" s="263" t="s">
        <v>208</v>
      </c>
      <c r="C208" s="148" t="s">
        <v>186</v>
      </c>
      <c r="D208" s="130">
        <v>5.08</v>
      </c>
      <c r="E208" s="130"/>
      <c r="F208" s="149"/>
      <c r="G208" s="150"/>
      <c r="H208" s="271">
        <f t="shared" ref="H208:H226" si="100">D208*G208</f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96"/>
        <v>0</v>
      </c>
      <c r="N208" s="152">
        <f t="shared" si="97"/>
        <v>0</v>
      </c>
      <c r="O208" s="266"/>
      <c r="P208" s="266"/>
      <c r="Q208" s="266"/>
      <c r="R208" s="266"/>
      <c r="S208" s="266"/>
      <c r="T208" s="266"/>
      <c r="U208" s="266"/>
      <c r="V208" s="154">
        <f t="shared" si="98"/>
        <v>0</v>
      </c>
      <c r="W208" s="155" t="str">
        <f t="shared" si="99"/>
        <v/>
      </c>
      <c r="X208" s="154"/>
      <c r="Y208" s="154"/>
      <c r="Z208" s="154"/>
      <c r="AA208" s="154"/>
    </row>
    <row r="209" spans="1:27" ht="20.100000000000001" customHeight="1">
      <c r="A209" s="358">
        <v>30100029</v>
      </c>
      <c r="B209" s="263" t="s">
        <v>208</v>
      </c>
      <c r="C209" s="148" t="s">
        <v>203</v>
      </c>
      <c r="D209" s="130">
        <v>5.08</v>
      </c>
      <c r="E209" s="130"/>
      <c r="F209" s="149"/>
      <c r="G209" s="150"/>
      <c r="H209" s="271">
        <f t="shared" si="100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96"/>
        <v>0</v>
      </c>
      <c r="N209" s="152">
        <f t="shared" si="97"/>
        <v>0</v>
      </c>
      <c r="O209" s="266"/>
      <c r="P209" s="266"/>
      <c r="Q209" s="266"/>
      <c r="R209" s="266"/>
      <c r="S209" s="266"/>
      <c r="T209" s="266"/>
      <c r="U209" s="266"/>
      <c r="V209" s="154">
        <f t="shared" si="98"/>
        <v>0</v>
      </c>
      <c r="W209" s="155" t="str">
        <f t="shared" si="99"/>
        <v/>
      </c>
      <c r="X209" s="154"/>
      <c r="Y209" s="154"/>
      <c r="Z209" s="154"/>
      <c r="AA209" s="154"/>
    </row>
    <row r="210" spans="1:27" ht="20.100000000000001" customHeight="1">
      <c r="A210" s="358">
        <v>30100026</v>
      </c>
      <c r="B210" s="263" t="s">
        <v>208</v>
      </c>
      <c r="C210" s="148" t="s">
        <v>199</v>
      </c>
      <c r="D210" s="130">
        <v>5.08</v>
      </c>
      <c r="E210" s="130"/>
      <c r="F210" s="149"/>
      <c r="G210" s="150"/>
      <c r="H210" s="271">
        <f t="shared" si="100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96"/>
        <v>0</v>
      </c>
      <c r="N210" s="152">
        <f t="shared" si="97"/>
        <v>0</v>
      </c>
      <c r="O210" s="264"/>
      <c r="P210" s="264"/>
      <c r="Q210" s="264"/>
      <c r="R210" s="264"/>
      <c r="S210" s="264"/>
      <c r="T210" s="264"/>
      <c r="U210" s="264"/>
      <c r="V210" s="154">
        <f t="shared" si="98"/>
        <v>0</v>
      </c>
      <c r="W210" s="155" t="str">
        <f t="shared" si="99"/>
        <v/>
      </c>
      <c r="X210" s="154"/>
      <c r="Y210" s="154"/>
      <c r="Z210" s="154"/>
      <c r="AA210" s="154"/>
    </row>
    <row r="211" spans="1:27" ht="20.100000000000001" customHeight="1">
      <c r="A211" s="358">
        <v>30100025</v>
      </c>
      <c r="B211" s="263" t="s">
        <v>208</v>
      </c>
      <c r="C211" s="148" t="s">
        <v>187</v>
      </c>
      <c r="D211" s="130">
        <v>5.08</v>
      </c>
      <c r="E211" s="130"/>
      <c r="F211" s="149"/>
      <c r="G211" s="150"/>
      <c r="H211" s="271">
        <f t="shared" si="100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96"/>
        <v>0</v>
      </c>
      <c r="N211" s="152">
        <f t="shared" si="97"/>
        <v>0</v>
      </c>
      <c r="O211" s="266"/>
      <c r="P211" s="266"/>
      <c r="Q211" s="266"/>
      <c r="R211" s="266"/>
      <c r="S211" s="266"/>
      <c r="T211" s="266"/>
      <c r="U211" s="266"/>
      <c r="V211" s="154">
        <f t="shared" si="98"/>
        <v>0</v>
      </c>
      <c r="W211" s="155" t="str">
        <f t="shared" si="99"/>
        <v/>
      </c>
      <c r="X211" s="154"/>
      <c r="Y211" s="154"/>
      <c r="Z211" s="154"/>
      <c r="AA211" s="154"/>
    </row>
    <row r="212" spans="1:27" ht="20.100000000000001" customHeight="1">
      <c r="A212" s="358">
        <v>30100028</v>
      </c>
      <c r="B212" s="263" t="s">
        <v>208</v>
      </c>
      <c r="C212" s="148" t="s">
        <v>207</v>
      </c>
      <c r="D212" s="130">
        <v>5.08</v>
      </c>
      <c r="E212" s="130"/>
      <c r="F212" s="149"/>
      <c r="G212" s="150"/>
      <c r="H212" s="271">
        <f t="shared" si="100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96"/>
        <v>0</v>
      </c>
      <c r="N212" s="152">
        <f t="shared" si="97"/>
        <v>0</v>
      </c>
      <c r="O212" s="264"/>
      <c r="P212" s="264"/>
      <c r="Q212" s="264"/>
      <c r="R212" s="264"/>
      <c r="S212" s="264"/>
      <c r="T212" s="264"/>
      <c r="U212" s="264"/>
      <c r="V212" s="154">
        <f t="shared" si="98"/>
        <v>0</v>
      </c>
      <c r="W212" s="155" t="str">
        <f t="shared" si="99"/>
        <v/>
      </c>
      <c r="X212" s="154"/>
      <c r="Y212" s="154"/>
      <c r="Z212" s="154"/>
      <c r="AA212" s="154"/>
    </row>
    <row r="213" spans="1:27" ht="20.100000000000001" customHeight="1">
      <c r="A213" s="358">
        <v>30100032</v>
      </c>
      <c r="B213" s="263" t="s">
        <v>209</v>
      </c>
      <c r="C213" s="148" t="s">
        <v>194</v>
      </c>
      <c r="D213" s="130">
        <v>5.03</v>
      </c>
      <c r="E213" s="130"/>
      <c r="F213" s="149"/>
      <c r="G213" s="150"/>
      <c r="H213" s="271">
        <f t="shared" si="100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96"/>
        <v>0</v>
      </c>
      <c r="N213" s="152">
        <f t="shared" si="97"/>
        <v>0</v>
      </c>
      <c r="O213" s="266"/>
      <c r="P213" s="266"/>
      <c r="Q213" s="266"/>
      <c r="R213" s="266"/>
      <c r="S213" s="266"/>
      <c r="T213" s="266"/>
      <c r="U213" s="266"/>
      <c r="V213" s="154">
        <f t="shared" si="98"/>
        <v>0</v>
      </c>
      <c r="W213" s="155" t="str">
        <f t="shared" si="99"/>
        <v/>
      </c>
      <c r="X213" s="154"/>
      <c r="Y213" s="154"/>
      <c r="Z213" s="154"/>
      <c r="AA213" s="154"/>
    </row>
    <row r="214" spans="1:27" ht="20.100000000000001" customHeight="1">
      <c r="A214" s="358">
        <v>30100033</v>
      </c>
      <c r="B214" s="263" t="s">
        <v>209</v>
      </c>
      <c r="C214" s="148" t="s">
        <v>179</v>
      </c>
      <c r="D214" s="130">
        <v>5.03</v>
      </c>
      <c r="E214" s="130"/>
      <c r="F214" s="149"/>
      <c r="G214" s="150"/>
      <c r="H214" s="271">
        <f t="shared" si="100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96"/>
        <v>0</v>
      </c>
      <c r="N214" s="152">
        <f t="shared" si="97"/>
        <v>0</v>
      </c>
      <c r="O214" s="266"/>
      <c r="P214" s="266"/>
      <c r="Q214" s="266"/>
      <c r="R214" s="266"/>
      <c r="S214" s="266"/>
      <c r="T214" s="266"/>
      <c r="U214" s="266"/>
      <c r="V214" s="154">
        <f t="shared" si="98"/>
        <v>0</v>
      </c>
      <c r="W214" s="155" t="str">
        <f t="shared" si="99"/>
        <v/>
      </c>
      <c r="X214" s="154"/>
      <c r="Y214" s="154"/>
      <c r="Z214" s="154"/>
      <c r="AA214" s="154"/>
    </row>
    <row r="215" spans="1:27" ht="20.100000000000001" customHeight="1">
      <c r="A215" s="358">
        <v>30100062</v>
      </c>
      <c r="B215" s="263" t="s">
        <v>209</v>
      </c>
      <c r="C215" s="148" t="s">
        <v>195</v>
      </c>
      <c r="D215" s="130">
        <v>5.03</v>
      </c>
      <c r="E215" s="130"/>
      <c r="F215" s="149"/>
      <c r="G215" s="150"/>
      <c r="H215" s="271">
        <f t="shared" si="100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96"/>
        <v>0</v>
      </c>
      <c r="N215" s="152">
        <f t="shared" si="97"/>
        <v>0</v>
      </c>
      <c r="O215" s="266"/>
      <c r="P215" s="266"/>
      <c r="Q215" s="266"/>
      <c r="R215" s="266"/>
      <c r="S215" s="266"/>
      <c r="T215" s="266"/>
      <c r="U215" s="266"/>
      <c r="V215" s="154">
        <f t="shared" si="98"/>
        <v>0</v>
      </c>
      <c r="W215" s="155" t="str">
        <f t="shared" si="99"/>
        <v/>
      </c>
      <c r="X215" s="154"/>
      <c r="Y215" s="154"/>
      <c r="Z215" s="154"/>
      <c r="AA215" s="154"/>
    </row>
    <row r="216" spans="1:27" ht="20.100000000000001" customHeight="1">
      <c r="A216" s="358">
        <v>30100031</v>
      </c>
      <c r="B216" s="263" t="s">
        <v>209</v>
      </c>
      <c r="C216" s="148" t="s">
        <v>204</v>
      </c>
      <c r="D216" s="130">
        <v>5.03</v>
      </c>
      <c r="E216" s="130"/>
      <c r="F216" s="149"/>
      <c r="G216" s="150"/>
      <c r="H216" s="271">
        <f t="shared" si="100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96"/>
        <v>0</v>
      </c>
      <c r="N216" s="152">
        <f t="shared" si="97"/>
        <v>0</v>
      </c>
      <c r="O216" s="266"/>
      <c r="P216" s="266"/>
      <c r="Q216" s="266"/>
      <c r="R216" s="266"/>
      <c r="S216" s="266"/>
      <c r="T216" s="266"/>
      <c r="U216" s="266"/>
      <c r="V216" s="154">
        <f t="shared" si="98"/>
        <v>0</v>
      </c>
      <c r="W216" s="155" t="str">
        <f t="shared" si="99"/>
        <v/>
      </c>
      <c r="X216" s="154"/>
      <c r="Y216" s="154"/>
      <c r="Z216" s="154"/>
      <c r="AA216" s="154"/>
    </row>
    <row r="217" spans="1:27" ht="20.100000000000001" customHeight="1">
      <c r="A217" s="358">
        <v>30100019</v>
      </c>
      <c r="B217" s="263" t="s">
        <v>382</v>
      </c>
      <c r="C217" s="209" t="s">
        <v>383</v>
      </c>
      <c r="D217" s="130">
        <v>5.03</v>
      </c>
      <c r="E217" s="130"/>
      <c r="F217" s="149"/>
      <c r="G217" s="150"/>
      <c r="H217" s="271">
        <f t="shared" si="100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96"/>
        <v>0</v>
      </c>
      <c r="N217" s="152">
        <f t="shared" si="97"/>
        <v>0</v>
      </c>
      <c r="O217" s="266"/>
      <c r="P217" s="266"/>
      <c r="Q217" s="266"/>
      <c r="R217" s="266"/>
      <c r="S217" s="266"/>
      <c r="T217" s="266"/>
      <c r="U217" s="266"/>
      <c r="V217" s="154"/>
      <c r="W217" s="155"/>
      <c r="X217" s="154"/>
      <c r="Y217" s="154"/>
      <c r="Z217" s="154"/>
      <c r="AA217" s="154"/>
    </row>
    <row r="218" spans="1:27" ht="20.100000000000001" customHeight="1">
      <c r="A218" s="358">
        <v>30100020</v>
      </c>
      <c r="B218" s="263" t="s">
        <v>382</v>
      </c>
      <c r="C218" s="209" t="s">
        <v>384</v>
      </c>
      <c r="D218" s="130">
        <v>5.03</v>
      </c>
      <c r="E218" s="130"/>
      <c r="F218" s="149"/>
      <c r="G218" s="150"/>
      <c r="H218" s="271">
        <f t="shared" si="100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96"/>
        <v>0</v>
      </c>
      <c r="N218" s="152">
        <f t="shared" si="97"/>
        <v>0</v>
      </c>
      <c r="O218" s="266"/>
      <c r="P218" s="266"/>
      <c r="Q218" s="266"/>
      <c r="R218" s="266"/>
      <c r="S218" s="266"/>
      <c r="T218" s="266"/>
      <c r="U218" s="266"/>
      <c r="V218" s="154"/>
      <c r="W218" s="155"/>
      <c r="X218" s="154"/>
      <c r="Y218" s="154"/>
      <c r="Z218" s="154"/>
      <c r="AA218" s="154"/>
    </row>
    <row r="219" spans="1:27" ht="20.100000000000001" customHeight="1">
      <c r="A219" s="358">
        <v>30100021</v>
      </c>
      <c r="B219" s="263" t="s">
        <v>382</v>
      </c>
      <c r="C219" s="209" t="s">
        <v>389</v>
      </c>
      <c r="D219" s="130">
        <v>5.03</v>
      </c>
      <c r="E219" s="130"/>
      <c r="F219" s="149"/>
      <c r="G219" s="150"/>
      <c r="H219" s="271">
        <f t="shared" si="100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96"/>
        <v>0</v>
      </c>
      <c r="N219" s="152">
        <f t="shared" si="97"/>
        <v>0</v>
      </c>
      <c r="O219" s="266"/>
      <c r="P219" s="266"/>
      <c r="Q219" s="266"/>
      <c r="R219" s="266"/>
      <c r="S219" s="266"/>
      <c r="T219" s="266"/>
      <c r="U219" s="266"/>
      <c r="V219" s="154"/>
      <c r="W219" s="155"/>
      <c r="X219" s="154"/>
      <c r="Y219" s="154"/>
      <c r="Z219" s="154"/>
      <c r="AA219" s="154"/>
    </row>
    <row r="220" spans="1:27" ht="20.100000000000001" customHeight="1">
      <c r="A220" s="358">
        <v>30100018</v>
      </c>
      <c r="B220" s="263" t="s">
        <v>382</v>
      </c>
      <c r="C220" s="209" t="s">
        <v>391</v>
      </c>
      <c r="D220" s="130">
        <v>5.03</v>
      </c>
      <c r="E220" s="130"/>
      <c r="F220" s="149"/>
      <c r="G220" s="150"/>
      <c r="H220" s="271">
        <f t="shared" si="100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96"/>
        <v>0</v>
      </c>
      <c r="N220" s="152">
        <f t="shared" si="97"/>
        <v>0</v>
      </c>
      <c r="O220" s="266"/>
      <c r="P220" s="266"/>
      <c r="Q220" s="266"/>
      <c r="R220" s="266"/>
      <c r="S220" s="266"/>
      <c r="T220" s="266"/>
      <c r="U220" s="266"/>
      <c r="V220" s="154"/>
      <c r="W220" s="155"/>
      <c r="X220" s="154"/>
      <c r="Y220" s="154"/>
      <c r="Z220" s="154"/>
      <c r="AA220" s="154"/>
    </row>
    <row r="221" spans="1:27" ht="20.100000000000001" customHeight="1">
      <c r="A221" s="361">
        <v>30700007</v>
      </c>
      <c r="B221" s="277" t="s">
        <v>421</v>
      </c>
      <c r="C221" s="209" t="s">
        <v>364</v>
      </c>
      <c r="D221" s="130">
        <v>5.03</v>
      </c>
      <c r="E221" s="130"/>
      <c r="F221" s="149"/>
      <c r="G221" s="150"/>
      <c r="H221" s="350">
        <f t="shared" si="100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96"/>
        <v>0</v>
      </c>
      <c r="N221" s="152">
        <f t="shared" si="97"/>
        <v>0</v>
      </c>
      <c r="O221" s="266"/>
      <c r="P221" s="266"/>
      <c r="Q221" s="266"/>
      <c r="R221" s="266"/>
      <c r="S221" s="266"/>
      <c r="T221" s="266"/>
      <c r="U221" s="266"/>
      <c r="V221" s="154"/>
      <c r="W221" s="155"/>
      <c r="X221" s="154"/>
      <c r="Y221" s="154"/>
      <c r="Z221" s="154"/>
      <c r="AA221" s="154"/>
    </row>
    <row r="222" spans="1:27" ht="20.100000000000001" customHeight="1">
      <c r="A222" s="361">
        <v>30700006</v>
      </c>
      <c r="B222" s="277" t="s">
        <v>421</v>
      </c>
      <c r="C222" s="209" t="s">
        <v>365</v>
      </c>
      <c r="D222" s="130">
        <v>5.03</v>
      </c>
      <c r="E222" s="130"/>
      <c r="F222" s="149"/>
      <c r="G222" s="150"/>
      <c r="H222" s="350">
        <f t="shared" si="100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96"/>
        <v>0</v>
      </c>
      <c r="N222" s="152">
        <f t="shared" si="97"/>
        <v>0</v>
      </c>
      <c r="O222" s="266"/>
      <c r="P222" s="266"/>
      <c r="Q222" s="266"/>
      <c r="R222" s="266"/>
      <c r="S222" s="266"/>
      <c r="T222" s="266"/>
      <c r="U222" s="266"/>
      <c r="V222" s="154"/>
      <c r="W222" s="155"/>
      <c r="X222" s="154"/>
      <c r="Y222" s="154"/>
      <c r="Z222" s="154"/>
      <c r="AA222" s="154"/>
    </row>
    <row r="223" spans="1:27" ht="20.100000000000001" customHeight="1">
      <c r="A223" s="361">
        <v>30700008</v>
      </c>
      <c r="B223" s="277" t="s">
        <v>421</v>
      </c>
      <c r="C223" s="209" t="s">
        <v>366</v>
      </c>
      <c r="D223" s="130">
        <v>5.03</v>
      </c>
      <c r="E223" s="130"/>
      <c r="F223" s="149"/>
      <c r="G223" s="150"/>
      <c r="H223" s="350">
        <f t="shared" si="100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96"/>
        <v>0</v>
      </c>
      <c r="N223" s="152">
        <f t="shared" si="97"/>
        <v>0</v>
      </c>
      <c r="O223" s="266"/>
      <c r="P223" s="266"/>
      <c r="Q223" s="266"/>
      <c r="R223" s="266"/>
      <c r="S223" s="266"/>
      <c r="T223" s="266"/>
      <c r="U223" s="266"/>
      <c r="V223" s="154"/>
      <c r="W223" s="155"/>
      <c r="X223" s="154"/>
      <c r="Y223" s="154"/>
      <c r="Z223" s="154"/>
      <c r="AA223" s="154"/>
    </row>
    <row r="224" spans="1:27" ht="20.100000000000001" customHeight="1">
      <c r="A224" s="361">
        <v>30700009</v>
      </c>
      <c r="B224" s="277" t="s">
        <v>421</v>
      </c>
      <c r="C224" s="209" t="s">
        <v>367</v>
      </c>
      <c r="D224" s="130">
        <v>5.03</v>
      </c>
      <c r="E224" s="130"/>
      <c r="F224" s="149"/>
      <c r="G224" s="150"/>
      <c r="H224" s="350">
        <f t="shared" si="100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96"/>
        <v>0</v>
      </c>
      <c r="N224" s="152">
        <f t="shared" si="97"/>
        <v>0</v>
      </c>
      <c r="O224" s="266"/>
      <c r="P224" s="266"/>
      <c r="Q224" s="266"/>
      <c r="R224" s="266"/>
      <c r="S224" s="266"/>
      <c r="T224" s="266"/>
      <c r="U224" s="266"/>
      <c r="V224" s="154"/>
      <c r="W224" s="155"/>
      <c r="X224" s="154"/>
      <c r="Y224" s="154"/>
      <c r="Z224" s="154"/>
      <c r="AA224" s="154"/>
    </row>
    <row r="225" spans="1:27" ht="20.10000000000000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350">
        <f t="shared" si="100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ref="M225:M239" si="101">IF(ISERROR(I225-K225),"",I225-K225)</f>
        <v>0</v>
      </c>
      <c r="N225" s="152">
        <f t="shared" si="97"/>
        <v>0</v>
      </c>
      <c r="O225" s="264"/>
      <c r="P225" s="264"/>
      <c r="Q225" s="264"/>
      <c r="R225" s="264"/>
      <c r="S225" s="264"/>
      <c r="T225" s="264"/>
      <c r="U225" s="264"/>
      <c r="V225" s="154">
        <f t="shared" ref="V225:V234" si="102">SUM(X225:AA225)</f>
        <v>0</v>
      </c>
      <c r="W225" s="155" t="str">
        <f t="shared" ref="W225:W234" si="103">IF(ISERROR(V225/G225),"",V225/G225)</f>
        <v/>
      </c>
      <c r="X225" s="154"/>
      <c r="Y225" s="154"/>
      <c r="Z225" s="154"/>
      <c r="AA225" s="154"/>
    </row>
    <row r="226" spans="1:27" ht="20.10000000000000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350">
        <f t="shared" si="100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ref="N226:N234" si="104">SUM(O226:U226)</f>
        <v>0</v>
      </c>
      <c r="O226" s="264"/>
      <c r="P226" s="264"/>
      <c r="Q226" s="264"/>
      <c r="R226" s="264"/>
      <c r="S226" s="264"/>
      <c r="T226" s="264"/>
      <c r="U226" s="264"/>
      <c r="V226" s="154">
        <f t="shared" si="102"/>
        <v>0</v>
      </c>
      <c r="W226" s="155" t="str">
        <f t="shared" si="103"/>
        <v/>
      </c>
      <c r="X226" s="154"/>
      <c r="Y226" s="154"/>
      <c r="Z226" s="154"/>
      <c r="AA226" s="154"/>
    </row>
    <row r="227" spans="1:27" ht="20.10000000000000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271">
        <f t="shared" ref="H227:H253" si="105">D227*G227</f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4"/>
        <v>0</v>
      </c>
      <c r="O227" s="264"/>
      <c r="P227" s="264"/>
      <c r="Q227" s="264"/>
      <c r="R227" s="264"/>
      <c r="S227" s="264"/>
      <c r="T227" s="264"/>
      <c r="U227" s="264"/>
      <c r="V227" s="154">
        <f t="shared" si="102"/>
        <v>0</v>
      </c>
      <c r="W227" s="155" t="str">
        <f t="shared" si="103"/>
        <v/>
      </c>
      <c r="X227" s="154"/>
      <c r="Y227" s="154"/>
      <c r="Z227" s="154"/>
      <c r="AA227" s="154"/>
    </row>
    <row r="228" spans="1:27" ht="20.10000000000000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271">
        <f t="shared" si="105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4"/>
        <v>0</v>
      </c>
      <c r="O228" s="264"/>
      <c r="P228" s="264"/>
      <c r="Q228" s="264"/>
      <c r="R228" s="264"/>
      <c r="S228" s="264"/>
      <c r="T228" s="264"/>
      <c r="U228" s="264"/>
      <c r="V228" s="154">
        <f t="shared" si="102"/>
        <v>0</v>
      </c>
      <c r="W228" s="155" t="str">
        <f t="shared" si="103"/>
        <v/>
      </c>
      <c r="X228" s="154"/>
      <c r="Y228" s="154"/>
      <c r="Z228" s="154"/>
      <c r="AA228" s="154"/>
    </row>
    <row r="229" spans="1:27" ht="20.10000000000000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271">
        <f t="shared" si="105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4"/>
        <v>0</v>
      </c>
      <c r="O229" s="264"/>
      <c r="P229" s="264"/>
      <c r="Q229" s="264"/>
      <c r="R229" s="264"/>
      <c r="S229" s="264"/>
      <c r="T229" s="264"/>
      <c r="U229" s="264"/>
      <c r="V229" s="154">
        <f t="shared" si="102"/>
        <v>0</v>
      </c>
      <c r="W229" s="155" t="str">
        <f t="shared" si="103"/>
        <v/>
      </c>
      <c r="X229" s="154"/>
      <c r="Y229" s="154"/>
      <c r="Z229" s="154"/>
      <c r="AA229" s="154"/>
    </row>
    <row r="230" spans="1:27" ht="20.10000000000000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271">
        <f t="shared" si="105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4"/>
        <v>0</v>
      </c>
      <c r="O230" s="264"/>
      <c r="P230" s="264"/>
      <c r="Q230" s="264"/>
      <c r="R230" s="264"/>
      <c r="S230" s="264"/>
      <c r="T230" s="264"/>
      <c r="U230" s="264"/>
      <c r="V230" s="154">
        <f t="shared" si="102"/>
        <v>0</v>
      </c>
      <c r="W230" s="155" t="str">
        <f t="shared" si="103"/>
        <v/>
      </c>
      <c r="X230" s="154"/>
      <c r="Y230" s="154"/>
      <c r="Z230" s="154"/>
      <c r="AA230" s="154"/>
    </row>
    <row r="231" spans="1:27" ht="20.10000000000000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271">
        <f t="shared" si="105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4"/>
        <v>0</v>
      </c>
      <c r="O231" s="264"/>
      <c r="P231" s="264"/>
      <c r="Q231" s="264"/>
      <c r="R231" s="264"/>
      <c r="S231" s="264"/>
      <c r="T231" s="264"/>
      <c r="U231" s="264"/>
      <c r="V231" s="154">
        <f t="shared" si="102"/>
        <v>0</v>
      </c>
      <c r="W231" s="155" t="str">
        <f t="shared" si="103"/>
        <v/>
      </c>
      <c r="X231" s="154"/>
      <c r="Y231" s="154"/>
      <c r="Z231" s="154"/>
      <c r="AA231" s="154"/>
    </row>
    <row r="232" spans="1:27" ht="20.10000000000000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271">
        <f t="shared" si="105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4"/>
        <v>0</v>
      </c>
      <c r="O232" s="264"/>
      <c r="P232" s="264"/>
      <c r="Q232" s="264"/>
      <c r="R232" s="264"/>
      <c r="S232" s="264"/>
      <c r="T232" s="264"/>
      <c r="U232" s="264"/>
      <c r="V232" s="154">
        <f t="shared" si="102"/>
        <v>0</v>
      </c>
      <c r="W232" s="155" t="str">
        <f t="shared" si="103"/>
        <v/>
      </c>
      <c r="X232" s="154"/>
      <c r="Y232" s="154"/>
      <c r="Z232" s="154"/>
      <c r="AA232" s="154"/>
    </row>
    <row r="233" spans="1:27" ht="20.10000000000000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271">
        <f t="shared" si="105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4"/>
        <v>0</v>
      </c>
      <c r="O233" s="264"/>
      <c r="P233" s="264"/>
      <c r="Q233" s="264"/>
      <c r="R233" s="264"/>
      <c r="S233" s="264"/>
      <c r="T233" s="264"/>
      <c r="U233" s="264"/>
      <c r="V233" s="154">
        <f t="shared" si="102"/>
        <v>0</v>
      </c>
      <c r="W233" s="155" t="str">
        <f t="shared" si="103"/>
        <v/>
      </c>
      <c r="X233" s="154"/>
      <c r="Y233" s="154"/>
      <c r="Z233" s="154"/>
      <c r="AA233" s="154"/>
    </row>
    <row r="234" spans="1:27" ht="20.10000000000000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271">
        <f t="shared" si="105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4"/>
        <v>0</v>
      </c>
      <c r="O234" s="264"/>
      <c r="P234" s="264"/>
      <c r="Q234" s="264"/>
      <c r="R234" s="264"/>
      <c r="S234" s="264"/>
      <c r="T234" s="264"/>
      <c r="U234" s="264"/>
      <c r="V234" s="154">
        <f t="shared" si="102"/>
        <v>0</v>
      </c>
      <c r="W234" s="155" t="str">
        <f t="shared" si="103"/>
        <v/>
      </c>
      <c r="X234" s="154"/>
      <c r="Y234" s="154"/>
      <c r="Z234" s="154"/>
      <c r="AA234" s="154"/>
    </row>
    <row r="235" spans="1:27" ht="20.100000000000001" customHeight="1">
      <c r="A235" s="358">
        <v>30100043</v>
      </c>
      <c r="B235" s="156" t="s">
        <v>433</v>
      </c>
      <c r="C235" s="209" t="s">
        <v>431</v>
      </c>
      <c r="D235" s="130">
        <v>5.03</v>
      </c>
      <c r="E235" s="130"/>
      <c r="F235" s="149"/>
      <c r="G235" s="150"/>
      <c r="H235" s="283">
        <f t="shared" si="105"/>
        <v>0</v>
      </c>
      <c r="I235" s="151"/>
      <c r="J235" s="152"/>
      <c r="K235" s="153"/>
      <c r="L235" s="151">
        <v>50</v>
      </c>
      <c r="M235" s="131"/>
      <c r="N235" s="152"/>
      <c r="O235" s="281"/>
      <c r="P235" s="281"/>
      <c r="Q235" s="281"/>
      <c r="R235" s="281"/>
      <c r="S235" s="281"/>
      <c r="T235" s="281"/>
      <c r="U235" s="281"/>
      <c r="V235" s="154"/>
      <c r="W235" s="155"/>
      <c r="X235" s="154"/>
      <c r="Y235" s="154"/>
      <c r="Z235" s="154"/>
      <c r="AA235" s="154"/>
    </row>
    <row r="236" spans="1:27" ht="20.10000000000000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271">
        <f t="shared" si="105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si="101"/>
        <v>0</v>
      </c>
      <c r="N236" s="152"/>
      <c r="O236" s="264"/>
      <c r="P236" s="264"/>
      <c r="Q236" s="264"/>
      <c r="R236" s="264"/>
      <c r="S236" s="264"/>
      <c r="T236" s="264"/>
      <c r="U236" s="264"/>
      <c r="V236" s="154"/>
      <c r="W236" s="155"/>
      <c r="X236" s="154"/>
      <c r="Y236" s="154"/>
      <c r="Z236" s="154"/>
      <c r="AA236" s="154"/>
    </row>
    <row r="237" spans="1:27" ht="20.10000000000000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350">
        <f t="shared" si="105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1"/>
        <v>0</v>
      </c>
      <c r="N237" s="152">
        <f t="shared" ref="N237:N238" si="106">SUM(O237:U237)</f>
        <v>0</v>
      </c>
      <c r="O237" s="264"/>
      <c r="P237" s="264"/>
      <c r="Q237" s="264"/>
      <c r="R237" s="264"/>
      <c r="S237" s="264"/>
      <c r="T237" s="264"/>
      <c r="U237" s="264"/>
      <c r="V237" s="154">
        <f t="shared" ref="V237:V238" si="107">SUM(X237:AA237)</f>
        <v>0</v>
      </c>
      <c r="W237" s="155" t="str">
        <f t="shared" ref="W237:W238" si="108">IF(ISERROR(V237/G237),"",V237/G237)</f>
        <v/>
      </c>
      <c r="X237" s="154"/>
      <c r="Y237" s="154"/>
      <c r="Z237" s="154"/>
      <c r="AA237" s="154"/>
    </row>
    <row r="238" spans="1:27" ht="20.10000000000000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350">
        <f t="shared" si="105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1"/>
        <v>0</v>
      </c>
      <c r="N238" s="152">
        <f t="shared" si="106"/>
        <v>0</v>
      </c>
      <c r="O238" s="264"/>
      <c r="P238" s="264"/>
      <c r="Q238" s="264"/>
      <c r="R238" s="264"/>
      <c r="S238" s="264"/>
      <c r="T238" s="264"/>
      <c r="U238" s="264"/>
      <c r="V238" s="154">
        <f t="shared" si="107"/>
        <v>0</v>
      </c>
      <c r="W238" s="155" t="str">
        <f t="shared" si="108"/>
        <v/>
      </c>
      <c r="X238" s="154"/>
      <c r="Y238" s="154"/>
      <c r="Z238" s="154"/>
      <c r="AA238" s="154"/>
    </row>
    <row r="239" spans="1:27" ht="20.10000000000000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350">
        <f t="shared" si="105"/>
        <v>0</v>
      </c>
      <c r="I239" s="151"/>
      <c r="J239" s="152"/>
      <c r="K239" s="153"/>
      <c r="L239" s="151"/>
      <c r="M239" s="131">
        <f t="shared" si="101"/>
        <v>0</v>
      </c>
      <c r="N239" s="152"/>
      <c r="O239" s="264"/>
      <c r="P239" s="264"/>
      <c r="Q239" s="264"/>
      <c r="R239" s="264"/>
      <c r="S239" s="264"/>
      <c r="T239" s="264"/>
      <c r="U239" s="264"/>
      <c r="V239" s="154"/>
      <c r="W239" s="155"/>
      <c r="X239" s="154"/>
      <c r="Y239" s="154"/>
      <c r="Z239" s="154"/>
      <c r="AA239" s="154"/>
    </row>
    <row r="240" spans="1:27" ht="20.10000000000000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350">
        <f t="shared" si="105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ref="M240:M247" si="109">IF(ISERROR(I240-K240),"",I240-K240)</f>
        <v/>
      </c>
      <c r="N240" s="152">
        <f t="shared" ref="N240:N243" si="110">SUM(O240:U240)</f>
        <v>0</v>
      </c>
      <c r="O240" s="264"/>
      <c r="P240" s="264"/>
      <c r="Q240" s="264"/>
      <c r="R240" s="264"/>
      <c r="S240" s="264"/>
      <c r="T240" s="264"/>
      <c r="U240" s="264"/>
      <c r="V240" s="154">
        <f t="shared" ref="V240:V243" si="111">SUM(X240:AA240)</f>
        <v>0</v>
      </c>
      <c r="W240" s="155" t="str">
        <f t="shared" ref="W240:W243" si="112">IF(ISERROR(V240/G240),"",V240/G240)</f>
        <v/>
      </c>
      <c r="X240" s="154"/>
      <c r="Y240" s="154"/>
      <c r="Z240" s="154"/>
      <c r="AA240" s="154"/>
    </row>
    <row r="241" spans="1:27" ht="20.10000000000000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350">
        <f t="shared" si="105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9"/>
        <v/>
      </c>
      <c r="N241" s="152">
        <f t="shared" si="110"/>
        <v>0</v>
      </c>
      <c r="O241" s="264"/>
      <c r="P241" s="264"/>
      <c r="Q241" s="264"/>
      <c r="R241" s="264"/>
      <c r="S241" s="264"/>
      <c r="T241" s="264"/>
      <c r="U241" s="264"/>
      <c r="V241" s="154">
        <f t="shared" si="111"/>
        <v>0</v>
      </c>
      <c r="W241" s="155" t="str">
        <f t="shared" si="112"/>
        <v/>
      </c>
      <c r="X241" s="154"/>
      <c r="Y241" s="154"/>
      <c r="Z241" s="154"/>
      <c r="AA241" s="154"/>
    </row>
    <row r="242" spans="1:27" ht="20.10000000000000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350">
        <f t="shared" si="105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9"/>
        <v/>
      </c>
      <c r="N242" s="152">
        <f t="shared" si="110"/>
        <v>0</v>
      </c>
      <c r="O242" s="264"/>
      <c r="P242" s="264"/>
      <c r="Q242" s="264"/>
      <c r="R242" s="264"/>
      <c r="S242" s="264"/>
      <c r="T242" s="264"/>
      <c r="U242" s="264"/>
      <c r="V242" s="154">
        <f t="shared" si="111"/>
        <v>0</v>
      </c>
      <c r="W242" s="155" t="str">
        <f t="shared" si="112"/>
        <v/>
      </c>
      <c r="X242" s="154"/>
      <c r="Y242" s="154"/>
      <c r="Z242" s="154"/>
      <c r="AA242" s="154"/>
    </row>
    <row r="243" spans="1:27" ht="20.10000000000000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350">
        <f t="shared" si="105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9"/>
        <v/>
      </c>
      <c r="N243" s="152">
        <f t="shared" si="110"/>
        <v>0</v>
      </c>
      <c r="O243" s="264"/>
      <c r="P243" s="264"/>
      <c r="Q243" s="264"/>
      <c r="R243" s="264"/>
      <c r="S243" s="264"/>
      <c r="T243" s="264"/>
      <c r="U243" s="264"/>
      <c r="V243" s="154">
        <f t="shared" si="111"/>
        <v>0</v>
      </c>
      <c r="W243" s="155" t="str">
        <f t="shared" si="112"/>
        <v/>
      </c>
      <c r="X243" s="154"/>
      <c r="Y243" s="154"/>
      <c r="Z243" s="154"/>
      <c r="AA243" s="154"/>
    </row>
    <row r="244" spans="1:27" ht="20.10000000000000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350">
        <f t="shared" si="105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9"/>
        <v>0</v>
      </c>
      <c r="N244" s="152"/>
      <c r="O244" s="264"/>
      <c r="P244" s="264"/>
      <c r="Q244" s="264"/>
      <c r="R244" s="264"/>
      <c r="S244" s="264"/>
      <c r="T244" s="264"/>
      <c r="U244" s="264"/>
      <c r="V244" s="154"/>
      <c r="W244" s="155"/>
      <c r="X244" s="154"/>
      <c r="Y244" s="154"/>
      <c r="Z244" s="154"/>
      <c r="AA244" s="154"/>
    </row>
    <row r="245" spans="1:27" ht="20.10000000000000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350">
        <f t="shared" si="105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9"/>
        <v>0</v>
      </c>
      <c r="N245" s="152"/>
      <c r="O245" s="264"/>
      <c r="P245" s="264"/>
      <c r="Q245" s="264"/>
      <c r="R245" s="264"/>
      <c r="S245" s="264"/>
      <c r="T245" s="264"/>
      <c r="U245" s="264"/>
      <c r="V245" s="154"/>
      <c r="W245" s="155"/>
      <c r="X245" s="154"/>
      <c r="Y245" s="154"/>
      <c r="Z245" s="154"/>
      <c r="AA245" s="154"/>
    </row>
    <row r="246" spans="1:27" ht="20.10000000000000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350">
        <f t="shared" si="105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9"/>
        <v>0</v>
      </c>
      <c r="N246" s="152"/>
      <c r="O246" s="264"/>
      <c r="P246" s="264"/>
      <c r="Q246" s="264"/>
      <c r="R246" s="264"/>
      <c r="S246" s="264"/>
      <c r="T246" s="264"/>
      <c r="U246" s="264"/>
      <c r="V246" s="154"/>
      <c r="W246" s="155"/>
      <c r="X246" s="154"/>
      <c r="Y246" s="154"/>
      <c r="Z246" s="154"/>
      <c r="AA246" s="154"/>
    </row>
    <row r="247" spans="1:27" ht="20.10000000000000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350">
        <f t="shared" si="105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9"/>
        <v>0</v>
      </c>
      <c r="N247" s="152"/>
      <c r="O247" s="264"/>
      <c r="P247" s="264"/>
      <c r="Q247" s="264"/>
      <c r="R247" s="264"/>
      <c r="S247" s="264"/>
      <c r="T247" s="264"/>
      <c r="U247" s="264"/>
      <c r="V247" s="154"/>
      <c r="W247" s="155"/>
      <c r="X247" s="154"/>
      <c r="Y247" s="154"/>
      <c r="Z247" s="154"/>
      <c r="AA247" s="154"/>
    </row>
    <row r="248" spans="1:27" ht="20.10000000000000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350">
        <f t="shared" si="105"/>
        <v>0</v>
      </c>
      <c r="I248" s="151"/>
      <c r="J248" s="152"/>
      <c r="K248" s="153"/>
      <c r="L248" s="151">
        <v>4</v>
      </c>
      <c r="M248" s="131"/>
      <c r="N248" s="152"/>
      <c r="O248" s="264"/>
      <c r="P248" s="264"/>
      <c r="Q248" s="264"/>
      <c r="R248" s="264"/>
      <c r="S248" s="264"/>
      <c r="T248" s="264"/>
      <c r="U248" s="264"/>
      <c r="V248" s="154"/>
      <c r="W248" s="155"/>
      <c r="X248" s="154"/>
      <c r="Y248" s="154"/>
      <c r="Z248" s="154"/>
      <c r="AA248" s="154"/>
    </row>
    <row r="249" spans="1:27" ht="20.10000000000000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350">
        <f t="shared" si="105"/>
        <v>0</v>
      </c>
      <c r="I249" s="151"/>
      <c r="J249" s="152"/>
      <c r="K249" s="153"/>
      <c r="L249" s="151">
        <v>4</v>
      </c>
      <c r="M249" s="131"/>
      <c r="N249" s="152"/>
      <c r="O249" s="264"/>
      <c r="P249" s="264"/>
      <c r="Q249" s="264"/>
      <c r="R249" s="264"/>
      <c r="S249" s="264"/>
      <c r="T249" s="264"/>
      <c r="U249" s="264"/>
      <c r="V249" s="154"/>
      <c r="W249" s="155"/>
      <c r="X249" s="154"/>
      <c r="Y249" s="154"/>
      <c r="Z249" s="154"/>
      <c r="AA249" s="154"/>
    </row>
    <row r="250" spans="1:27" ht="20.10000000000000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350">
        <f t="shared" si="105"/>
        <v>0</v>
      </c>
      <c r="I250" s="151"/>
      <c r="J250" s="152"/>
      <c r="K250" s="153"/>
      <c r="L250" s="151">
        <v>4</v>
      </c>
      <c r="M250" s="131"/>
      <c r="N250" s="152"/>
      <c r="O250" s="264"/>
      <c r="P250" s="264"/>
      <c r="Q250" s="264"/>
      <c r="R250" s="264"/>
      <c r="S250" s="264"/>
      <c r="T250" s="264"/>
      <c r="U250" s="264"/>
      <c r="V250" s="154"/>
      <c r="W250" s="155"/>
      <c r="X250" s="154"/>
      <c r="Y250" s="154"/>
      <c r="Z250" s="154"/>
      <c r="AA250" s="154"/>
    </row>
    <row r="251" spans="1:27" ht="20.10000000000000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350">
        <f t="shared" si="105"/>
        <v>0</v>
      </c>
      <c r="I251" s="151"/>
      <c r="J251" s="152"/>
      <c r="K251" s="153"/>
      <c r="L251" s="151">
        <v>4</v>
      </c>
      <c r="M251" s="131"/>
      <c r="N251" s="152"/>
      <c r="O251" s="264"/>
      <c r="P251" s="264"/>
      <c r="Q251" s="264"/>
      <c r="R251" s="264"/>
      <c r="S251" s="264"/>
      <c r="T251" s="264"/>
      <c r="U251" s="264"/>
      <c r="V251" s="154"/>
      <c r="W251" s="155"/>
      <c r="X251" s="154"/>
      <c r="Y251" s="154"/>
      <c r="Z251" s="154"/>
      <c r="AA251" s="154"/>
    </row>
    <row r="252" spans="1:27" ht="20.10000000000000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350">
        <f t="shared" si="105"/>
        <v>0</v>
      </c>
      <c r="I252" s="151"/>
      <c r="J252" s="152"/>
      <c r="K252" s="153"/>
      <c r="L252" s="151">
        <v>4</v>
      </c>
      <c r="M252" s="131"/>
      <c r="N252" s="152"/>
      <c r="O252" s="264"/>
      <c r="P252" s="264"/>
      <c r="Q252" s="264"/>
      <c r="R252" s="264"/>
      <c r="S252" s="264"/>
      <c r="T252" s="264"/>
      <c r="U252" s="264"/>
      <c r="V252" s="154"/>
      <c r="W252" s="155"/>
      <c r="X252" s="154"/>
      <c r="Y252" s="154"/>
      <c r="Z252" s="154"/>
      <c r="AA252" s="154"/>
    </row>
    <row r="253" spans="1:27" ht="20.10000000000000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350">
        <f t="shared" si="105"/>
        <v>0</v>
      </c>
      <c r="I253" s="151"/>
      <c r="J253" s="152"/>
      <c r="K253" s="153"/>
      <c r="L253" s="151">
        <v>4</v>
      </c>
      <c r="M253" s="131"/>
      <c r="N253" s="152"/>
      <c r="O253" s="264"/>
      <c r="P253" s="264"/>
      <c r="Q253" s="264"/>
      <c r="R253" s="264"/>
      <c r="S253" s="264"/>
      <c r="T253" s="264"/>
      <c r="U253" s="264"/>
      <c r="V253" s="154"/>
      <c r="W253" s="155"/>
      <c r="X253" s="154"/>
      <c r="Y253" s="154"/>
      <c r="Z253" s="154"/>
      <c r="AA253" s="154"/>
    </row>
    <row r="254" spans="1:27" ht="20.100000000000001" customHeight="1">
      <c r="A254" s="567" t="s">
        <v>216</v>
      </c>
      <c r="B254" s="567"/>
      <c r="C254" s="269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3">SUM(M197:M253)</f>
        <v>0</v>
      </c>
      <c r="N254" s="168">
        <f t="shared" si="113"/>
        <v>0</v>
      </c>
      <c r="O254" s="170">
        <f t="shared" si="113"/>
        <v>0</v>
      </c>
      <c r="P254" s="170">
        <f t="shared" si="113"/>
        <v>0</v>
      </c>
      <c r="Q254" s="170">
        <f t="shared" si="113"/>
        <v>0</v>
      </c>
      <c r="R254" s="170">
        <f t="shared" si="113"/>
        <v>0</v>
      </c>
      <c r="S254" s="170">
        <f t="shared" si="113"/>
        <v>0</v>
      </c>
      <c r="T254" s="170">
        <f t="shared" si="113"/>
        <v>0</v>
      </c>
      <c r="U254" s="170">
        <f t="shared" si="113"/>
        <v>0</v>
      </c>
      <c r="V254" s="171">
        <f t="shared" si="113"/>
        <v>0</v>
      </c>
      <c r="W254" s="155" t="str">
        <f t="shared" ref="W254:W261" si="114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customHeight="1">
      <c r="A255" s="357">
        <v>30400012</v>
      </c>
      <c r="B255" s="263" t="s">
        <v>217</v>
      </c>
      <c r="C255" s="148" t="s">
        <v>179</v>
      </c>
      <c r="D255" s="130">
        <v>5.03</v>
      </c>
      <c r="E255" s="130"/>
      <c r="F255" s="149"/>
      <c r="G255" s="150"/>
      <c r="H255" s="271">
        <f t="shared" ref="H255:H285" si="115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6">IF(ISERROR(I255-K255),"",I255-K255)</f>
        <v>0</v>
      </c>
      <c r="N255" s="152">
        <f t="shared" ref="N255:N262" si="117">SUM(O255:U255)</f>
        <v>0</v>
      </c>
      <c r="O255" s="264"/>
      <c r="P255" s="264"/>
      <c r="Q255" s="264"/>
      <c r="R255" s="264"/>
      <c r="S255" s="264"/>
      <c r="T255" s="264"/>
      <c r="U255" s="264"/>
      <c r="V255" s="154">
        <f t="shared" ref="V255:V261" si="118">SUM(X255:AA255)</f>
        <v>0</v>
      </c>
      <c r="W255" s="155" t="str">
        <f t="shared" si="114"/>
        <v/>
      </c>
      <c r="X255" s="154"/>
      <c r="Y255" s="154"/>
      <c r="Z255" s="154"/>
      <c r="AA255" s="154"/>
    </row>
    <row r="256" spans="1:27" ht="20.100000000000001" customHeight="1">
      <c r="A256" s="357">
        <v>30400010</v>
      </c>
      <c r="B256" s="263" t="s">
        <v>217</v>
      </c>
      <c r="C256" s="148" t="s">
        <v>186</v>
      </c>
      <c r="D256" s="130">
        <v>5.03</v>
      </c>
      <c r="E256" s="130"/>
      <c r="F256" s="149"/>
      <c r="G256" s="150"/>
      <c r="H256" s="271">
        <f t="shared" si="115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6"/>
        <v>0</v>
      </c>
      <c r="N256" s="152">
        <f t="shared" si="117"/>
        <v>0</v>
      </c>
      <c r="O256" s="264"/>
      <c r="P256" s="264"/>
      <c r="Q256" s="264"/>
      <c r="R256" s="264"/>
      <c r="S256" s="264"/>
      <c r="T256" s="264"/>
      <c r="U256" s="264"/>
      <c r="V256" s="154">
        <f t="shared" si="118"/>
        <v>0</v>
      </c>
      <c r="W256" s="155" t="str">
        <f t="shared" si="114"/>
        <v/>
      </c>
      <c r="X256" s="154"/>
      <c r="Y256" s="154"/>
      <c r="Z256" s="154"/>
      <c r="AA256" s="154"/>
    </row>
    <row r="257" spans="1:27" ht="20.100000000000001" customHeight="1">
      <c r="A257" s="357">
        <v>30400011</v>
      </c>
      <c r="B257" s="263" t="s">
        <v>217</v>
      </c>
      <c r="C257" s="148" t="s">
        <v>204</v>
      </c>
      <c r="D257" s="130">
        <v>5.03</v>
      </c>
      <c r="E257" s="130"/>
      <c r="F257" s="149"/>
      <c r="G257" s="150"/>
      <c r="H257" s="271">
        <f t="shared" si="115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6"/>
        <v>0</v>
      </c>
      <c r="N257" s="152">
        <f t="shared" si="117"/>
        <v>0</v>
      </c>
      <c r="O257" s="264"/>
      <c r="P257" s="264"/>
      <c r="Q257" s="264"/>
      <c r="R257" s="264"/>
      <c r="S257" s="264"/>
      <c r="T257" s="264"/>
      <c r="U257" s="264"/>
      <c r="V257" s="154">
        <f t="shared" si="118"/>
        <v>0</v>
      </c>
      <c r="W257" s="155" t="str">
        <f t="shared" si="114"/>
        <v/>
      </c>
      <c r="X257" s="154"/>
      <c r="Y257" s="154"/>
      <c r="Z257" s="154"/>
      <c r="AA257" s="154"/>
    </row>
    <row r="258" spans="1:27" ht="20.10000000000000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271">
        <f t="shared" si="115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6"/>
        <v>0</v>
      </c>
      <c r="N258" s="152">
        <f t="shared" si="117"/>
        <v>0</v>
      </c>
      <c r="O258" s="264"/>
      <c r="P258" s="264"/>
      <c r="Q258" s="264"/>
      <c r="R258" s="264"/>
      <c r="S258" s="264"/>
      <c r="T258" s="264"/>
      <c r="U258" s="264"/>
      <c r="V258" s="154">
        <f t="shared" si="118"/>
        <v>0</v>
      </c>
      <c r="W258" s="155" t="str">
        <f t="shared" si="114"/>
        <v/>
      </c>
      <c r="X258" s="154"/>
      <c r="Y258" s="154"/>
      <c r="Z258" s="154"/>
      <c r="AA258" s="154"/>
    </row>
    <row r="259" spans="1:27" ht="20.10000000000000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271">
        <f t="shared" si="115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6"/>
        <v>0</v>
      </c>
      <c r="N259" s="152">
        <f t="shared" si="117"/>
        <v>0</v>
      </c>
      <c r="O259" s="264"/>
      <c r="P259" s="264"/>
      <c r="Q259" s="264"/>
      <c r="R259" s="264"/>
      <c r="S259" s="264"/>
      <c r="T259" s="264"/>
      <c r="U259" s="264"/>
      <c r="V259" s="154">
        <f t="shared" si="118"/>
        <v>0</v>
      </c>
      <c r="W259" s="155" t="str">
        <f t="shared" si="114"/>
        <v/>
      </c>
      <c r="X259" s="154"/>
      <c r="Y259" s="154"/>
      <c r="Z259" s="154"/>
      <c r="AA259" s="154"/>
    </row>
    <row r="260" spans="1:27" ht="20.10000000000000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271">
        <f t="shared" si="115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6"/>
        <v>0</v>
      </c>
      <c r="N260" s="152">
        <f t="shared" si="117"/>
        <v>0</v>
      </c>
      <c r="O260" s="264"/>
      <c r="P260" s="264"/>
      <c r="Q260" s="264"/>
      <c r="R260" s="264"/>
      <c r="S260" s="264"/>
      <c r="T260" s="264"/>
      <c r="U260" s="264"/>
      <c r="V260" s="154">
        <f t="shared" si="118"/>
        <v>0</v>
      </c>
      <c r="W260" s="155" t="str">
        <f t="shared" si="114"/>
        <v/>
      </c>
      <c r="X260" s="154"/>
      <c r="Y260" s="154"/>
      <c r="Z260" s="154"/>
      <c r="AA260" s="154"/>
    </row>
    <row r="261" spans="1:27" ht="20.10000000000000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271">
        <f t="shared" si="115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6"/>
        <v>0</v>
      </c>
      <c r="N261" s="152">
        <f t="shared" si="117"/>
        <v>0</v>
      </c>
      <c r="O261" s="264"/>
      <c r="P261" s="264"/>
      <c r="Q261" s="264"/>
      <c r="R261" s="264"/>
      <c r="S261" s="264"/>
      <c r="T261" s="264"/>
      <c r="U261" s="264"/>
      <c r="V261" s="154">
        <f t="shared" si="118"/>
        <v>0</v>
      </c>
      <c r="W261" s="155" t="str">
        <f t="shared" si="114"/>
        <v/>
      </c>
      <c r="X261" s="154"/>
      <c r="Y261" s="154"/>
      <c r="Z261" s="154"/>
      <c r="AA261" s="154"/>
    </row>
    <row r="262" spans="1:27" ht="20.10000000000000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271">
        <f t="shared" si="115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6"/>
        <v>0</v>
      </c>
      <c r="N262" s="152">
        <f t="shared" si="117"/>
        <v>0</v>
      </c>
      <c r="O262" s="264"/>
      <c r="P262" s="264"/>
      <c r="Q262" s="264"/>
      <c r="R262" s="264"/>
      <c r="S262" s="264"/>
      <c r="T262" s="264"/>
      <c r="U262" s="264"/>
      <c r="V262" s="154"/>
      <c r="W262" s="155"/>
      <c r="X262" s="154"/>
      <c r="Y262" s="154"/>
      <c r="Z262" s="154"/>
      <c r="AA262" s="154"/>
    </row>
    <row r="263" spans="1:27" ht="20.10000000000000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271">
        <f t="shared" si="115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264"/>
      <c r="P263" s="264"/>
      <c r="Q263" s="264"/>
      <c r="R263" s="264"/>
      <c r="S263" s="264"/>
      <c r="T263" s="264"/>
      <c r="U263" s="264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271">
        <f t="shared" si="115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264"/>
      <c r="P264" s="264"/>
      <c r="Q264" s="264"/>
      <c r="R264" s="264"/>
      <c r="S264" s="264"/>
      <c r="T264" s="264"/>
      <c r="U264" s="264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271">
        <f t="shared" si="115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264"/>
      <c r="P265" s="264"/>
      <c r="Q265" s="264"/>
      <c r="R265" s="264"/>
      <c r="S265" s="264"/>
      <c r="T265" s="264"/>
      <c r="U265" s="264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271">
        <f t="shared" si="115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264"/>
      <c r="P266" s="264"/>
      <c r="Q266" s="264"/>
      <c r="R266" s="264"/>
      <c r="S266" s="264"/>
      <c r="T266" s="264"/>
      <c r="U266" s="264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271">
        <f t="shared" si="115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19">IF(ISERROR(I267-K267),"",I267-K267)</f>
        <v>0</v>
      </c>
      <c r="N267" s="152">
        <f t="shared" ref="N267:N282" si="120">SUM(O267:U267)</f>
        <v>0</v>
      </c>
      <c r="O267" s="264"/>
      <c r="P267" s="264"/>
      <c r="Q267" s="264"/>
      <c r="R267" s="264"/>
      <c r="S267" s="264"/>
      <c r="T267" s="264"/>
      <c r="U267" s="264"/>
      <c r="V267" s="154">
        <f t="shared" ref="V267:V270" si="121">SUM(X267:AA267)</f>
        <v>0</v>
      </c>
      <c r="W267" s="155" t="str">
        <f t="shared" ref="W267:W274" si="122">IF(ISERROR(V267/G267),"",V267/G267)</f>
        <v/>
      </c>
      <c r="X267" s="154"/>
      <c r="Y267" s="154"/>
      <c r="Z267" s="154"/>
      <c r="AA267" s="154"/>
    </row>
    <row r="268" spans="1:27" ht="20.10000000000000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271">
        <f t="shared" si="115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19"/>
        <v/>
      </c>
      <c r="N268" s="152">
        <f t="shared" si="120"/>
        <v>0</v>
      </c>
      <c r="O268" s="264"/>
      <c r="P268" s="264"/>
      <c r="Q268" s="264"/>
      <c r="R268" s="264"/>
      <c r="S268" s="264"/>
      <c r="T268" s="264"/>
      <c r="U268" s="264"/>
      <c r="V268" s="154">
        <f t="shared" si="121"/>
        <v>0</v>
      </c>
      <c r="W268" s="155" t="str">
        <f t="shared" si="122"/>
        <v/>
      </c>
      <c r="X268" s="154"/>
      <c r="Y268" s="154"/>
      <c r="Z268" s="154"/>
      <c r="AA268" s="154"/>
    </row>
    <row r="269" spans="1:27" ht="20.10000000000000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271">
        <f t="shared" si="115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19"/>
        <v/>
      </c>
      <c r="N269" s="152">
        <f t="shared" si="120"/>
        <v>0</v>
      </c>
      <c r="O269" s="264"/>
      <c r="P269" s="264"/>
      <c r="Q269" s="264"/>
      <c r="R269" s="264"/>
      <c r="S269" s="264"/>
      <c r="T269" s="264"/>
      <c r="U269" s="264"/>
      <c r="V269" s="154">
        <f t="shared" si="121"/>
        <v>0</v>
      </c>
      <c r="W269" s="155" t="str">
        <f t="shared" si="122"/>
        <v/>
      </c>
      <c r="X269" s="154"/>
      <c r="Y269" s="154"/>
      <c r="Z269" s="154"/>
      <c r="AA269" s="154"/>
    </row>
    <row r="270" spans="1:27" ht="20.10000000000000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271">
        <f t="shared" si="115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19"/>
        <v/>
      </c>
      <c r="N270" s="152">
        <f t="shared" si="120"/>
        <v>0</v>
      </c>
      <c r="O270" s="264"/>
      <c r="P270" s="264"/>
      <c r="Q270" s="264"/>
      <c r="R270" s="264"/>
      <c r="S270" s="264"/>
      <c r="T270" s="264"/>
      <c r="U270" s="264"/>
      <c r="V270" s="154">
        <f t="shared" si="121"/>
        <v>0</v>
      </c>
      <c r="W270" s="155" t="str">
        <f t="shared" si="122"/>
        <v/>
      </c>
      <c r="X270" s="154"/>
      <c r="Y270" s="154"/>
      <c r="Z270" s="154"/>
      <c r="AA270" s="154"/>
    </row>
    <row r="271" spans="1:27" ht="20.100000000000001" customHeight="1">
      <c r="A271" s="362">
        <v>30600005</v>
      </c>
      <c r="B271" s="263" t="s">
        <v>222</v>
      </c>
      <c r="C271" s="148" t="s">
        <v>181</v>
      </c>
      <c r="D271" s="130">
        <v>9.36</v>
      </c>
      <c r="E271" s="130"/>
      <c r="F271" s="149"/>
      <c r="G271" s="150"/>
      <c r="H271" s="271">
        <f t="shared" si="115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19"/>
        <v>0</v>
      </c>
      <c r="N271" s="152">
        <f t="shared" si="120"/>
        <v>0</v>
      </c>
      <c r="O271" s="264"/>
      <c r="P271" s="264"/>
      <c r="Q271" s="264"/>
      <c r="R271" s="264"/>
      <c r="S271" s="264"/>
      <c r="T271" s="264"/>
      <c r="U271" s="264"/>
      <c r="V271" s="154">
        <f t="shared" ref="V271:V274" si="123">SUM(X271:AA271)</f>
        <v>0</v>
      </c>
      <c r="W271" s="155" t="str">
        <f t="shared" si="122"/>
        <v/>
      </c>
      <c r="X271" s="154"/>
      <c r="Y271" s="154"/>
      <c r="Z271" s="154"/>
      <c r="AA271" s="154"/>
    </row>
    <row r="272" spans="1:27" ht="20.100000000000001" customHeight="1">
      <c r="A272" s="362">
        <v>30600008</v>
      </c>
      <c r="B272" s="263" t="s">
        <v>222</v>
      </c>
      <c r="C272" s="148" t="s">
        <v>179</v>
      </c>
      <c r="D272" s="130">
        <v>9.36</v>
      </c>
      <c r="E272" s="130"/>
      <c r="F272" s="149"/>
      <c r="G272" s="150"/>
      <c r="H272" s="271">
        <f t="shared" si="115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19"/>
        <v>0</v>
      </c>
      <c r="N272" s="152">
        <f t="shared" si="120"/>
        <v>0</v>
      </c>
      <c r="O272" s="264"/>
      <c r="P272" s="264"/>
      <c r="Q272" s="264"/>
      <c r="R272" s="264"/>
      <c r="S272" s="264"/>
      <c r="T272" s="264"/>
      <c r="U272" s="264"/>
      <c r="V272" s="154">
        <f t="shared" si="123"/>
        <v>0</v>
      </c>
      <c r="W272" s="155" t="str">
        <f t="shared" si="122"/>
        <v/>
      </c>
      <c r="X272" s="154"/>
      <c r="Y272" s="154"/>
      <c r="Z272" s="154"/>
      <c r="AA272" s="154"/>
    </row>
    <row r="273" spans="1:27" ht="20.100000000000001" customHeight="1">
      <c r="A273" s="362">
        <v>30600007</v>
      </c>
      <c r="B273" s="263" t="s">
        <v>222</v>
      </c>
      <c r="C273" s="148" t="s">
        <v>221</v>
      </c>
      <c r="D273" s="130">
        <v>9.36</v>
      </c>
      <c r="E273" s="130"/>
      <c r="F273" s="149"/>
      <c r="G273" s="150"/>
      <c r="H273" s="271">
        <f t="shared" si="115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19"/>
        <v>0</v>
      </c>
      <c r="N273" s="152">
        <f t="shared" si="120"/>
        <v>0</v>
      </c>
      <c r="O273" s="264"/>
      <c r="P273" s="264"/>
      <c r="Q273" s="264"/>
      <c r="R273" s="264"/>
      <c r="S273" s="264"/>
      <c r="T273" s="264"/>
      <c r="U273" s="264"/>
      <c r="V273" s="154">
        <f t="shared" si="123"/>
        <v>0</v>
      </c>
      <c r="W273" s="155" t="str">
        <f t="shared" si="122"/>
        <v/>
      </c>
      <c r="X273" s="154"/>
      <c r="Y273" s="154"/>
      <c r="Z273" s="154"/>
      <c r="AA273" s="154"/>
    </row>
    <row r="274" spans="1:27" ht="20.100000000000001" customHeight="1">
      <c r="A274" s="362">
        <v>30600006</v>
      </c>
      <c r="B274" s="263" t="s">
        <v>222</v>
      </c>
      <c r="C274" s="148" t="s">
        <v>186</v>
      </c>
      <c r="D274" s="130">
        <v>9.36</v>
      </c>
      <c r="E274" s="130"/>
      <c r="F274" s="149"/>
      <c r="G274" s="150"/>
      <c r="H274" s="271">
        <f t="shared" si="115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19"/>
        <v>0</v>
      </c>
      <c r="N274" s="152">
        <f t="shared" si="120"/>
        <v>0</v>
      </c>
      <c r="O274" s="264"/>
      <c r="P274" s="264"/>
      <c r="Q274" s="264"/>
      <c r="R274" s="264"/>
      <c r="S274" s="264"/>
      <c r="T274" s="264"/>
      <c r="U274" s="264"/>
      <c r="V274" s="154">
        <f t="shared" si="123"/>
        <v>0</v>
      </c>
      <c r="W274" s="155" t="str">
        <f t="shared" si="122"/>
        <v/>
      </c>
      <c r="X274" s="154"/>
      <c r="Y274" s="154"/>
      <c r="Z274" s="154"/>
      <c r="AA274" s="154"/>
    </row>
    <row r="275" spans="1:27" ht="20.100000000000001" customHeight="1">
      <c r="A275" s="357">
        <v>30400026</v>
      </c>
      <c r="B275" s="263" t="s">
        <v>393</v>
      </c>
      <c r="C275" s="209" t="s">
        <v>395</v>
      </c>
      <c r="D275" s="130">
        <v>5</v>
      </c>
      <c r="E275" s="130"/>
      <c r="F275" s="149"/>
      <c r="G275" s="150"/>
      <c r="H275" s="271">
        <f t="shared" si="115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19"/>
        <v>0</v>
      </c>
      <c r="N275" s="152">
        <f t="shared" si="120"/>
        <v>0</v>
      </c>
      <c r="O275" s="264"/>
      <c r="P275" s="264"/>
      <c r="Q275" s="264"/>
      <c r="R275" s="264"/>
      <c r="S275" s="264"/>
      <c r="T275" s="264"/>
      <c r="U275" s="264"/>
      <c r="V275" s="154"/>
      <c r="W275" s="155"/>
      <c r="X275" s="154"/>
      <c r="Y275" s="154"/>
      <c r="Z275" s="154"/>
      <c r="AA275" s="154"/>
    </row>
    <row r="276" spans="1:27" ht="20.100000000000001" customHeight="1">
      <c r="A276" s="357">
        <v>30400028</v>
      </c>
      <c r="B276" s="263" t="s">
        <v>393</v>
      </c>
      <c r="C276" s="209" t="s">
        <v>402</v>
      </c>
      <c r="D276" s="130">
        <v>5</v>
      </c>
      <c r="E276" s="130"/>
      <c r="F276" s="149"/>
      <c r="G276" s="150"/>
      <c r="H276" s="271">
        <f t="shared" si="115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19"/>
        <v>0</v>
      </c>
      <c r="N276" s="152">
        <f t="shared" si="120"/>
        <v>0</v>
      </c>
      <c r="O276" s="264"/>
      <c r="P276" s="264"/>
      <c r="Q276" s="264"/>
      <c r="R276" s="264"/>
      <c r="S276" s="264"/>
      <c r="T276" s="264"/>
      <c r="U276" s="264"/>
      <c r="V276" s="154"/>
      <c r="W276" s="155"/>
      <c r="X276" s="154"/>
      <c r="Y276" s="154"/>
      <c r="Z276" s="154"/>
      <c r="AA276" s="154"/>
    </row>
    <row r="277" spans="1:27" ht="20.100000000000001" customHeight="1">
      <c r="A277" s="357">
        <v>30400027</v>
      </c>
      <c r="B277" s="263" t="s">
        <v>404</v>
      </c>
      <c r="C277" s="209" t="s">
        <v>405</v>
      </c>
      <c r="D277" s="130">
        <v>5</v>
      </c>
      <c r="E277" s="130"/>
      <c r="F277" s="149"/>
      <c r="G277" s="150"/>
      <c r="H277" s="271">
        <f t="shared" si="115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19"/>
        <v>0</v>
      </c>
      <c r="N277" s="152">
        <f t="shared" si="120"/>
        <v>0</v>
      </c>
      <c r="O277" s="264"/>
      <c r="P277" s="264"/>
      <c r="Q277" s="264"/>
      <c r="R277" s="264"/>
      <c r="S277" s="264"/>
      <c r="T277" s="264"/>
      <c r="U277" s="264"/>
      <c r="V277" s="154"/>
      <c r="W277" s="155"/>
      <c r="X277" s="154"/>
      <c r="Y277" s="154"/>
      <c r="Z277" s="154"/>
      <c r="AA277" s="154"/>
    </row>
    <row r="278" spans="1:27" ht="20.100000000000001" customHeight="1">
      <c r="A278" s="357"/>
      <c r="B278" s="263" t="s">
        <v>342</v>
      </c>
      <c r="C278" s="209" t="s">
        <v>372</v>
      </c>
      <c r="D278" s="130">
        <v>5</v>
      </c>
      <c r="E278" s="130"/>
      <c r="F278" s="149"/>
      <c r="G278" s="150"/>
      <c r="H278" s="271">
        <f t="shared" si="115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19"/>
        <v>0</v>
      </c>
      <c r="N278" s="152">
        <f t="shared" si="120"/>
        <v>0</v>
      </c>
      <c r="O278" s="264"/>
      <c r="P278" s="264"/>
      <c r="Q278" s="264"/>
      <c r="R278" s="264"/>
      <c r="S278" s="264"/>
      <c r="T278" s="264"/>
      <c r="U278" s="264"/>
      <c r="V278" s="154"/>
      <c r="W278" s="155"/>
      <c r="X278" s="154"/>
      <c r="Y278" s="154"/>
      <c r="Z278" s="154"/>
      <c r="AA278" s="154"/>
    </row>
    <row r="279" spans="1:27" ht="20.100000000000001" customHeight="1">
      <c r="A279" s="357">
        <v>30600009</v>
      </c>
      <c r="B279" s="263" t="s">
        <v>343</v>
      </c>
      <c r="C279" s="148" t="s">
        <v>345</v>
      </c>
      <c r="D279" s="130">
        <v>5</v>
      </c>
      <c r="E279" s="130"/>
      <c r="F279" s="149"/>
      <c r="G279" s="150"/>
      <c r="H279" s="271">
        <f t="shared" si="115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19"/>
        <v>0</v>
      </c>
      <c r="N279" s="152">
        <f t="shared" si="120"/>
        <v>0</v>
      </c>
      <c r="O279" s="264"/>
      <c r="P279" s="264"/>
      <c r="Q279" s="264"/>
      <c r="R279" s="264"/>
      <c r="S279" s="264"/>
      <c r="T279" s="264"/>
      <c r="U279" s="264"/>
      <c r="V279" s="154"/>
      <c r="W279" s="155"/>
      <c r="X279" s="154"/>
      <c r="Y279" s="154"/>
      <c r="Z279" s="154"/>
      <c r="AA279" s="154"/>
    </row>
    <row r="280" spans="1:27" ht="20.100000000000001" customHeight="1">
      <c r="A280" s="357">
        <v>30600010</v>
      </c>
      <c r="B280" s="263" t="s">
        <v>343</v>
      </c>
      <c r="C280" s="148" t="s">
        <v>347</v>
      </c>
      <c r="D280" s="130">
        <v>5</v>
      </c>
      <c r="E280" s="130"/>
      <c r="F280" s="149"/>
      <c r="G280" s="150"/>
      <c r="H280" s="271">
        <f t="shared" si="115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19"/>
        <v>0</v>
      </c>
      <c r="N280" s="152">
        <f t="shared" si="120"/>
        <v>0</v>
      </c>
      <c r="O280" s="264"/>
      <c r="P280" s="264"/>
      <c r="Q280" s="264"/>
      <c r="R280" s="264"/>
      <c r="S280" s="264"/>
      <c r="T280" s="264"/>
      <c r="U280" s="264"/>
      <c r="V280" s="154"/>
      <c r="W280" s="155"/>
      <c r="X280" s="154"/>
      <c r="Y280" s="154"/>
      <c r="Z280" s="154"/>
      <c r="AA280" s="154"/>
    </row>
    <row r="281" spans="1:27" ht="20.10000000000000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271">
        <f t="shared" si="115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19"/>
        <v>0</v>
      </c>
      <c r="N281" s="152">
        <f t="shared" si="120"/>
        <v>0</v>
      </c>
      <c r="O281" s="264"/>
      <c r="P281" s="264"/>
      <c r="Q281" s="264"/>
      <c r="R281" s="264"/>
      <c r="S281" s="264"/>
      <c r="T281" s="264"/>
      <c r="U281" s="264"/>
      <c r="V281" s="154">
        <f t="shared" ref="V281:V282" si="124">SUM(X281:AA281)</f>
        <v>0</v>
      </c>
      <c r="W281" s="155" t="str">
        <f t="shared" ref="W281:W282" si="125">IF(ISERROR(V281/G281),"",V281/G281)</f>
        <v/>
      </c>
      <c r="X281" s="154"/>
      <c r="Y281" s="154"/>
      <c r="Z281" s="154"/>
      <c r="AA281" s="154"/>
    </row>
    <row r="282" spans="1:27" ht="20.10000000000000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271">
        <f t="shared" si="115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19"/>
        <v>0</v>
      </c>
      <c r="N282" s="152">
        <f t="shared" si="120"/>
        <v>0</v>
      </c>
      <c r="O282" s="264"/>
      <c r="P282" s="264"/>
      <c r="Q282" s="264"/>
      <c r="R282" s="264"/>
      <c r="S282" s="264"/>
      <c r="T282" s="264"/>
      <c r="U282" s="264"/>
      <c r="V282" s="154">
        <f t="shared" si="124"/>
        <v>0</v>
      </c>
      <c r="W282" s="155" t="str">
        <f t="shared" si="125"/>
        <v/>
      </c>
      <c r="X282" s="154"/>
      <c r="Y282" s="154"/>
      <c r="Z282" s="154"/>
      <c r="AA282" s="154"/>
    </row>
    <row r="283" spans="1:27" ht="20.100000000000001" customHeight="1">
      <c r="A283" s="357">
        <v>30400004</v>
      </c>
      <c r="B283" s="173" t="s">
        <v>422</v>
      </c>
      <c r="C283" s="209" t="s">
        <v>423</v>
      </c>
      <c r="D283" s="130">
        <v>5.03</v>
      </c>
      <c r="E283" s="130"/>
      <c r="F283" s="149"/>
      <c r="G283" s="150"/>
      <c r="H283" s="278">
        <f t="shared" si="115"/>
        <v>0</v>
      </c>
      <c r="I283" s="151"/>
      <c r="J283" s="152"/>
      <c r="K283" s="153"/>
      <c r="L283" s="151">
        <v>24</v>
      </c>
      <c r="M283" s="131"/>
      <c r="N283" s="152"/>
      <c r="O283" s="264"/>
      <c r="P283" s="264"/>
      <c r="Q283" s="264"/>
      <c r="R283" s="264"/>
      <c r="S283" s="264"/>
      <c r="T283" s="264"/>
      <c r="U283" s="264"/>
      <c r="V283" s="154"/>
      <c r="W283" s="155"/>
      <c r="X283" s="154"/>
      <c r="Y283" s="154"/>
      <c r="Z283" s="154"/>
      <c r="AA283" s="154"/>
    </row>
    <row r="284" spans="1:27" ht="20.10000000000000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278">
        <f t="shared" si="115"/>
        <v>0</v>
      </c>
      <c r="I284" s="151"/>
      <c r="J284" s="152"/>
      <c r="K284" s="153"/>
      <c r="L284" s="151">
        <v>24</v>
      </c>
      <c r="M284" s="131"/>
      <c r="N284" s="152"/>
      <c r="O284" s="264"/>
      <c r="P284" s="264"/>
      <c r="Q284" s="264"/>
      <c r="R284" s="264"/>
      <c r="S284" s="264"/>
      <c r="T284" s="264"/>
      <c r="U284" s="264"/>
      <c r="V284" s="154"/>
      <c r="W284" s="155"/>
      <c r="X284" s="154"/>
      <c r="Y284" s="154"/>
      <c r="Z284" s="154"/>
      <c r="AA284" s="154"/>
    </row>
    <row r="285" spans="1:27" ht="20.10000000000000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278">
        <f t="shared" si="115"/>
        <v>0</v>
      </c>
      <c r="I285" s="151"/>
      <c r="J285" s="152"/>
      <c r="K285" s="153"/>
      <c r="L285" s="151">
        <v>24</v>
      </c>
      <c r="M285" s="131"/>
      <c r="N285" s="152"/>
      <c r="O285" s="264"/>
      <c r="P285" s="264"/>
      <c r="Q285" s="264"/>
      <c r="R285" s="264"/>
      <c r="S285" s="264"/>
      <c r="T285" s="264"/>
      <c r="U285" s="264"/>
      <c r="V285" s="154"/>
      <c r="W285" s="155"/>
      <c r="X285" s="154"/>
      <c r="Y285" s="154"/>
      <c r="Z285" s="154"/>
      <c r="AA285" s="154"/>
    </row>
    <row r="286" spans="1:27" ht="20.10000000000000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271">
        <f t="shared" ref="H286:H288" si="126">D286*G286</f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264"/>
      <c r="P286" s="264"/>
      <c r="Q286" s="264"/>
      <c r="R286" s="264"/>
      <c r="S286" s="264"/>
      <c r="T286" s="264"/>
      <c r="U286" s="264"/>
      <c r="V286" s="154">
        <f t="shared" ref="V286:V288" si="129">SUM(X286:AA286)</f>
        <v>0</v>
      </c>
      <c r="W286" s="155" t="str">
        <f t="shared" ref="W286:W302" si="130">IF(ISERROR(V286/G286),"",V286/G286)</f>
        <v/>
      </c>
      <c r="X286" s="154"/>
      <c r="Y286" s="154"/>
      <c r="Z286" s="154"/>
      <c r="AA286" s="154"/>
    </row>
    <row r="287" spans="1:27" ht="20.10000000000000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271">
        <f t="shared" si="12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264"/>
      <c r="P287" s="264"/>
      <c r="Q287" s="264"/>
      <c r="R287" s="264"/>
      <c r="S287" s="264"/>
      <c r="T287" s="264"/>
      <c r="U287" s="264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271">
        <f t="shared" si="126"/>
        <v>0</v>
      </c>
      <c r="I288" s="151"/>
      <c r="J288" s="152" t="str">
        <f t="array" ref="J288">IF(ISERROR(G288/I288),"",G288/I288)</f>
        <v/>
      </c>
      <c r="K288" s="271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264"/>
      <c r="P288" s="264"/>
      <c r="Q288" s="264"/>
      <c r="R288" s="264"/>
      <c r="S288" s="264"/>
      <c r="T288" s="264"/>
      <c r="U288" s="264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559" t="s">
        <v>224</v>
      </c>
      <c r="B289" s="560"/>
      <c r="C289" s="269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271">
        <f t="shared" ref="H290:H302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2" si="133">IF(ISERROR(I290-K290),"",I290-K290)</f>
        <v>0</v>
      </c>
      <c r="N290" s="152">
        <f t="shared" ref="N290:N302" si="134">SUM(O290:U290)</f>
        <v>0</v>
      </c>
      <c r="O290" s="264"/>
      <c r="P290" s="264"/>
      <c r="Q290" s="264"/>
      <c r="R290" s="264"/>
      <c r="S290" s="264"/>
      <c r="T290" s="264"/>
      <c r="U290" s="264"/>
      <c r="V290" s="154">
        <f t="shared" ref="V290:V302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271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264"/>
      <c r="P291" s="264"/>
      <c r="Q291" s="264"/>
      <c r="R291" s="264"/>
      <c r="S291" s="264"/>
      <c r="T291" s="264"/>
      <c r="U291" s="264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271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264"/>
      <c r="P292" s="264"/>
      <c r="Q292" s="264"/>
      <c r="R292" s="264"/>
      <c r="S292" s="264"/>
      <c r="T292" s="264"/>
      <c r="U292" s="264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271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264"/>
      <c r="P293" s="264"/>
      <c r="Q293" s="264"/>
      <c r="R293" s="264"/>
      <c r="S293" s="264"/>
      <c r="T293" s="264"/>
      <c r="U293" s="264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customHeight="1">
      <c r="A294" s="357">
        <v>30100054</v>
      </c>
      <c r="B294" s="162" t="s">
        <v>227</v>
      </c>
      <c r="C294" s="268" t="s">
        <v>203</v>
      </c>
      <c r="D294" s="130">
        <v>5.03</v>
      </c>
      <c r="E294" s="130"/>
      <c r="F294" s="149"/>
      <c r="G294" s="174"/>
      <c r="H294" s="271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264"/>
      <c r="P294" s="264"/>
      <c r="Q294" s="264"/>
      <c r="R294" s="264"/>
      <c r="S294" s="264"/>
      <c r="T294" s="264"/>
      <c r="U294" s="264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271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264"/>
      <c r="P295" s="264"/>
      <c r="Q295" s="264"/>
      <c r="R295" s="264"/>
      <c r="S295" s="264"/>
      <c r="T295" s="264"/>
      <c r="U295" s="264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271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264"/>
      <c r="P296" s="264"/>
      <c r="Q296" s="264"/>
      <c r="R296" s="264"/>
      <c r="S296" s="264"/>
      <c r="T296" s="264"/>
      <c r="U296" s="264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customHeight="1">
      <c r="A297" s="357"/>
      <c r="B297" s="162" t="s">
        <v>227</v>
      </c>
      <c r="C297" s="268" t="s">
        <v>228</v>
      </c>
      <c r="D297" s="130">
        <v>5.03</v>
      </c>
      <c r="E297" s="130"/>
      <c r="F297" s="149"/>
      <c r="G297" s="150"/>
      <c r="H297" s="271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264"/>
      <c r="P297" s="264"/>
      <c r="Q297" s="264"/>
      <c r="R297" s="264"/>
      <c r="S297" s="264"/>
      <c r="T297" s="264"/>
      <c r="U297" s="264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customHeight="1">
      <c r="A298" s="357">
        <v>30101067</v>
      </c>
      <c r="B298" s="162" t="s">
        <v>229</v>
      </c>
      <c r="C298" s="268" t="s">
        <v>212</v>
      </c>
      <c r="D298" s="130">
        <v>5.03</v>
      </c>
      <c r="E298" s="130"/>
      <c r="F298" s="149"/>
      <c r="G298" s="150"/>
      <c r="H298" s="271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264"/>
      <c r="P298" s="264"/>
      <c r="Q298" s="264"/>
      <c r="R298" s="264"/>
      <c r="S298" s="264"/>
      <c r="T298" s="264"/>
      <c r="U298" s="264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customHeight="1">
      <c r="A299" s="357">
        <v>30101068</v>
      </c>
      <c r="B299" s="162" t="s">
        <v>229</v>
      </c>
      <c r="C299" s="268" t="s">
        <v>203</v>
      </c>
      <c r="D299" s="130">
        <v>5.03</v>
      </c>
      <c r="E299" s="130"/>
      <c r="F299" s="149"/>
      <c r="G299" s="150"/>
      <c r="H299" s="271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264"/>
      <c r="P299" s="264"/>
      <c r="Q299" s="264"/>
      <c r="R299" s="264"/>
      <c r="S299" s="264"/>
      <c r="T299" s="264"/>
      <c r="U299" s="264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customHeight="1">
      <c r="A300" s="357">
        <v>30101069</v>
      </c>
      <c r="B300" s="162" t="s">
        <v>229</v>
      </c>
      <c r="C300" s="268" t="s">
        <v>186</v>
      </c>
      <c r="D300" s="130">
        <v>5.03</v>
      </c>
      <c r="E300" s="130"/>
      <c r="F300" s="149"/>
      <c r="G300" s="150"/>
      <c r="H300" s="271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264"/>
      <c r="P300" s="264"/>
      <c r="Q300" s="264"/>
      <c r="R300" s="264"/>
      <c r="S300" s="264"/>
      <c r="T300" s="264"/>
      <c r="U300" s="264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customHeight="1">
      <c r="A301" s="357">
        <v>30101070</v>
      </c>
      <c r="B301" s="162" t="s">
        <v>229</v>
      </c>
      <c r="C301" s="268" t="s">
        <v>228</v>
      </c>
      <c r="D301" s="130">
        <v>5.03</v>
      </c>
      <c r="E301" s="130"/>
      <c r="F301" s="149"/>
      <c r="G301" s="150"/>
      <c r="H301" s="271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264"/>
      <c r="P301" s="264"/>
      <c r="Q301" s="264"/>
      <c r="R301" s="264"/>
      <c r="S301" s="264"/>
      <c r="T301" s="264"/>
      <c r="U301" s="264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customHeight="1">
      <c r="A302" s="357">
        <v>30101071</v>
      </c>
      <c r="B302" s="162" t="s">
        <v>229</v>
      </c>
      <c r="C302" s="268" t="s">
        <v>199</v>
      </c>
      <c r="D302" s="130">
        <v>5.03</v>
      </c>
      <c r="E302" s="130"/>
      <c r="F302" s="149"/>
      <c r="G302" s="150"/>
      <c r="H302" s="271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264"/>
      <c r="P302" s="264"/>
      <c r="Q302" s="264"/>
      <c r="R302" s="264"/>
      <c r="S302" s="264"/>
      <c r="T302" s="264"/>
      <c r="U302" s="264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271">
        <f t="shared" ref="H303:H304" si="136">D303*G303</f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ref="M303:M304" si="137">IF(ISERROR(I303-K303),"",I303-K303)</f>
        <v>0</v>
      </c>
      <c r="N303" s="152">
        <f t="shared" ref="N303:N304" si="138">SUM(O303:U303)</f>
        <v>0</v>
      </c>
      <c r="O303" s="264"/>
      <c r="P303" s="264"/>
      <c r="Q303" s="264"/>
      <c r="R303" s="264"/>
      <c r="S303" s="264"/>
      <c r="T303" s="264"/>
      <c r="U303" s="264"/>
      <c r="V303" s="154">
        <f t="shared" ref="V303:V304" si="139">SUM(X303:AA303)</f>
        <v>0</v>
      </c>
      <c r="W303" s="155" t="str">
        <f t="shared" ref="W303:W317" si="140">IF(ISERROR(V303/G303),"",V303/G303)</f>
        <v/>
      </c>
      <c r="X303" s="154"/>
      <c r="Y303" s="154"/>
      <c r="Z303" s="154"/>
      <c r="AA303" s="154"/>
    </row>
    <row r="304" spans="1:27" ht="20.10000000000000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271">
        <f t="shared" si="136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7"/>
        <v>0</v>
      </c>
      <c r="N304" s="152">
        <f t="shared" si="138"/>
        <v>0</v>
      </c>
      <c r="O304" s="264"/>
      <c r="P304" s="264"/>
      <c r="Q304" s="264"/>
      <c r="R304" s="264"/>
      <c r="S304" s="264"/>
      <c r="T304" s="264"/>
      <c r="U304" s="264"/>
      <c r="V304" s="154">
        <f t="shared" si="139"/>
        <v>0</v>
      </c>
      <c r="W304" s="155" t="str">
        <f t="shared" si="140"/>
        <v/>
      </c>
      <c r="X304" s="154"/>
      <c r="Y304" s="154"/>
      <c r="Z304" s="154"/>
      <c r="AA304" s="154"/>
    </row>
    <row r="305" spans="1:27" ht="20.100000000000001" customHeight="1">
      <c r="A305" s="559" t="s">
        <v>231</v>
      </c>
      <c r="B305" s="560"/>
      <c r="C305" s="269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4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271">
        <f t="shared" ref="H306:H312" si="141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2" si="142">IF(ISERROR(I306-K306),"",I306-K306)</f>
        <v>0</v>
      </c>
      <c r="N306" s="152">
        <f t="shared" ref="N306:N312" si="143">SUM(O306:U306)</f>
        <v>0</v>
      </c>
      <c r="O306" s="264"/>
      <c r="P306" s="264"/>
      <c r="Q306" s="264"/>
      <c r="R306" s="264"/>
      <c r="S306" s="264"/>
      <c r="T306" s="264"/>
      <c r="U306" s="264"/>
      <c r="V306" s="154">
        <f t="shared" ref="V306:V312" si="144">SUM(X306:AA306)</f>
        <v>0</v>
      </c>
      <c r="W306" s="155" t="str">
        <f t="shared" si="140"/>
        <v/>
      </c>
      <c r="X306" s="154"/>
      <c r="Y306" s="154"/>
      <c r="Z306" s="154"/>
      <c r="AA306" s="154"/>
    </row>
    <row r="307" spans="1:27" ht="20.10000000000000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271">
        <f t="shared" si="141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42"/>
        <v>0</v>
      </c>
      <c r="N307" s="152">
        <f t="shared" si="143"/>
        <v>0</v>
      </c>
      <c r="O307" s="264"/>
      <c r="P307" s="264"/>
      <c r="Q307" s="264"/>
      <c r="R307" s="264"/>
      <c r="S307" s="264"/>
      <c r="T307" s="264"/>
      <c r="U307" s="264"/>
      <c r="V307" s="154">
        <f t="shared" si="144"/>
        <v>0</v>
      </c>
      <c r="W307" s="155" t="str">
        <f t="shared" si="140"/>
        <v/>
      </c>
      <c r="X307" s="154"/>
      <c r="Y307" s="154"/>
      <c r="Z307" s="154"/>
      <c r="AA307" s="154"/>
    </row>
    <row r="308" spans="1:27" ht="20.10000000000000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271">
        <f t="shared" si="141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42"/>
        <v>0</v>
      </c>
      <c r="N308" s="152">
        <f t="shared" si="143"/>
        <v>0</v>
      </c>
      <c r="O308" s="264"/>
      <c r="P308" s="264"/>
      <c r="Q308" s="264"/>
      <c r="R308" s="264"/>
      <c r="S308" s="264"/>
      <c r="T308" s="264"/>
      <c r="U308" s="264"/>
      <c r="V308" s="154">
        <f t="shared" si="144"/>
        <v>0</v>
      </c>
      <c r="W308" s="155" t="str">
        <f t="shared" si="140"/>
        <v/>
      </c>
      <c r="X308" s="154"/>
      <c r="Y308" s="154"/>
      <c r="Z308" s="154"/>
      <c r="AA308" s="154"/>
    </row>
    <row r="309" spans="1:27" ht="20.10000000000000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271">
        <f t="shared" si="141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42"/>
        <v>0</v>
      </c>
      <c r="N309" s="152">
        <f t="shared" si="143"/>
        <v>0</v>
      </c>
      <c r="O309" s="264"/>
      <c r="P309" s="264"/>
      <c r="Q309" s="264"/>
      <c r="R309" s="264"/>
      <c r="S309" s="264"/>
      <c r="T309" s="264"/>
      <c r="U309" s="264"/>
      <c r="V309" s="154">
        <f t="shared" si="144"/>
        <v>0</v>
      </c>
      <c r="W309" s="155" t="str">
        <f t="shared" si="140"/>
        <v/>
      </c>
      <c r="X309" s="154"/>
      <c r="Y309" s="154"/>
      <c r="Z309" s="154"/>
      <c r="AA309" s="154"/>
    </row>
    <row r="310" spans="1:27" ht="20.10000000000000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271">
        <f t="shared" si="141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42"/>
        <v>0</v>
      </c>
      <c r="N310" s="152">
        <f t="shared" si="143"/>
        <v>0</v>
      </c>
      <c r="O310" s="264"/>
      <c r="P310" s="264"/>
      <c r="Q310" s="264"/>
      <c r="R310" s="264"/>
      <c r="S310" s="264"/>
      <c r="T310" s="264"/>
      <c r="U310" s="264"/>
      <c r="V310" s="154">
        <f t="shared" si="144"/>
        <v>0</v>
      </c>
      <c r="W310" s="155" t="str">
        <f t="shared" si="140"/>
        <v/>
      </c>
      <c r="X310" s="154"/>
      <c r="Y310" s="154"/>
      <c r="Z310" s="154"/>
      <c r="AA310" s="154"/>
    </row>
    <row r="311" spans="1:27" ht="20.10000000000000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317"/>
      <c r="I311" s="151"/>
      <c r="J311" s="152"/>
      <c r="K311" s="153"/>
      <c r="L311" s="151"/>
      <c r="M311" s="131"/>
      <c r="N311" s="152"/>
      <c r="O311" s="316"/>
      <c r="P311" s="316"/>
      <c r="Q311" s="316"/>
      <c r="R311" s="316"/>
      <c r="S311" s="316"/>
      <c r="T311" s="316"/>
      <c r="U311" s="316"/>
      <c r="V311" s="154"/>
      <c r="W311" s="155"/>
      <c r="X311" s="154"/>
      <c r="Y311" s="154"/>
      <c r="Z311" s="154"/>
      <c r="AA311" s="154"/>
    </row>
    <row r="312" spans="1:27" ht="20.10000000000000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271">
        <f t="shared" si="141"/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si="142"/>
        <v>0</v>
      </c>
      <c r="N312" s="152">
        <f t="shared" si="143"/>
        <v>0</v>
      </c>
      <c r="O312" s="264"/>
      <c r="P312" s="264"/>
      <c r="Q312" s="264"/>
      <c r="R312" s="264"/>
      <c r="S312" s="264"/>
      <c r="T312" s="264"/>
      <c r="U312" s="264"/>
      <c r="V312" s="154">
        <f t="shared" si="144"/>
        <v>0</v>
      </c>
      <c r="W312" s="155" t="str">
        <f t="shared" si="140"/>
        <v/>
      </c>
      <c r="X312" s="154"/>
      <c r="Y312" s="154"/>
      <c r="Z312" s="154"/>
      <c r="AA312" s="154"/>
    </row>
    <row r="313" spans="1:27" ht="20.100000000000001" customHeight="1">
      <c r="A313" s="559" t="s">
        <v>234</v>
      </c>
      <c r="B313" s="560"/>
      <c r="C313" s="269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0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customHeight="1">
      <c r="A314" s="357">
        <v>30700013</v>
      </c>
      <c r="B314" s="163" t="s">
        <v>235</v>
      </c>
      <c r="C314" s="262"/>
      <c r="D314" s="130">
        <v>3.65</v>
      </c>
      <c r="E314" s="130"/>
      <c r="F314" s="175"/>
      <c r="G314" s="150"/>
      <c r="H314" s="271">
        <f t="shared" ref="H314:H323" si="145">D314*G314</f>
        <v>0</v>
      </c>
      <c r="I314" s="151"/>
      <c r="J314" s="152" t="str">
        <f t="array" ref="J314">IF(ISERROR(G314/I314),"",G314/I314)</f>
        <v/>
      </c>
      <c r="K314" s="271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264"/>
      <c r="P314" s="264"/>
      <c r="Q314" s="264"/>
      <c r="R314" s="264"/>
      <c r="S314" s="264"/>
      <c r="T314" s="264"/>
      <c r="U314" s="264"/>
      <c r="V314" s="154">
        <f t="shared" ref="V314:V317" si="148">SUM(X314:AA314)</f>
        <v>0</v>
      </c>
      <c r="W314" s="155" t="str">
        <f t="shared" si="140"/>
        <v/>
      </c>
      <c r="X314" s="154"/>
      <c r="Y314" s="154"/>
      <c r="Z314" s="154"/>
      <c r="AA314" s="154"/>
    </row>
    <row r="315" spans="1:27" ht="20.100000000000001" customHeight="1">
      <c r="A315" s="357">
        <v>30700014</v>
      </c>
      <c r="B315" s="163" t="s">
        <v>236</v>
      </c>
      <c r="C315" s="262"/>
      <c r="D315" s="130">
        <v>6.58</v>
      </c>
      <c r="E315" s="130"/>
      <c r="F315" s="149"/>
      <c r="G315" s="150"/>
      <c r="H315" s="271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264"/>
      <c r="P315" s="264"/>
      <c r="Q315" s="264"/>
      <c r="R315" s="264"/>
      <c r="S315" s="264"/>
      <c r="T315" s="264"/>
      <c r="U315" s="264"/>
      <c r="V315" s="154">
        <f t="shared" si="148"/>
        <v>0</v>
      </c>
      <c r="W315" s="155" t="str">
        <f t="shared" si="140"/>
        <v/>
      </c>
      <c r="X315" s="154"/>
      <c r="Y315" s="154"/>
      <c r="Z315" s="154"/>
      <c r="AA315" s="154"/>
    </row>
    <row r="316" spans="1:27" ht="20.100000000000001" customHeight="1">
      <c r="A316" s="357">
        <v>30700016</v>
      </c>
      <c r="B316" s="163" t="s">
        <v>237</v>
      </c>
      <c r="C316" s="262"/>
      <c r="D316" s="130">
        <v>7.8</v>
      </c>
      <c r="E316" s="130"/>
      <c r="F316" s="149"/>
      <c r="G316" s="150"/>
      <c r="H316" s="271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264"/>
      <c r="P316" s="264"/>
      <c r="Q316" s="264"/>
      <c r="R316" s="264"/>
      <c r="S316" s="264"/>
      <c r="T316" s="264"/>
      <c r="U316" s="264"/>
      <c r="V316" s="154">
        <f t="shared" si="148"/>
        <v>0</v>
      </c>
      <c r="W316" s="155" t="str">
        <f t="shared" si="140"/>
        <v/>
      </c>
      <c r="X316" s="154"/>
      <c r="Y316" s="154"/>
      <c r="Z316" s="154"/>
      <c r="AA316" s="154"/>
    </row>
    <row r="317" spans="1:27" ht="20.100000000000001" customHeight="1">
      <c r="A317" s="357">
        <v>30700017</v>
      </c>
      <c r="B317" s="163" t="s">
        <v>238</v>
      </c>
      <c r="C317" s="262"/>
      <c r="D317" s="130">
        <v>4.4000000000000004</v>
      </c>
      <c r="E317" s="130"/>
      <c r="F317" s="149"/>
      <c r="G317" s="150"/>
      <c r="H317" s="271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264"/>
      <c r="P317" s="264"/>
      <c r="Q317" s="264"/>
      <c r="R317" s="264"/>
      <c r="S317" s="264"/>
      <c r="T317" s="264"/>
      <c r="U317" s="264"/>
      <c r="V317" s="154">
        <f t="shared" si="148"/>
        <v>0</v>
      </c>
      <c r="W317" s="155" t="str">
        <f t="shared" si="140"/>
        <v/>
      </c>
      <c r="X317" s="154"/>
      <c r="Y317" s="154"/>
      <c r="Z317" s="154"/>
      <c r="AA317" s="154"/>
    </row>
    <row r="318" spans="1:27" ht="20.100000000000001" customHeight="1">
      <c r="A318" s="357">
        <v>30700001</v>
      </c>
      <c r="B318" s="149" t="s">
        <v>359</v>
      </c>
      <c r="C318" s="262"/>
      <c r="D318" s="130"/>
      <c r="E318" s="130"/>
      <c r="F318" s="149"/>
      <c r="G318" s="150"/>
      <c r="H318" s="35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264"/>
      <c r="P318" s="264"/>
      <c r="Q318" s="264"/>
      <c r="R318" s="264"/>
      <c r="S318" s="264"/>
      <c r="T318" s="264"/>
      <c r="U318" s="264"/>
      <c r="V318" s="154"/>
      <c r="W318" s="155"/>
      <c r="X318" s="154"/>
      <c r="Y318" s="154"/>
      <c r="Z318" s="154"/>
      <c r="AA318" s="154"/>
    </row>
    <row r="319" spans="1:27" ht="20.100000000000001" customHeight="1">
      <c r="A319" s="363"/>
      <c r="B319" s="262" t="s">
        <v>239</v>
      </c>
      <c r="C319" s="262" t="s">
        <v>179</v>
      </c>
      <c r="D319" s="130">
        <v>6.04</v>
      </c>
      <c r="E319" s="130"/>
      <c r="F319" s="149"/>
      <c r="G319" s="150"/>
      <c r="H319" s="35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264"/>
      <c r="P319" s="264"/>
      <c r="Q319" s="264"/>
      <c r="R319" s="264"/>
      <c r="S319" s="264"/>
      <c r="T319" s="264"/>
      <c r="U319" s="264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customHeight="1">
      <c r="A320" s="363">
        <v>30700019</v>
      </c>
      <c r="B320" s="262" t="s">
        <v>239</v>
      </c>
      <c r="C320" s="262" t="s">
        <v>186</v>
      </c>
      <c r="D320" s="130">
        <v>6.04</v>
      </c>
      <c r="E320" s="130"/>
      <c r="F320" s="149"/>
      <c r="G320" s="150"/>
      <c r="H320" s="35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264"/>
      <c r="P320" s="264"/>
      <c r="Q320" s="264"/>
      <c r="R320" s="264"/>
      <c r="S320" s="264"/>
      <c r="T320" s="264"/>
      <c r="U320" s="264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customHeight="1">
      <c r="A321" s="363">
        <v>30601015</v>
      </c>
      <c r="B321" s="335" t="s">
        <v>447</v>
      </c>
      <c r="C321" s="335" t="s">
        <v>179</v>
      </c>
      <c r="D321" s="130">
        <v>6</v>
      </c>
      <c r="E321" s="130"/>
      <c r="F321" s="149"/>
      <c r="G321" s="150"/>
      <c r="H321" s="350">
        <f t="shared" si="145"/>
        <v>0</v>
      </c>
      <c r="I321" s="151"/>
      <c r="J321" s="152"/>
      <c r="K321" s="153"/>
      <c r="L321" s="151"/>
      <c r="M321" s="131"/>
      <c r="N321" s="152"/>
      <c r="O321" s="336"/>
      <c r="P321" s="336"/>
      <c r="Q321" s="336"/>
      <c r="R321" s="336"/>
      <c r="S321" s="336"/>
      <c r="T321" s="336"/>
      <c r="U321" s="336"/>
      <c r="V321" s="154"/>
      <c r="W321" s="155"/>
      <c r="X321" s="154"/>
      <c r="Y321" s="154"/>
      <c r="Z321" s="154"/>
      <c r="AA321" s="154"/>
    </row>
    <row r="322" spans="1:27" ht="20.100000000000001" customHeight="1">
      <c r="A322" s="363">
        <v>30101016</v>
      </c>
      <c r="B322" s="340" t="s">
        <v>446</v>
      </c>
      <c r="C322" s="340" t="s">
        <v>448</v>
      </c>
      <c r="D322" s="130">
        <v>6</v>
      </c>
      <c r="E322" s="130"/>
      <c r="F322" s="149"/>
      <c r="G322" s="150"/>
      <c r="H322" s="35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264"/>
      <c r="P322" s="264"/>
      <c r="Q322" s="264"/>
      <c r="R322" s="264"/>
      <c r="S322" s="264"/>
      <c r="T322" s="264"/>
      <c r="U322" s="264"/>
      <c r="V322" s="154"/>
      <c r="W322" s="155"/>
      <c r="X322" s="154"/>
      <c r="Y322" s="154"/>
      <c r="Z322" s="154"/>
      <c r="AA322" s="154"/>
    </row>
    <row r="323" spans="1:27" ht="20.100000000000001" customHeight="1">
      <c r="A323" s="357">
        <v>30700018</v>
      </c>
      <c r="B323" s="349" t="s">
        <v>240</v>
      </c>
      <c r="C323" s="148"/>
      <c r="D323" s="130">
        <v>7.3</v>
      </c>
      <c r="E323" s="130"/>
      <c r="F323" s="149"/>
      <c r="G323" s="150"/>
      <c r="H323" s="350">
        <f t="shared" si="145"/>
        <v>0</v>
      </c>
      <c r="I323" s="151"/>
      <c r="J323" s="152"/>
      <c r="K323" s="153"/>
      <c r="L323" s="151"/>
      <c r="M323" s="131"/>
      <c r="N323" s="152"/>
      <c r="O323" s="351"/>
      <c r="P323" s="351"/>
      <c r="Q323" s="351"/>
      <c r="R323" s="351"/>
      <c r="S323" s="351"/>
      <c r="T323" s="351"/>
      <c r="U323" s="351"/>
      <c r="V323" s="154"/>
      <c r="W323" s="155"/>
      <c r="X323" s="154"/>
      <c r="Y323" s="154"/>
      <c r="Z323" s="154"/>
      <c r="AA323" s="154"/>
    </row>
    <row r="324" spans="1:27" ht="20.100000000000001" customHeight="1">
      <c r="A324" s="357">
        <v>30700010</v>
      </c>
      <c r="B324" s="349" t="s">
        <v>241</v>
      </c>
      <c r="C324" s="148"/>
      <c r="D324" s="130">
        <f>78*120/1000</f>
        <v>9.36</v>
      </c>
      <c r="E324" s="130"/>
      <c r="F324" s="149"/>
      <c r="G324" s="150"/>
      <c r="H324" s="310">
        <f t="shared" ref="H324:H327" si="153">D324*G324</f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4">SUM(O324:U324)</f>
        <v>0</v>
      </c>
      <c r="O324" s="264"/>
      <c r="P324" s="264"/>
      <c r="Q324" s="264"/>
      <c r="R324" s="264"/>
      <c r="S324" s="264"/>
      <c r="T324" s="264"/>
      <c r="U324" s="264"/>
      <c r="V324" s="154">
        <f t="shared" ref="V324" si="155">SUM(X324:AA324)</f>
        <v>0</v>
      </c>
      <c r="W324" s="155" t="str">
        <f t="shared" ref="W324" si="156">IF(ISERROR(V324/G324),"",V324/G324)</f>
        <v/>
      </c>
      <c r="X324" s="154"/>
      <c r="Y324" s="154"/>
      <c r="Z324" s="154"/>
      <c r="AA324" s="154"/>
    </row>
    <row r="325" spans="1:27" ht="20.100000000000001" customHeight="1">
      <c r="A325" s="357">
        <v>30700015</v>
      </c>
      <c r="B325" s="349" t="s">
        <v>242</v>
      </c>
      <c r="C325" s="148"/>
      <c r="D325" s="130">
        <v>4.5</v>
      </c>
      <c r="E325" s="130"/>
      <c r="F325" s="149"/>
      <c r="G325" s="150"/>
      <c r="H325" s="310">
        <f t="shared" si="153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264"/>
      <c r="P325" s="264"/>
      <c r="Q325" s="264"/>
      <c r="R325" s="264"/>
      <c r="S325" s="264"/>
      <c r="T325" s="264"/>
      <c r="U325" s="264"/>
      <c r="V325" s="154"/>
      <c r="W325" s="155"/>
      <c r="X325" s="154"/>
      <c r="Y325" s="154"/>
      <c r="Z325" s="154"/>
      <c r="AA325" s="154"/>
    </row>
    <row r="326" spans="1:27" ht="20.100000000000001" customHeight="1">
      <c r="A326" s="357">
        <v>30700012</v>
      </c>
      <c r="B326" s="349" t="s">
        <v>243</v>
      </c>
      <c r="C326" s="148"/>
      <c r="D326" s="130">
        <v>4.5</v>
      </c>
      <c r="E326" s="130"/>
      <c r="F326" s="149"/>
      <c r="G326" s="150"/>
      <c r="H326" s="310">
        <f t="shared" si="153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264"/>
      <c r="P326" s="264"/>
      <c r="Q326" s="264"/>
      <c r="R326" s="264"/>
      <c r="S326" s="264"/>
      <c r="T326" s="264"/>
      <c r="U326" s="264"/>
      <c r="V326" s="154"/>
      <c r="W326" s="155"/>
      <c r="X326" s="154"/>
      <c r="Y326" s="154"/>
      <c r="Z326" s="154"/>
      <c r="AA326" s="154"/>
    </row>
    <row r="327" spans="1:27" ht="20.10000000000000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310">
        <f t="shared" si="153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264"/>
      <c r="P327" s="264"/>
      <c r="Q327" s="264"/>
      <c r="R327" s="264"/>
      <c r="S327" s="264"/>
      <c r="T327" s="264"/>
      <c r="U327" s="264"/>
      <c r="V327" s="154"/>
      <c r="W327" s="155"/>
      <c r="X327" s="154"/>
      <c r="Y327" s="154"/>
      <c r="Z327" s="154"/>
      <c r="AA327" s="154"/>
    </row>
    <row r="328" spans="1:27" ht="20.100000000000001" customHeight="1">
      <c r="A328" s="559" t="s">
        <v>244</v>
      </c>
      <c r="B328" s="560"/>
      <c r="C328" s="269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7">SUM(M314:M324)</f>
        <v>0</v>
      </c>
      <c r="N328" s="168">
        <f t="shared" si="157"/>
        <v>0</v>
      </c>
      <c r="O328" s="170">
        <f t="shared" si="157"/>
        <v>0</v>
      </c>
      <c r="P328" s="170">
        <f t="shared" si="157"/>
        <v>0</v>
      </c>
      <c r="Q328" s="170">
        <f t="shared" si="157"/>
        <v>0</v>
      </c>
      <c r="R328" s="170">
        <f t="shared" si="157"/>
        <v>0</v>
      </c>
      <c r="S328" s="170">
        <f t="shared" si="157"/>
        <v>0</v>
      </c>
      <c r="T328" s="170">
        <f t="shared" si="157"/>
        <v>0</v>
      </c>
      <c r="U328" s="170">
        <f t="shared" si="157"/>
        <v>0</v>
      </c>
      <c r="V328" s="171">
        <f t="shared" si="157"/>
        <v>0</v>
      </c>
      <c r="W328" s="155">
        <f t="shared" si="157"/>
        <v>0</v>
      </c>
      <c r="X328" s="171">
        <f t="shared" si="157"/>
        <v>0</v>
      </c>
      <c r="Y328" s="171">
        <f t="shared" si="157"/>
        <v>0</v>
      </c>
      <c r="Z328" s="171">
        <f t="shared" si="157"/>
        <v>0</v>
      </c>
      <c r="AA328" s="171">
        <f t="shared" si="157"/>
        <v>0</v>
      </c>
    </row>
    <row r="329" spans="1:27" ht="20.100000000000001" customHeight="1">
      <c r="A329" s="561" t="s">
        <v>246</v>
      </c>
      <c r="B329" s="562"/>
      <c r="C329" s="562"/>
      <c r="D329" s="562"/>
      <c r="E329" s="562"/>
      <c r="F329" s="563"/>
      <c r="G329" s="176">
        <f>SUM(G196,G254,G289,G305,G313,G328)</f>
        <v>0</v>
      </c>
      <c r="H329" s="176">
        <f>SUM(H196,H254,H289,H305,H313,H328)</f>
        <v>0</v>
      </c>
      <c r="I329" s="176">
        <f>SUM(I196,I254,I289,I305,I313,I328)</f>
        <v>0</v>
      </c>
      <c r="J329" s="177" t="str">
        <f t="array" ref="J329">IF(ISERROR(G329/I329),"",G329/I329)</f>
        <v/>
      </c>
      <c r="K329" s="176">
        <f>SUM(K196,K254,K289,K305,K313,K328)</f>
        <v>0</v>
      </c>
      <c r="L329" s="177" t="str">
        <f>IF(ISERROR(G329/K329),"",G329/K329)</f>
        <v/>
      </c>
      <c r="M329" s="176">
        <f t="shared" ref="M329:AA329" si="158">SUM(M196,M254,M289,M305,M313,M328)</f>
        <v>0</v>
      </c>
      <c r="N329" s="176">
        <f t="shared" si="158"/>
        <v>0</v>
      </c>
      <c r="O329" s="176">
        <f t="shared" si="158"/>
        <v>0</v>
      </c>
      <c r="P329" s="176">
        <f t="shared" si="158"/>
        <v>0</v>
      </c>
      <c r="Q329" s="176">
        <f t="shared" si="158"/>
        <v>0</v>
      </c>
      <c r="R329" s="176">
        <f t="shared" si="158"/>
        <v>0</v>
      </c>
      <c r="S329" s="176">
        <f t="shared" si="158"/>
        <v>0</v>
      </c>
      <c r="T329" s="176">
        <f t="shared" si="158"/>
        <v>0</v>
      </c>
      <c r="U329" s="176">
        <f t="shared" si="158"/>
        <v>0</v>
      </c>
      <c r="V329" s="176">
        <f t="shared" si="158"/>
        <v>0</v>
      </c>
      <c r="W329" s="176">
        <f t="shared" si="158"/>
        <v>0</v>
      </c>
      <c r="X329" s="176">
        <f t="shared" si="158"/>
        <v>0</v>
      </c>
      <c r="Y329" s="176">
        <f t="shared" si="158"/>
        <v>0</v>
      </c>
      <c r="Z329" s="176">
        <f t="shared" si="158"/>
        <v>0</v>
      </c>
      <c r="AA329" s="176">
        <f t="shared" si="158"/>
        <v>0</v>
      </c>
    </row>
    <row r="330" spans="1:27" ht="20.100000000000001" customHeight="1">
      <c r="A330" s="564" t="s">
        <v>495</v>
      </c>
      <c r="B330" s="267" t="s">
        <v>247</v>
      </c>
      <c r="C330" s="547" t="s">
        <v>248</v>
      </c>
      <c r="D330" s="548"/>
      <c r="E330" s="555" t="s">
        <v>249</v>
      </c>
      <c r="F330" s="555"/>
      <c r="G330" s="525" t="s">
        <v>250</v>
      </c>
      <c r="H330" s="525"/>
      <c r="I330" s="555" t="s">
        <v>251</v>
      </c>
      <c r="J330" s="555"/>
      <c r="K330" s="555" t="s">
        <v>252</v>
      </c>
      <c r="L330" s="555"/>
      <c r="M330" s="555" t="s">
        <v>253</v>
      </c>
      <c r="N330" s="555"/>
      <c r="O330" s="555" t="s">
        <v>254</v>
      </c>
      <c r="P330" s="525" t="s">
        <v>255</v>
      </c>
      <c r="Q330" s="525"/>
      <c r="R330" s="525" t="s">
        <v>252</v>
      </c>
      <c r="S330" s="525"/>
      <c r="T330" s="525" t="s">
        <v>256</v>
      </c>
      <c r="U330" s="525"/>
      <c r="V330" s="525" t="s">
        <v>257</v>
      </c>
      <c r="W330" s="525"/>
      <c r="X330" s="525" t="s">
        <v>252</v>
      </c>
      <c r="Y330" s="525"/>
      <c r="Z330" s="525" t="s">
        <v>256</v>
      </c>
      <c r="AA330" s="525"/>
    </row>
    <row r="331" spans="1:27" ht="20.100000000000001" customHeight="1">
      <c r="A331" s="565"/>
      <c r="B331" s="267" t="s">
        <v>258</v>
      </c>
      <c r="C331" s="590">
        <v>1</v>
      </c>
      <c r="D331" s="591"/>
      <c r="E331" s="558">
        <f>C331*11</f>
        <v>11</v>
      </c>
      <c r="F331" s="558"/>
      <c r="G331" s="525">
        <v>1</v>
      </c>
      <c r="H331" s="525"/>
      <c r="I331" s="558">
        <f>G331*11</f>
        <v>11</v>
      </c>
      <c r="J331" s="558"/>
      <c r="K331" s="558">
        <f>E331-I331</f>
        <v>0</v>
      </c>
      <c r="L331" s="558"/>
      <c r="M331" s="556">
        <f>IF(ISERROR(K331/E331),"",K331/E331)</f>
        <v>0</v>
      </c>
      <c r="N331" s="556"/>
      <c r="O331" s="555"/>
      <c r="P331" s="525" t="s">
        <v>201</v>
      </c>
      <c r="Q331" s="525"/>
      <c r="R331" s="554">
        <f>SUM(O196:U196)</f>
        <v>0</v>
      </c>
      <c r="S331" s="554"/>
      <c r="T331" s="549" t="str">
        <f t="array" ref="T331">IF(ISERROR(R331/R338),"",R331/R338)</f>
        <v/>
      </c>
      <c r="U331" s="549"/>
      <c r="V331" s="525" t="s">
        <v>259</v>
      </c>
      <c r="W331" s="525"/>
      <c r="X331" s="526">
        <f>SUM(P195,P253,P288,P304,P312,P327)</f>
        <v>0</v>
      </c>
      <c r="Y331" s="527"/>
      <c r="Z331" s="549" t="str">
        <f t="array" ref="Z331">IF(ISERROR(X331/X338),"",X331/X338)</f>
        <v/>
      </c>
      <c r="AA331" s="549"/>
    </row>
    <row r="332" spans="1:27" ht="20.100000000000001" customHeight="1">
      <c r="A332" s="565"/>
      <c r="B332" s="267" t="s">
        <v>260</v>
      </c>
      <c r="C332" s="547">
        <v>0</v>
      </c>
      <c r="D332" s="548"/>
      <c r="E332" s="558">
        <f>C332*11</f>
        <v>0</v>
      </c>
      <c r="F332" s="558"/>
      <c r="G332" s="525">
        <v>0</v>
      </c>
      <c r="H332" s="525"/>
      <c r="I332" s="558">
        <f>G332*11</f>
        <v>0</v>
      </c>
      <c r="J332" s="558"/>
      <c r="K332" s="558">
        <f>E332-I332</f>
        <v>0</v>
      </c>
      <c r="L332" s="558"/>
      <c r="M332" s="556" t="str">
        <f>IF(ISERROR(K332/E332),"",K332/E332)</f>
        <v/>
      </c>
      <c r="N332" s="556"/>
      <c r="O332" s="555"/>
      <c r="P332" s="525" t="s">
        <v>216</v>
      </c>
      <c r="Q332" s="525"/>
      <c r="R332" s="554">
        <f>SUM(O254:U254)</f>
        <v>0</v>
      </c>
      <c r="S332" s="554"/>
      <c r="T332" s="549" t="str">
        <f>IF(ISERROR(R332/R338),"",R332/R338)</f>
        <v/>
      </c>
      <c r="U332" s="549"/>
      <c r="V332" s="525" t="s">
        <v>261</v>
      </c>
      <c r="W332" s="525"/>
      <c r="X332" s="526">
        <f>SUM(P196,P254,P289,P305,P313,P328)</f>
        <v>0</v>
      </c>
      <c r="Y332" s="527"/>
      <c r="Z332" s="549" t="str">
        <f>IF(ISERROR(X332/X338),"",X332/X338)</f>
        <v/>
      </c>
      <c r="AA332" s="549"/>
    </row>
    <row r="333" spans="1:27" ht="20.100000000000001" customHeight="1">
      <c r="A333" s="565"/>
      <c r="B333" s="267" t="s">
        <v>262</v>
      </c>
      <c r="C333" s="547">
        <v>0</v>
      </c>
      <c r="D333" s="548"/>
      <c r="E333" s="558">
        <f>C333*8</f>
        <v>0</v>
      </c>
      <c r="F333" s="558"/>
      <c r="G333" s="525">
        <v>1</v>
      </c>
      <c r="H333" s="525"/>
      <c r="I333" s="558">
        <f>G333*8</f>
        <v>8</v>
      </c>
      <c r="J333" s="558"/>
      <c r="K333" s="558">
        <f>E333-I333</f>
        <v>-8</v>
      </c>
      <c r="L333" s="558"/>
      <c r="M333" s="556" t="str">
        <f>IF(ISERROR(K333/E333),"",K333/E333)</f>
        <v/>
      </c>
      <c r="N333" s="556"/>
      <c r="O333" s="555"/>
      <c r="P333" s="525" t="s">
        <v>224</v>
      </c>
      <c r="Q333" s="525"/>
      <c r="R333" s="554">
        <f>SUM(O289:U289)</f>
        <v>0</v>
      </c>
      <c r="S333" s="554"/>
      <c r="T333" s="549" t="str">
        <f>IF(ISERROR(R333/R338),"",R333/R338)</f>
        <v/>
      </c>
      <c r="U333" s="549"/>
      <c r="V333" s="525" t="s">
        <v>263</v>
      </c>
      <c r="W333" s="525"/>
      <c r="X333" s="526">
        <f>SUM(P197,P255,P290,P306,P314,P329)</f>
        <v>0</v>
      </c>
      <c r="Y333" s="527"/>
      <c r="Z333" s="549" t="str">
        <f>IF(ISERROR(X333/X338),"",X333/X338)</f>
        <v/>
      </c>
      <c r="AA333" s="549"/>
    </row>
    <row r="334" spans="1:27" ht="20.100000000000001" customHeight="1">
      <c r="A334" s="565"/>
      <c r="B334" s="267" t="s">
        <v>264</v>
      </c>
      <c r="C334" s="547">
        <v>1</v>
      </c>
      <c r="D334" s="548"/>
      <c r="E334" s="558">
        <f>C334*11</f>
        <v>11</v>
      </c>
      <c r="F334" s="558"/>
      <c r="G334" s="525">
        <v>1</v>
      </c>
      <c r="H334" s="525"/>
      <c r="I334" s="558">
        <f>G334*11</f>
        <v>11</v>
      </c>
      <c r="J334" s="558"/>
      <c r="K334" s="558">
        <f>E334-I334</f>
        <v>0</v>
      </c>
      <c r="L334" s="558"/>
      <c r="M334" s="556">
        <f>IF(ISERROR(K334/E334),"",K334/E334)</f>
        <v>0</v>
      </c>
      <c r="N334" s="556"/>
      <c r="O334" s="555"/>
      <c r="P334" s="525" t="s">
        <v>231</v>
      </c>
      <c r="Q334" s="525"/>
      <c r="R334" s="554">
        <f>SUM(O305:U305)</f>
        <v>0</v>
      </c>
      <c r="S334" s="554"/>
      <c r="T334" s="549" t="str">
        <f>IF(ISERROR(R334/R338),"",R334/R338)</f>
        <v/>
      </c>
      <c r="U334" s="549"/>
      <c r="V334" s="525" t="s">
        <v>265</v>
      </c>
      <c r="W334" s="525"/>
      <c r="X334" s="526">
        <f>SUM(P199,P256,P291,P307,P315,P330)</f>
        <v>0</v>
      </c>
      <c r="Y334" s="527"/>
      <c r="Z334" s="549" t="str">
        <f>IF(ISERROR(X334/X338),"",X334/X338)</f>
        <v/>
      </c>
      <c r="AA334" s="549"/>
    </row>
    <row r="335" spans="1:27" ht="20.100000000000001" customHeight="1">
      <c r="A335" s="566"/>
      <c r="B335" s="267" t="s">
        <v>266</v>
      </c>
      <c r="C335" s="557">
        <f>SUM(C331:D334)</f>
        <v>2</v>
      </c>
      <c r="D335" s="531"/>
      <c r="E335" s="558">
        <f>SUM(E331:F334)</f>
        <v>22</v>
      </c>
      <c r="F335" s="558"/>
      <c r="G335" s="525">
        <f>SUM(G331:H334)</f>
        <v>3</v>
      </c>
      <c r="H335" s="525"/>
      <c r="I335" s="558">
        <f>SUM(I331:J334)</f>
        <v>30</v>
      </c>
      <c r="J335" s="558"/>
      <c r="K335" s="558">
        <f>SUM(K331:L334)</f>
        <v>-8</v>
      </c>
      <c r="L335" s="558"/>
      <c r="M335" s="556">
        <f>IF(ISERROR(K335/E335),"",K335/E335)</f>
        <v>-0.36363636363636365</v>
      </c>
      <c r="N335" s="556"/>
      <c r="O335" s="555"/>
      <c r="P335" s="525" t="s">
        <v>234</v>
      </c>
      <c r="Q335" s="525"/>
      <c r="R335" s="554">
        <f>SUM(O313:U313)</f>
        <v>0</v>
      </c>
      <c r="S335" s="554"/>
      <c r="T335" s="549" t="str">
        <f>IF(ISERROR(R335/R338),"",R335/R338)</f>
        <v/>
      </c>
      <c r="U335" s="549"/>
      <c r="V335" s="525" t="s">
        <v>267</v>
      </c>
      <c r="W335" s="525"/>
      <c r="X335" s="526">
        <f>SUM(P200,P257,P292,P308,P316,P331)</f>
        <v>0</v>
      </c>
      <c r="Y335" s="527"/>
      <c r="Z335" s="549" t="str">
        <f>IF(ISERROR(X335/X338),"",X335/X338)</f>
        <v/>
      </c>
      <c r="AA335" s="549"/>
    </row>
    <row r="336" spans="1:27" ht="20.100000000000001" customHeight="1">
      <c r="A336" s="367" t="s">
        <v>496</v>
      </c>
      <c r="B336" s="267">
        <f>G329</f>
        <v>0</v>
      </c>
      <c r="C336" s="535" t="s">
        <v>269</v>
      </c>
      <c r="D336" s="534"/>
      <c r="E336" s="525">
        <f>H329</f>
        <v>0</v>
      </c>
      <c r="F336" s="525"/>
      <c r="G336" s="525" t="s">
        <v>270</v>
      </c>
      <c r="H336" s="525"/>
      <c r="I336" s="553" t="str">
        <f>L329</f>
        <v/>
      </c>
      <c r="J336" s="553"/>
      <c r="K336" s="555" t="s">
        <v>271</v>
      </c>
      <c r="L336" s="555"/>
      <c r="M336" s="553" t="str">
        <f>J329</f>
        <v/>
      </c>
      <c r="N336" s="553"/>
      <c r="O336" s="555"/>
      <c r="P336" s="525" t="s">
        <v>244</v>
      </c>
      <c r="Q336" s="525"/>
      <c r="R336" s="554">
        <f>SUM(O328:U328)</f>
        <v>0</v>
      </c>
      <c r="S336" s="554"/>
      <c r="T336" s="549" t="str">
        <f>IF(ISERROR(R336/R338),"",R336/R338)</f>
        <v/>
      </c>
      <c r="U336" s="549"/>
      <c r="V336" s="525" t="s">
        <v>272</v>
      </c>
      <c r="W336" s="525"/>
      <c r="X336" s="526">
        <f>SUM(P201,P258,P293,P309,P317,P332)</f>
        <v>0</v>
      </c>
      <c r="Y336" s="527"/>
      <c r="Z336" s="549" t="str">
        <f>IF(ISERROR(X336/X338),"",X336/X338)</f>
        <v/>
      </c>
      <c r="AA336" s="549"/>
    </row>
    <row r="337" spans="1:27" ht="20.100000000000001" customHeight="1">
      <c r="A337" s="368" t="s">
        <v>497</v>
      </c>
      <c r="B337" s="267">
        <f>I329+C335</f>
        <v>2</v>
      </c>
      <c r="C337" s="532" t="s">
        <v>251</v>
      </c>
      <c r="D337" s="533"/>
      <c r="E337" s="550">
        <f>K329+I335</f>
        <v>30</v>
      </c>
      <c r="F337" s="550"/>
      <c r="G337" s="525" t="s">
        <v>274</v>
      </c>
      <c r="H337" s="525"/>
      <c r="I337" s="553">
        <f>B337-E337</f>
        <v>-28</v>
      </c>
      <c r="J337" s="553"/>
      <c r="K337" s="555" t="s">
        <v>275</v>
      </c>
      <c r="L337" s="555"/>
      <c r="M337" s="556">
        <f>IF(ISERROR(I337/E337),"",I337/E337)</f>
        <v>-0.93333333333333335</v>
      </c>
      <c r="N337" s="556"/>
      <c r="O337" s="555"/>
      <c r="P337" s="525" t="s">
        <v>245</v>
      </c>
      <c r="Q337" s="525"/>
      <c r="R337" s="554"/>
      <c r="S337" s="554"/>
      <c r="T337" s="549" t="str">
        <f>IF(ISERROR(R337/R338),"",R337/R338)</f>
        <v/>
      </c>
      <c r="U337" s="549"/>
      <c r="V337" s="525" t="s">
        <v>264</v>
      </c>
      <c r="W337" s="525"/>
      <c r="X337" s="526">
        <f>SUM(P202,P259,P294,P310,P318,P333)</f>
        <v>0</v>
      </c>
      <c r="Y337" s="527"/>
      <c r="Z337" s="549" t="str">
        <f>IF(ISERROR(X337/X338),"",X337/X338)</f>
        <v/>
      </c>
      <c r="AA337" s="549"/>
    </row>
    <row r="338" spans="1:27" ht="20.100000000000001" customHeight="1">
      <c r="A338" s="368" t="s">
        <v>498</v>
      </c>
      <c r="B338" s="267">
        <f>N329</f>
        <v>0</v>
      </c>
      <c r="C338" s="532" t="s">
        <v>277</v>
      </c>
      <c r="D338" s="533"/>
      <c r="E338" s="549">
        <f>IF(ISERROR(B338/B337),"",B338/B337)</f>
        <v>0</v>
      </c>
      <c r="F338" s="549"/>
      <c r="G338" s="525" t="s">
        <v>278</v>
      </c>
      <c r="H338" s="525"/>
      <c r="I338" s="555">
        <f>V329</f>
        <v>0</v>
      </c>
      <c r="J338" s="555"/>
      <c r="K338" s="555" t="s">
        <v>279</v>
      </c>
      <c r="L338" s="555"/>
      <c r="M338" s="556" t="str">
        <f t="array" ref="M338">IF(ISERROR(I338/B336),"",I338/B336)</f>
        <v/>
      </c>
      <c r="N338" s="556"/>
      <c r="O338" s="555"/>
      <c r="P338" s="525" t="s">
        <v>266</v>
      </c>
      <c r="Q338" s="525"/>
      <c r="R338" s="554">
        <f>SUM(R331:S337)</f>
        <v>0</v>
      </c>
      <c r="S338" s="554"/>
      <c r="T338" s="549"/>
      <c r="U338" s="549"/>
      <c r="V338" s="525" t="s">
        <v>266</v>
      </c>
      <c r="W338" s="525"/>
      <c r="X338" s="552">
        <f>SUM(X331:Y337)</f>
        <v>0</v>
      </c>
      <c r="Y338" s="552"/>
      <c r="Z338" s="549"/>
      <c r="AA338" s="549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75" t="s">
        <v>499</v>
      </c>
      <c r="B340" s="578" t="s">
        <v>280</v>
      </c>
      <c r="C340" s="578" t="s">
        <v>281</v>
      </c>
      <c r="D340" s="578" t="s">
        <v>282</v>
      </c>
      <c r="E340" s="581" t="s">
        <v>283</v>
      </c>
      <c r="F340" s="572" t="s">
        <v>284</v>
      </c>
      <c r="G340" s="555" t="s">
        <v>285</v>
      </c>
      <c r="H340" s="555"/>
      <c r="I340" s="578" t="s">
        <v>286</v>
      </c>
      <c r="J340" s="584" t="s">
        <v>271</v>
      </c>
      <c r="K340" s="587" t="s">
        <v>287</v>
      </c>
      <c r="L340" s="578" t="s">
        <v>270</v>
      </c>
      <c r="M340" s="568" t="s">
        <v>288</v>
      </c>
      <c r="N340" s="570" t="s">
        <v>252</v>
      </c>
      <c r="O340" s="555" t="s">
        <v>289</v>
      </c>
      <c r="P340" s="555"/>
      <c r="Q340" s="555"/>
      <c r="R340" s="555"/>
      <c r="S340" s="555"/>
      <c r="T340" s="555"/>
      <c r="U340" s="555"/>
      <c r="V340" s="555" t="s">
        <v>290</v>
      </c>
      <c r="W340" s="570" t="s">
        <v>291</v>
      </c>
      <c r="X340" s="555" t="s">
        <v>292</v>
      </c>
      <c r="Y340" s="555"/>
      <c r="Z340" s="555"/>
      <c r="AA340" s="555"/>
    </row>
    <row r="341" spans="1:27" ht="21.95" customHeight="1">
      <c r="A341" s="576"/>
      <c r="B341" s="579"/>
      <c r="C341" s="579"/>
      <c r="D341" s="579"/>
      <c r="E341" s="582"/>
      <c r="F341" s="573"/>
      <c r="G341" s="555"/>
      <c r="H341" s="555"/>
      <c r="I341" s="579"/>
      <c r="J341" s="585"/>
      <c r="K341" s="588"/>
      <c r="L341" s="579"/>
      <c r="M341" s="569"/>
      <c r="N341" s="570"/>
      <c r="O341" s="555" t="s">
        <v>259</v>
      </c>
      <c r="P341" s="555" t="s">
        <v>261</v>
      </c>
      <c r="Q341" s="555" t="s">
        <v>263</v>
      </c>
      <c r="R341" s="571" t="s">
        <v>265</v>
      </c>
      <c r="S341" s="525" t="s">
        <v>267</v>
      </c>
      <c r="T341" s="555" t="s">
        <v>272</v>
      </c>
      <c r="U341" s="555" t="s">
        <v>264</v>
      </c>
      <c r="V341" s="555"/>
      <c r="W341" s="570"/>
      <c r="X341" s="555" t="s">
        <v>293</v>
      </c>
      <c r="Y341" s="555" t="s">
        <v>294</v>
      </c>
      <c r="Z341" s="555" t="s">
        <v>295</v>
      </c>
      <c r="AA341" s="555" t="s">
        <v>264</v>
      </c>
    </row>
    <row r="342" spans="1:27" ht="21.95" customHeight="1">
      <c r="A342" s="577"/>
      <c r="B342" s="580"/>
      <c r="C342" s="580"/>
      <c r="D342" s="580"/>
      <c r="E342" s="583"/>
      <c r="F342" s="574"/>
      <c r="G342" s="179" t="s">
        <v>296</v>
      </c>
      <c r="H342" s="262" t="s">
        <v>297</v>
      </c>
      <c r="I342" s="580"/>
      <c r="J342" s="586"/>
      <c r="K342" s="589"/>
      <c r="L342" s="580"/>
      <c r="M342" s="569"/>
      <c r="N342" s="570"/>
      <c r="O342" s="555"/>
      <c r="P342" s="555"/>
      <c r="Q342" s="555"/>
      <c r="R342" s="571"/>
      <c r="S342" s="525"/>
      <c r="T342" s="555"/>
      <c r="U342" s="555"/>
      <c r="V342" s="555"/>
      <c r="W342" s="570"/>
      <c r="X342" s="555"/>
      <c r="Y342" s="555"/>
      <c r="Z342" s="555"/>
      <c r="AA342" s="555"/>
    </row>
    <row r="343" spans="1:27" ht="20.100000000000001" customHeight="1">
      <c r="A343" s="357">
        <v>30100030</v>
      </c>
      <c r="B343" s="263" t="s">
        <v>178</v>
      </c>
      <c r="C343" s="148" t="s">
        <v>179</v>
      </c>
      <c r="D343" s="130">
        <v>5.03</v>
      </c>
      <c r="E343" s="130"/>
      <c r="F343" s="149"/>
      <c r="G343" s="150"/>
      <c r="H343" s="271">
        <f t="shared" ref="H343:H363" si="159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63" si="160">IF(ISERROR(I343-K343),"",I343-K343)</f>
        <v>0</v>
      </c>
      <c r="N343" s="152">
        <f t="shared" ref="N343:N348" si="161">SUM(O343:U343)</f>
        <v>0</v>
      </c>
      <c r="O343" s="264"/>
      <c r="P343" s="264"/>
      <c r="Q343" s="264"/>
      <c r="R343" s="264"/>
      <c r="S343" s="264"/>
      <c r="T343" s="264"/>
      <c r="U343" s="264"/>
      <c r="V343" s="154">
        <f t="shared" ref="V343:V348" si="162">SUM(X343:AA343)</f>
        <v>0</v>
      </c>
      <c r="W343" s="155" t="str">
        <f t="shared" ref="W343:W348" si="163">IF(ISERROR(V343/G343),"",V343/G343)</f>
        <v/>
      </c>
      <c r="X343" s="154"/>
      <c r="Y343" s="154"/>
      <c r="Z343" s="154"/>
      <c r="AA343" s="154"/>
    </row>
    <row r="344" spans="1:27" ht="20.10000000000000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271">
        <f t="shared" si="159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60"/>
        <v>0</v>
      </c>
      <c r="N344" s="152">
        <f t="shared" si="161"/>
        <v>0</v>
      </c>
      <c r="O344" s="264"/>
      <c r="P344" s="264"/>
      <c r="Q344" s="264"/>
      <c r="R344" s="264"/>
      <c r="S344" s="264"/>
      <c r="T344" s="264"/>
      <c r="U344" s="264"/>
      <c r="V344" s="154">
        <f t="shared" si="162"/>
        <v>0</v>
      </c>
      <c r="W344" s="155" t="str">
        <f t="shared" si="163"/>
        <v/>
      </c>
      <c r="X344" s="154"/>
      <c r="Y344" s="154"/>
      <c r="Z344" s="154"/>
      <c r="AA344" s="154"/>
    </row>
    <row r="345" spans="1:27" ht="20.10000000000000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271">
        <f t="shared" si="159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60"/>
        <v>0</v>
      </c>
      <c r="N345" s="152">
        <f t="shared" si="161"/>
        <v>0</v>
      </c>
      <c r="O345" s="264"/>
      <c r="P345" s="264"/>
      <c r="Q345" s="264"/>
      <c r="R345" s="264"/>
      <c r="S345" s="264"/>
      <c r="T345" s="264"/>
      <c r="U345" s="264"/>
      <c r="V345" s="154">
        <f t="shared" si="162"/>
        <v>0</v>
      </c>
      <c r="W345" s="155" t="str">
        <f t="shared" si="163"/>
        <v/>
      </c>
      <c r="X345" s="154"/>
      <c r="Y345" s="154"/>
      <c r="Z345" s="154"/>
      <c r="AA345" s="154"/>
    </row>
    <row r="346" spans="1:27" ht="20.10000000000000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271">
        <f t="shared" si="159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60"/>
        <v>0</v>
      </c>
      <c r="N346" s="152">
        <f t="shared" si="161"/>
        <v>0</v>
      </c>
      <c r="O346" s="264"/>
      <c r="P346" s="264"/>
      <c r="Q346" s="264"/>
      <c r="R346" s="264"/>
      <c r="S346" s="264"/>
      <c r="T346" s="264"/>
      <c r="U346" s="264"/>
      <c r="V346" s="154">
        <f t="shared" si="162"/>
        <v>0</v>
      </c>
      <c r="W346" s="155" t="str">
        <f t="shared" si="163"/>
        <v/>
      </c>
      <c r="X346" s="154"/>
      <c r="Y346" s="154"/>
      <c r="Z346" s="154"/>
      <c r="AA346" s="154"/>
    </row>
    <row r="347" spans="1:27" ht="20.10000000000000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271">
        <f t="shared" si="159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60"/>
        <v>0</v>
      </c>
      <c r="N347" s="152">
        <f t="shared" si="161"/>
        <v>0</v>
      </c>
      <c r="O347" s="264"/>
      <c r="P347" s="264"/>
      <c r="Q347" s="264"/>
      <c r="R347" s="264"/>
      <c r="S347" s="264"/>
      <c r="T347" s="264"/>
      <c r="U347" s="264"/>
      <c r="V347" s="154">
        <f t="shared" si="162"/>
        <v>0</v>
      </c>
      <c r="W347" s="155" t="str">
        <f t="shared" si="163"/>
        <v/>
      </c>
      <c r="X347" s="154"/>
      <c r="Y347" s="154"/>
      <c r="Z347" s="154"/>
      <c r="AA347" s="154"/>
    </row>
    <row r="348" spans="1:27" ht="20.10000000000000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271">
        <f t="shared" si="159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60"/>
        <v>0</v>
      </c>
      <c r="N348" s="152">
        <f t="shared" si="161"/>
        <v>0</v>
      </c>
      <c r="O348" s="264"/>
      <c r="P348" s="264"/>
      <c r="Q348" s="264"/>
      <c r="R348" s="264"/>
      <c r="S348" s="264"/>
      <c r="T348" s="264"/>
      <c r="U348" s="264"/>
      <c r="V348" s="154">
        <f t="shared" si="162"/>
        <v>0</v>
      </c>
      <c r="W348" s="155" t="str">
        <f t="shared" si="163"/>
        <v/>
      </c>
      <c r="X348" s="154"/>
      <c r="Y348" s="154"/>
      <c r="Z348" s="154"/>
      <c r="AA348" s="154"/>
    </row>
    <row r="349" spans="1:27" ht="20.10000000000000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271">
        <f t="shared" si="159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60"/>
        <v>0</v>
      </c>
      <c r="N349" s="152"/>
      <c r="O349" s="264"/>
      <c r="P349" s="264"/>
      <c r="Q349" s="264"/>
      <c r="R349" s="264"/>
      <c r="S349" s="264"/>
      <c r="T349" s="264"/>
      <c r="U349" s="264"/>
      <c r="V349" s="154"/>
      <c r="W349" s="155"/>
      <c r="X349" s="154"/>
      <c r="Y349" s="154"/>
      <c r="Z349" s="154"/>
      <c r="AA349" s="154"/>
    </row>
    <row r="350" spans="1:27" ht="20.10000000000000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271">
        <f t="shared" si="159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60"/>
        <v>0</v>
      </c>
      <c r="N350" s="152"/>
      <c r="O350" s="264"/>
      <c r="P350" s="264"/>
      <c r="Q350" s="264"/>
      <c r="R350" s="264"/>
      <c r="S350" s="264"/>
      <c r="T350" s="264"/>
      <c r="U350" s="264"/>
      <c r="V350" s="154"/>
      <c r="W350" s="155"/>
      <c r="X350" s="154"/>
      <c r="Y350" s="154"/>
      <c r="Z350" s="154"/>
      <c r="AA350" s="154"/>
    </row>
    <row r="351" spans="1:27" ht="20.10000000000000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271">
        <f t="shared" si="159"/>
        <v>0</v>
      </c>
      <c r="I351" s="271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60"/>
        <v>0</v>
      </c>
      <c r="N351" s="152">
        <f>SUM(O351:U351)</f>
        <v>0</v>
      </c>
      <c r="O351" s="264"/>
      <c r="P351" s="264"/>
      <c r="Q351" s="264"/>
      <c r="R351" s="264"/>
      <c r="S351" s="264"/>
      <c r="T351" s="264"/>
      <c r="U351" s="264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271">
        <f t="shared" si="159"/>
        <v>0</v>
      </c>
      <c r="I352" s="271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60"/>
        <v>0</v>
      </c>
      <c r="N352" s="152">
        <f>SUM(O352:U352)</f>
        <v>0</v>
      </c>
      <c r="O352" s="264"/>
      <c r="P352" s="264"/>
      <c r="Q352" s="264"/>
      <c r="R352" s="264"/>
      <c r="S352" s="264"/>
      <c r="T352" s="264"/>
      <c r="U352" s="264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customHeight="1">
      <c r="A353" s="360">
        <v>30100063</v>
      </c>
      <c r="B353" s="156" t="s">
        <v>470</v>
      </c>
      <c r="C353" s="148" t="s">
        <v>192</v>
      </c>
      <c r="D353" s="130">
        <v>5.03</v>
      </c>
      <c r="E353" s="130"/>
      <c r="F353" s="148"/>
      <c r="G353" s="150"/>
      <c r="H353" s="350">
        <f t="shared" si="159"/>
        <v>0</v>
      </c>
      <c r="I353" s="350"/>
      <c r="J353" s="152"/>
      <c r="K353" s="153"/>
      <c r="L353" s="151"/>
      <c r="M353" s="131"/>
      <c r="N353" s="152"/>
      <c r="O353" s="351"/>
      <c r="P353" s="351"/>
      <c r="Q353" s="351"/>
      <c r="R353" s="351"/>
      <c r="S353" s="351"/>
      <c r="T353" s="351"/>
      <c r="U353" s="351"/>
      <c r="V353" s="154"/>
      <c r="W353" s="155"/>
      <c r="X353" s="154"/>
      <c r="Y353" s="154"/>
      <c r="Z353" s="154"/>
      <c r="AA353" s="154"/>
    </row>
    <row r="354" spans="1:27" ht="20.100000000000001" customHeight="1">
      <c r="A354" s="360">
        <v>30100061</v>
      </c>
      <c r="B354" s="156" t="s">
        <v>470</v>
      </c>
      <c r="C354" s="148" t="s">
        <v>193</v>
      </c>
      <c r="D354" s="130">
        <v>5.03</v>
      </c>
      <c r="E354" s="130"/>
      <c r="F354" s="148"/>
      <c r="G354" s="150"/>
      <c r="H354" s="350">
        <f t="shared" si="159"/>
        <v>0</v>
      </c>
      <c r="I354" s="350"/>
      <c r="J354" s="152"/>
      <c r="K354" s="153"/>
      <c r="L354" s="151"/>
      <c r="M354" s="131"/>
      <c r="N354" s="152"/>
      <c r="O354" s="351"/>
      <c r="P354" s="351"/>
      <c r="Q354" s="351"/>
      <c r="R354" s="351"/>
      <c r="S354" s="351"/>
      <c r="T354" s="351"/>
      <c r="U354" s="351"/>
      <c r="V354" s="154"/>
      <c r="W354" s="155"/>
      <c r="X354" s="154"/>
      <c r="Y354" s="154"/>
      <c r="Z354" s="154"/>
      <c r="AA354" s="154"/>
    </row>
    <row r="355" spans="1:27" ht="20.10000000000000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350">
        <f t="shared" si="159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si="160"/>
        <v>0</v>
      </c>
      <c r="N355" s="152">
        <f t="shared" ref="N355:N357" si="164">SUM(O355:U355)</f>
        <v>0</v>
      </c>
      <c r="O355" s="264"/>
      <c r="P355" s="264"/>
      <c r="Q355" s="264"/>
      <c r="R355" s="264"/>
      <c r="S355" s="264"/>
      <c r="T355" s="264"/>
      <c r="U355" s="264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350">
        <f t="shared" si="159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0"/>
        <v>0</v>
      </c>
      <c r="N356" s="152">
        <f t="shared" si="164"/>
        <v>0</v>
      </c>
      <c r="O356" s="264"/>
      <c r="P356" s="264"/>
      <c r="Q356" s="264"/>
      <c r="R356" s="264"/>
      <c r="S356" s="264"/>
      <c r="T356" s="264"/>
      <c r="U356" s="264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350">
        <f t="shared" si="159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0"/>
        <v>0</v>
      </c>
      <c r="N357" s="152">
        <f t="shared" si="164"/>
        <v>0</v>
      </c>
      <c r="O357" s="264"/>
      <c r="P357" s="264"/>
      <c r="Q357" s="264"/>
      <c r="R357" s="264"/>
      <c r="S357" s="264"/>
      <c r="T357" s="264"/>
      <c r="U357" s="264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customHeight="1">
      <c r="A358" s="358">
        <v>30100003</v>
      </c>
      <c r="B358" s="163" t="s">
        <v>198</v>
      </c>
      <c r="C358" s="262" t="s">
        <v>190</v>
      </c>
      <c r="D358" s="130">
        <v>4.8</v>
      </c>
      <c r="E358" s="130"/>
      <c r="F358" s="149"/>
      <c r="G358" s="150"/>
      <c r="H358" s="271">
        <f t="shared" si="159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0"/>
        <v>0</v>
      </c>
      <c r="N358" s="152"/>
      <c r="O358" s="264"/>
      <c r="P358" s="264"/>
      <c r="Q358" s="264"/>
      <c r="R358" s="264"/>
      <c r="S358" s="264"/>
      <c r="T358" s="264"/>
      <c r="U358" s="264"/>
      <c r="V358" s="154"/>
      <c r="W358" s="155"/>
      <c r="X358" s="154"/>
      <c r="Y358" s="154"/>
      <c r="Z358" s="154"/>
      <c r="AA358" s="154"/>
    </row>
    <row r="359" spans="1:27" ht="20.100000000000001" customHeight="1">
      <c r="A359" s="358">
        <v>30100004</v>
      </c>
      <c r="B359" s="163" t="s">
        <v>198</v>
      </c>
      <c r="C359" s="262" t="s">
        <v>187</v>
      </c>
      <c r="D359" s="130">
        <v>4.8</v>
      </c>
      <c r="E359" s="130"/>
      <c r="F359" s="149"/>
      <c r="G359" s="150"/>
      <c r="H359" s="271">
        <f t="shared" si="159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0"/>
        <v>0</v>
      </c>
      <c r="N359" s="152"/>
      <c r="O359" s="264"/>
      <c r="P359" s="264"/>
      <c r="Q359" s="264"/>
      <c r="R359" s="264"/>
      <c r="S359" s="264"/>
      <c r="T359" s="264"/>
      <c r="U359" s="264"/>
      <c r="V359" s="154"/>
      <c r="W359" s="155"/>
      <c r="X359" s="154"/>
      <c r="Y359" s="154"/>
      <c r="Z359" s="154"/>
      <c r="AA359" s="154"/>
    </row>
    <row r="360" spans="1:27" ht="20.100000000000001" customHeight="1">
      <c r="A360" s="358">
        <v>30100006</v>
      </c>
      <c r="B360" s="163" t="s">
        <v>198</v>
      </c>
      <c r="C360" s="262" t="s">
        <v>179</v>
      </c>
      <c r="D360" s="130">
        <v>4.8</v>
      </c>
      <c r="E360" s="130"/>
      <c r="F360" s="149"/>
      <c r="G360" s="150"/>
      <c r="H360" s="271">
        <f t="shared" si="159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0"/>
        <v>0</v>
      </c>
      <c r="N360" s="152"/>
      <c r="O360" s="264"/>
      <c r="P360" s="264"/>
      <c r="Q360" s="264"/>
      <c r="R360" s="264"/>
      <c r="S360" s="264"/>
      <c r="T360" s="264"/>
      <c r="U360" s="264"/>
      <c r="V360" s="154"/>
      <c r="W360" s="155"/>
      <c r="X360" s="154"/>
      <c r="Y360" s="154"/>
      <c r="Z360" s="154"/>
      <c r="AA360" s="154"/>
    </row>
    <row r="361" spans="1:27" ht="20.100000000000001" customHeight="1">
      <c r="A361" s="358">
        <v>30100005</v>
      </c>
      <c r="B361" s="163" t="s">
        <v>198</v>
      </c>
      <c r="C361" s="262" t="s">
        <v>199</v>
      </c>
      <c r="D361" s="130">
        <v>4.8</v>
      </c>
      <c r="E361" s="130"/>
      <c r="F361" s="149"/>
      <c r="G361" s="150"/>
      <c r="H361" s="271">
        <f t="shared" si="159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0"/>
        <v>0</v>
      </c>
      <c r="N361" s="152"/>
      <c r="O361" s="264"/>
      <c r="P361" s="264"/>
      <c r="Q361" s="264"/>
      <c r="R361" s="264"/>
      <c r="S361" s="264"/>
      <c r="T361" s="264"/>
      <c r="U361" s="264"/>
      <c r="V361" s="154"/>
      <c r="W361" s="155"/>
      <c r="X361" s="154"/>
      <c r="Y361" s="154"/>
      <c r="Z361" s="154"/>
      <c r="AA361" s="154"/>
    </row>
    <row r="362" spans="1:27" ht="20.10000000000000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271">
        <f t="shared" si="159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0"/>
        <v>0</v>
      </c>
      <c r="N362" s="152">
        <f t="shared" ref="N362:N363" si="167">SUM(O362:U362)</f>
        <v>0</v>
      </c>
      <c r="O362" s="264"/>
      <c r="P362" s="264"/>
      <c r="Q362" s="264"/>
      <c r="R362" s="264"/>
      <c r="S362" s="264"/>
      <c r="T362" s="264"/>
      <c r="U362" s="264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271">
        <f t="shared" si="159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0"/>
        <v>0</v>
      </c>
      <c r="N363" s="152">
        <f t="shared" si="167"/>
        <v>0</v>
      </c>
      <c r="O363" s="264"/>
      <c r="P363" s="264"/>
      <c r="Q363" s="264"/>
      <c r="R363" s="264"/>
      <c r="S363" s="264"/>
      <c r="T363" s="264"/>
      <c r="U363" s="264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customHeight="1">
      <c r="A364" s="559" t="s">
        <v>201</v>
      </c>
      <c r="B364" s="560"/>
      <c r="C364" s="269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customHeight="1">
      <c r="A365" s="358">
        <v>30100012</v>
      </c>
      <c r="B365" s="263" t="s">
        <v>206</v>
      </c>
      <c r="C365" s="148" t="s">
        <v>199</v>
      </c>
      <c r="D365" s="130">
        <v>5.03</v>
      </c>
      <c r="E365" s="130"/>
      <c r="F365" s="149"/>
      <c r="G365" s="150"/>
      <c r="H365" s="271">
        <f t="shared" ref="H365:H372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:M372" si="172">IF(ISERROR(I365-K365),"",I365-K365)</f>
        <v>0</v>
      </c>
      <c r="N365" s="152">
        <f t="shared" ref="N365:N369" si="173">SUM(O365:U365)</f>
        <v>0</v>
      </c>
      <c r="O365" s="266"/>
      <c r="P365" s="266"/>
      <c r="Q365" s="266"/>
      <c r="R365" s="266"/>
      <c r="S365" s="266"/>
      <c r="T365" s="266"/>
      <c r="U365" s="266"/>
      <c r="V365" s="154">
        <f t="shared" ref="V365:V369" si="174">SUM(X365:AA365)</f>
        <v>0</v>
      </c>
      <c r="W365" s="155" t="str">
        <f t="shared" ref="W365:W369" si="175">IF(ISERROR(V365/G365),"",V365/G365)</f>
        <v/>
      </c>
      <c r="X365" s="154"/>
      <c r="Y365" s="154"/>
      <c r="Z365" s="154"/>
      <c r="AA365" s="154"/>
    </row>
    <row r="366" spans="1:27" ht="20.100000000000001" customHeight="1">
      <c r="A366" s="358">
        <v>30100011</v>
      </c>
      <c r="B366" s="286" t="s">
        <v>434</v>
      </c>
      <c r="C366" s="209" t="s">
        <v>435</v>
      </c>
      <c r="D366" s="130">
        <v>5.03</v>
      </c>
      <c r="E366" s="130"/>
      <c r="F366" s="149"/>
      <c r="G366" s="150"/>
      <c r="H366" s="289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288"/>
      <c r="P366" s="288"/>
      <c r="Q366" s="288"/>
      <c r="R366" s="288"/>
      <c r="S366" s="288"/>
      <c r="T366" s="288"/>
      <c r="U366" s="288"/>
      <c r="V366" s="154"/>
      <c r="W366" s="155"/>
      <c r="X366" s="154"/>
      <c r="Y366" s="154"/>
      <c r="Z366" s="154"/>
      <c r="AA366" s="154"/>
    </row>
    <row r="367" spans="1:27" ht="20.100000000000001" customHeight="1">
      <c r="A367" s="358">
        <v>30100010</v>
      </c>
      <c r="B367" s="263" t="s">
        <v>206</v>
      </c>
      <c r="C367" s="148" t="s">
        <v>186</v>
      </c>
      <c r="D367" s="130">
        <v>5.03</v>
      </c>
      <c r="E367" s="130"/>
      <c r="F367" s="149"/>
      <c r="G367" s="150"/>
      <c r="H367" s="289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si="172"/>
        <v>0</v>
      </c>
      <c r="N367" s="152">
        <f t="shared" si="173"/>
        <v>0</v>
      </c>
      <c r="O367" s="266"/>
      <c r="P367" s="266"/>
      <c r="Q367" s="266"/>
      <c r="R367" s="266"/>
      <c r="S367" s="266"/>
      <c r="T367" s="266"/>
      <c r="U367" s="266"/>
      <c r="V367" s="154">
        <f t="shared" si="174"/>
        <v>0</v>
      </c>
      <c r="W367" s="155" t="str">
        <f t="shared" si="175"/>
        <v/>
      </c>
      <c r="X367" s="154"/>
      <c r="Y367" s="154"/>
      <c r="Z367" s="154"/>
      <c r="AA367" s="154"/>
    </row>
    <row r="368" spans="1:27" ht="20.100000000000001" customHeight="1">
      <c r="A368" s="358">
        <v>30100014</v>
      </c>
      <c r="B368" s="263" t="s">
        <v>206</v>
      </c>
      <c r="C368" s="148" t="s">
        <v>203</v>
      </c>
      <c r="D368" s="130">
        <v>5.03</v>
      </c>
      <c r="E368" s="130"/>
      <c r="F368" s="149"/>
      <c r="G368" s="150"/>
      <c r="H368" s="271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2"/>
        <v>0</v>
      </c>
      <c r="N368" s="152">
        <f t="shared" si="173"/>
        <v>0</v>
      </c>
      <c r="O368" s="266"/>
      <c r="P368" s="266"/>
      <c r="Q368" s="266"/>
      <c r="R368" s="266"/>
      <c r="S368" s="266"/>
      <c r="T368" s="266"/>
      <c r="U368" s="266"/>
      <c r="V368" s="154">
        <f t="shared" si="174"/>
        <v>0</v>
      </c>
      <c r="W368" s="155" t="str">
        <f t="shared" si="175"/>
        <v/>
      </c>
      <c r="X368" s="154"/>
      <c r="Y368" s="154"/>
      <c r="Z368" s="154"/>
      <c r="AA368" s="154"/>
    </row>
    <row r="369" spans="1:27" ht="20.100000000000001" customHeight="1">
      <c r="A369" s="358">
        <v>30100013</v>
      </c>
      <c r="B369" s="263" t="s">
        <v>206</v>
      </c>
      <c r="C369" s="148" t="s">
        <v>207</v>
      </c>
      <c r="D369" s="130">
        <v>5.03</v>
      </c>
      <c r="E369" s="130"/>
      <c r="F369" s="149"/>
      <c r="G369" s="150"/>
      <c r="H369" s="271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2"/>
        <v>0</v>
      </c>
      <c r="N369" s="152">
        <f t="shared" si="173"/>
        <v>0</v>
      </c>
      <c r="O369" s="266"/>
      <c r="P369" s="266"/>
      <c r="Q369" s="266"/>
      <c r="R369" s="266"/>
      <c r="S369" s="266"/>
      <c r="T369" s="266"/>
      <c r="U369" s="266"/>
      <c r="V369" s="154">
        <f t="shared" si="174"/>
        <v>0</v>
      </c>
      <c r="W369" s="155" t="str">
        <f t="shared" si="175"/>
        <v/>
      </c>
      <c r="X369" s="154"/>
      <c r="Y369" s="154"/>
      <c r="Z369" s="154"/>
      <c r="AA369" s="154"/>
    </row>
    <row r="370" spans="1:27" ht="20.100000000000001" customHeight="1">
      <c r="A370" s="358">
        <v>30100016</v>
      </c>
      <c r="B370" s="263" t="s">
        <v>417</v>
      </c>
      <c r="C370" s="209" t="s">
        <v>418</v>
      </c>
      <c r="D370" s="130"/>
      <c r="E370" s="130"/>
      <c r="F370" s="149"/>
      <c r="G370" s="150"/>
      <c r="H370" s="289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2"/>
        <v>0</v>
      </c>
      <c r="N370" s="152"/>
      <c r="O370" s="266"/>
      <c r="P370" s="266"/>
      <c r="Q370" s="266"/>
      <c r="R370" s="266"/>
      <c r="S370" s="266"/>
      <c r="T370" s="266"/>
      <c r="U370" s="266"/>
      <c r="V370" s="154"/>
      <c r="W370" s="155"/>
      <c r="X370" s="154"/>
      <c r="Y370" s="154"/>
      <c r="Z370" s="154"/>
      <c r="AA370" s="154"/>
    </row>
    <row r="371" spans="1:27" ht="20.100000000000001" customHeight="1">
      <c r="A371" s="358">
        <v>30100017</v>
      </c>
      <c r="B371" s="263" t="s">
        <v>417</v>
      </c>
      <c r="C371" s="209" t="s">
        <v>419</v>
      </c>
      <c r="D371" s="130"/>
      <c r="E371" s="130"/>
      <c r="F371" s="149"/>
      <c r="G371" s="150"/>
      <c r="H371" s="289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2"/>
        <v>0</v>
      </c>
      <c r="N371" s="152"/>
      <c r="O371" s="266"/>
      <c r="P371" s="266"/>
      <c r="Q371" s="266"/>
      <c r="R371" s="266"/>
      <c r="S371" s="266"/>
      <c r="T371" s="266"/>
      <c r="U371" s="266"/>
      <c r="V371" s="154"/>
      <c r="W371" s="155"/>
      <c r="X371" s="154"/>
      <c r="Y371" s="154"/>
      <c r="Z371" s="154"/>
      <c r="AA371" s="154"/>
    </row>
    <row r="372" spans="1:27" ht="20.100000000000001" customHeight="1">
      <c r="A372" s="358">
        <v>30100015</v>
      </c>
      <c r="B372" s="263" t="s">
        <v>417</v>
      </c>
      <c r="C372" s="209" t="s">
        <v>61</v>
      </c>
      <c r="D372" s="130"/>
      <c r="E372" s="130"/>
      <c r="F372" s="149"/>
      <c r="G372" s="150"/>
      <c r="H372" s="289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2"/>
        <v>0</v>
      </c>
      <c r="N372" s="152"/>
      <c r="O372" s="266"/>
      <c r="P372" s="266"/>
      <c r="Q372" s="266"/>
      <c r="R372" s="266"/>
      <c r="S372" s="266"/>
      <c r="T372" s="266"/>
      <c r="U372" s="266"/>
      <c r="V372" s="154"/>
      <c r="W372" s="155"/>
      <c r="X372" s="154"/>
      <c r="Y372" s="154"/>
      <c r="Z372" s="154"/>
      <c r="AA372" s="154"/>
    </row>
    <row r="373" spans="1:27" ht="20.100000000000001" customHeight="1">
      <c r="A373" s="358">
        <v>30100027</v>
      </c>
      <c r="B373" s="263" t="s">
        <v>208</v>
      </c>
      <c r="C373" s="148" t="s">
        <v>179</v>
      </c>
      <c r="D373" s="130">
        <v>5.08</v>
      </c>
      <c r="E373" s="130"/>
      <c r="F373" s="149"/>
      <c r="G373" s="150"/>
      <c r="H373" s="271">
        <f t="shared" ref="H373:H421" si="176">D373*G373</f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ref="M373:M392" si="177">IF(ISERROR(I373-K373),"",I373-K373)</f>
        <v>0</v>
      </c>
      <c r="N373" s="152">
        <f t="shared" ref="N373:N388" si="178">SUM(O373:U373)</f>
        <v>0</v>
      </c>
      <c r="O373" s="266"/>
      <c r="P373" s="266"/>
      <c r="Q373" s="266"/>
      <c r="R373" s="266"/>
      <c r="S373" s="266"/>
      <c r="T373" s="266"/>
      <c r="U373" s="266"/>
      <c r="V373" s="154">
        <f t="shared" ref="V373:V384" si="179">SUM(X373:AA373)</f>
        <v>0</v>
      </c>
      <c r="W373" s="155" t="str">
        <f t="shared" ref="W373:W384" si="180">IF(ISERROR(V373/G373),"",V373/G373)</f>
        <v/>
      </c>
      <c r="X373" s="154"/>
      <c r="Y373" s="154"/>
      <c r="Z373" s="154"/>
      <c r="AA373" s="154"/>
    </row>
    <row r="374" spans="1:27" ht="20.100000000000001" customHeight="1">
      <c r="A374" s="358">
        <v>30100023</v>
      </c>
      <c r="B374" s="263" t="s">
        <v>208</v>
      </c>
      <c r="C374" s="148" t="s">
        <v>204</v>
      </c>
      <c r="D374" s="130">
        <v>5.08</v>
      </c>
      <c r="E374" s="130"/>
      <c r="F374" s="149"/>
      <c r="G374" s="150"/>
      <c r="H374" s="271">
        <f t="shared" si="176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7"/>
        <v>0</v>
      </c>
      <c r="N374" s="152">
        <f t="shared" si="178"/>
        <v>0</v>
      </c>
      <c r="O374" s="266"/>
      <c r="P374" s="266"/>
      <c r="Q374" s="266"/>
      <c r="R374" s="266"/>
      <c r="S374" s="266"/>
      <c r="T374" s="266"/>
      <c r="U374" s="266"/>
      <c r="V374" s="154">
        <f t="shared" si="179"/>
        <v>0</v>
      </c>
      <c r="W374" s="155" t="str">
        <f t="shared" si="180"/>
        <v/>
      </c>
      <c r="X374" s="154"/>
      <c r="Y374" s="154"/>
      <c r="Z374" s="154"/>
      <c r="AA374" s="154"/>
    </row>
    <row r="375" spans="1:27" ht="20.100000000000001" customHeight="1">
      <c r="A375" s="358">
        <v>30100024</v>
      </c>
      <c r="B375" s="263" t="s">
        <v>208</v>
      </c>
      <c r="C375" s="148" t="s">
        <v>205</v>
      </c>
      <c r="D375" s="130">
        <v>5.08</v>
      </c>
      <c r="E375" s="130"/>
      <c r="F375" s="149"/>
      <c r="G375" s="150"/>
      <c r="H375" s="271">
        <f t="shared" si="176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7"/>
        <v>0</v>
      </c>
      <c r="N375" s="152">
        <f t="shared" si="178"/>
        <v>0</v>
      </c>
      <c r="O375" s="266"/>
      <c r="P375" s="266"/>
      <c r="Q375" s="266"/>
      <c r="R375" s="266"/>
      <c r="S375" s="266"/>
      <c r="T375" s="266"/>
      <c r="U375" s="266"/>
      <c r="V375" s="154">
        <f t="shared" si="179"/>
        <v>0</v>
      </c>
      <c r="W375" s="155" t="str">
        <f t="shared" si="180"/>
        <v/>
      </c>
      <c r="X375" s="154"/>
      <c r="Y375" s="154"/>
      <c r="Z375" s="154"/>
      <c r="AA375" s="154"/>
    </row>
    <row r="376" spans="1:27" ht="20.100000000000001" customHeight="1">
      <c r="A376" s="358">
        <v>30100022</v>
      </c>
      <c r="B376" s="263" t="s">
        <v>208</v>
      </c>
      <c r="C376" s="148" t="s">
        <v>186</v>
      </c>
      <c r="D376" s="130">
        <v>5.08</v>
      </c>
      <c r="E376" s="130"/>
      <c r="F376" s="149"/>
      <c r="G376" s="150"/>
      <c r="H376" s="271">
        <f t="shared" si="176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7"/>
        <v>0</v>
      </c>
      <c r="N376" s="152">
        <f t="shared" si="178"/>
        <v>0</v>
      </c>
      <c r="O376" s="266"/>
      <c r="P376" s="266"/>
      <c r="Q376" s="266"/>
      <c r="R376" s="266"/>
      <c r="S376" s="266"/>
      <c r="T376" s="266"/>
      <c r="U376" s="266"/>
      <c r="V376" s="154">
        <f t="shared" si="179"/>
        <v>0</v>
      </c>
      <c r="W376" s="155" t="str">
        <f t="shared" si="180"/>
        <v/>
      </c>
      <c r="X376" s="154"/>
      <c r="Y376" s="154"/>
      <c r="Z376" s="154"/>
      <c r="AA376" s="154"/>
    </row>
    <row r="377" spans="1:27" ht="20.100000000000001" customHeight="1">
      <c r="A377" s="358">
        <v>30100029</v>
      </c>
      <c r="B377" s="263" t="s">
        <v>208</v>
      </c>
      <c r="C377" s="148" t="s">
        <v>203</v>
      </c>
      <c r="D377" s="130">
        <v>5.08</v>
      </c>
      <c r="E377" s="130"/>
      <c r="F377" s="149"/>
      <c r="G377" s="150"/>
      <c r="H377" s="271">
        <f t="shared" si="176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7"/>
        <v>0</v>
      </c>
      <c r="N377" s="152">
        <f t="shared" si="178"/>
        <v>0</v>
      </c>
      <c r="O377" s="266"/>
      <c r="P377" s="266"/>
      <c r="Q377" s="266"/>
      <c r="R377" s="266"/>
      <c r="S377" s="266"/>
      <c r="T377" s="266"/>
      <c r="U377" s="266"/>
      <c r="V377" s="154">
        <f t="shared" si="179"/>
        <v>0</v>
      </c>
      <c r="W377" s="155" t="str">
        <f t="shared" si="180"/>
        <v/>
      </c>
      <c r="X377" s="154"/>
      <c r="Y377" s="154"/>
      <c r="Z377" s="154"/>
      <c r="AA377" s="154"/>
    </row>
    <row r="378" spans="1:27" ht="20.100000000000001" customHeight="1">
      <c r="A378" s="358">
        <v>30100026</v>
      </c>
      <c r="B378" s="263" t="s">
        <v>208</v>
      </c>
      <c r="C378" s="148" t="s">
        <v>199</v>
      </c>
      <c r="D378" s="130">
        <v>5.08</v>
      </c>
      <c r="E378" s="130"/>
      <c r="F378" s="149"/>
      <c r="G378" s="150"/>
      <c r="H378" s="271">
        <f t="shared" si="176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7"/>
        <v>0</v>
      </c>
      <c r="N378" s="152">
        <f t="shared" si="178"/>
        <v>0</v>
      </c>
      <c r="O378" s="264"/>
      <c r="P378" s="264"/>
      <c r="Q378" s="264"/>
      <c r="R378" s="264"/>
      <c r="S378" s="264"/>
      <c r="T378" s="264"/>
      <c r="U378" s="264"/>
      <c r="V378" s="154">
        <f t="shared" si="179"/>
        <v>0</v>
      </c>
      <c r="W378" s="155" t="str">
        <f t="shared" si="180"/>
        <v/>
      </c>
      <c r="X378" s="154"/>
      <c r="Y378" s="154"/>
      <c r="Z378" s="154"/>
      <c r="AA378" s="154"/>
    </row>
    <row r="379" spans="1:27" ht="20.100000000000001" customHeight="1">
      <c r="A379" s="358">
        <v>30100025</v>
      </c>
      <c r="B379" s="263" t="s">
        <v>208</v>
      </c>
      <c r="C379" s="148" t="s">
        <v>187</v>
      </c>
      <c r="D379" s="130">
        <v>5.08</v>
      </c>
      <c r="E379" s="130"/>
      <c r="F379" s="149"/>
      <c r="G379" s="150"/>
      <c r="H379" s="271">
        <f t="shared" si="176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7"/>
        <v>0</v>
      </c>
      <c r="N379" s="152">
        <f t="shared" si="178"/>
        <v>0</v>
      </c>
      <c r="O379" s="266"/>
      <c r="P379" s="266"/>
      <c r="Q379" s="266"/>
      <c r="R379" s="266"/>
      <c r="S379" s="266"/>
      <c r="T379" s="266"/>
      <c r="U379" s="266"/>
      <c r="V379" s="154">
        <f t="shared" si="179"/>
        <v>0</v>
      </c>
      <c r="W379" s="155" t="str">
        <f t="shared" si="180"/>
        <v/>
      </c>
      <c r="X379" s="154"/>
      <c r="Y379" s="154"/>
      <c r="Z379" s="154"/>
      <c r="AA379" s="154"/>
    </row>
    <row r="380" spans="1:27" ht="20.100000000000001" customHeight="1">
      <c r="A380" s="358">
        <v>30100028</v>
      </c>
      <c r="B380" s="263" t="s">
        <v>208</v>
      </c>
      <c r="C380" s="148" t="s">
        <v>207</v>
      </c>
      <c r="D380" s="130">
        <v>5.08</v>
      </c>
      <c r="E380" s="130"/>
      <c r="F380" s="149"/>
      <c r="G380" s="150"/>
      <c r="H380" s="271">
        <f t="shared" si="176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7"/>
        <v>0</v>
      </c>
      <c r="N380" s="152">
        <f t="shared" si="178"/>
        <v>0</v>
      </c>
      <c r="O380" s="264"/>
      <c r="P380" s="264"/>
      <c r="Q380" s="264"/>
      <c r="R380" s="264"/>
      <c r="S380" s="264"/>
      <c r="T380" s="264"/>
      <c r="U380" s="264"/>
      <c r="V380" s="154">
        <f t="shared" si="179"/>
        <v>0</v>
      </c>
      <c r="W380" s="155" t="str">
        <f t="shared" si="180"/>
        <v/>
      </c>
      <c r="X380" s="154"/>
      <c r="Y380" s="154"/>
      <c r="Z380" s="154"/>
      <c r="AA380" s="154"/>
    </row>
    <row r="381" spans="1:27" ht="20.100000000000001" customHeight="1">
      <c r="A381" s="358">
        <v>30100032</v>
      </c>
      <c r="B381" s="263" t="s">
        <v>209</v>
      </c>
      <c r="C381" s="148" t="s">
        <v>194</v>
      </c>
      <c r="D381" s="130">
        <v>5.03</v>
      </c>
      <c r="E381" s="130"/>
      <c r="F381" s="149"/>
      <c r="G381" s="150"/>
      <c r="H381" s="271">
        <f t="shared" si="176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7"/>
        <v>0</v>
      </c>
      <c r="N381" s="152">
        <f t="shared" si="178"/>
        <v>0</v>
      </c>
      <c r="O381" s="266"/>
      <c r="P381" s="266"/>
      <c r="Q381" s="266"/>
      <c r="R381" s="266"/>
      <c r="S381" s="266"/>
      <c r="T381" s="266"/>
      <c r="U381" s="266"/>
      <c r="V381" s="154">
        <f t="shared" si="179"/>
        <v>0</v>
      </c>
      <c r="W381" s="155" t="str">
        <f t="shared" si="180"/>
        <v/>
      </c>
      <c r="X381" s="154"/>
      <c r="Y381" s="154"/>
      <c r="Z381" s="154"/>
      <c r="AA381" s="154"/>
    </row>
    <row r="382" spans="1:27" ht="20.100000000000001" customHeight="1">
      <c r="A382" s="358">
        <v>30100033</v>
      </c>
      <c r="B382" s="263" t="s">
        <v>209</v>
      </c>
      <c r="C382" s="148" t="s">
        <v>179</v>
      </c>
      <c r="D382" s="130">
        <v>5.03</v>
      </c>
      <c r="E382" s="130"/>
      <c r="F382" s="149"/>
      <c r="G382" s="150"/>
      <c r="H382" s="271">
        <f t="shared" si="176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7"/>
        <v>0</v>
      </c>
      <c r="N382" s="152">
        <f t="shared" si="178"/>
        <v>0</v>
      </c>
      <c r="O382" s="266"/>
      <c r="P382" s="266"/>
      <c r="Q382" s="266"/>
      <c r="R382" s="266"/>
      <c r="S382" s="266"/>
      <c r="T382" s="266"/>
      <c r="U382" s="266"/>
      <c r="V382" s="154">
        <f t="shared" si="179"/>
        <v>0</v>
      </c>
      <c r="W382" s="155" t="str">
        <f t="shared" si="180"/>
        <v/>
      </c>
      <c r="X382" s="154"/>
      <c r="Y382" s="154"/>
      <c r="Z382" s="154"/>
      <c r="AA382" s="154"/>
    </row>
    <row r="383" spans="1:27" ht="20.100000000000001" customHeight="1">
      <c r="A383" s="358">
        <v>30100062</v>
      </c>
      <c r="B383" s="263" t="s">
        <v>209</v>
      </c>
      <c r="C383" s="148" t="s">
        <v>195</v>
      </c>
      <c r="D383" s="130">
        <v>5.03</v>
      </c>
      <c r="E383" s="130"/>
      <c r="F383" s="149"/>
      <c r="G383" s="150"/>
      <c r="H383" s="271">
        <f t="shared" si="176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7"/>
        <v>0</v>
      </c>
      <c r="N383" s="152">
        <f t="shared" si="178"/>
        <v>0</v>
      </c>
      <c r="O383" s="266"/>
      <c r="P383" s="266"/>
      <c r="Q383" s="266"/>
      <c r="R383" s="266"/>
      <c r="S383" s="266"/>
      <c r="T383" s="266"/>
      <c r="U383" s="266"/>
      <c r="V383" s="154">
        <f t="shared" si="179"/>
        <v>0</v>
      </c>
      <c r="W383" s="155" t="str">
        <f t="shared" si="180"/>
        <v/>
      </c>
      <c r="X383" s="154"/>
      <c r="Y383" s="154"/>
      <c r="Z383" s="154"/>
      <c r="AA383" s="154"/>
    </row>
    <row r="384" spans="1:27" ht="20.100000000000001" customHeight="1">
      <c r="A384" s="358">
        <v>30100031</v>
      </c>
      <c r="B384" s="263" t="s">
        <v>209</v>
      </c>
      <c r="C384" s="148" t="s">
        <v>204</v>
      </c>
      <c r="D384" s="130">
        <v>5.03</v>
      </c>
      <c r="E384" s="130"/>
      <c r="F384" s="149"/>
      <c r="G384" s="150"/>
      <c r="H384" s="271">
        <f t="shared" si="176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7"/>
        <v>0</v>
      </c>
      <c r="N384" s="152">
        <f t="shared" si="178"/>
        <v>0</v>
      </c>
      <c r="O384" s="266"/>
      <c r="P384" s="266"/>
      <c r="Q384" s="266"/>
      <c r="R384" s="266"/>
      <c r="S384" s="266"/>
      <c r="T384" s="266"/>
      <c r="U384" s="266"/>
      <c r="V384" s="154">
        <f t="shared" si="179"/>
        <v>0</v>
      </c>
      <c r="W384" s="155" t="str">
        <f t="shared" si="180"/>
        <v/>
      </c>
      <c r="X384" s="154"/>
      <c r="Y384" s="154"/>
      <c r="Z384" s="154"/>
      <c r="AA384" s="154"/>
    </row>
    <row r="385" spans="1:27" ht="20.100000000000001" customHeight="1">
      <c r="A385" s="358">
        <v>30100019</v>
      </c>
      <c r="B385" s="263" t="s">
        <v>382</v>
      </c>
      <c r="C385" s="209" t="s">
        <v>383</v>
      </c>
      <c r="D385" s="130">
        <v>5.03</v>
      </c>
      <c r="E385" s="130"/>
      <c r="F385" s="149"/>
      <c r="G385" s="150"/>
      <c r="H385" s="271">
        <f t="shared" si="176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7"/>
        <v>0</v>
      </c>
      <c r="N385" s="152">
        <f t="shared" si="178"/>
        <v>0</v>
      </c>
      <c r="O385" s="266"/>
      <c r="P385" s="266"/>
      <c r="Q385" s="266"/>
      <c r="R385" s="266"/>
      <c r="S385" s="266"/>
      <c r="T385" s="266"/>
      <c r="U385" s="266"/>
      <c r="V385" s="154"/>
      <c r="W385" s="155"/>
      <c r="X385" s="154"/>
      <c r="Y385" s="154"/>
      <c r="Z385" s="154"/>
      <c r="AA385" s="154"/>
    </row>
    <row r="386" spans="1:27" ht="20.100000000000001" customHeight="1">
      <c r="A386" s="358">
        <v>30100020</v>
      </c>
      <c r="B386" s="263" t="s">
        <v>382</v>
      </c>
      <c r="C386" s="209" t="s">
        <v>384</v>
      </c>
      <c r="D386" s="130">
        <v>5.03</v>
      </c>
      <c r="E386" s="130"/>
      <c r="F386" s="149"/>
      <c r="G386" s="150"/>
      <c r="H386" s="271">
        <f t="shared" si="176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7"/>
        <v>0</v>
      </c>
      <c r="N386" s="152">
        <f t="shared" si="178"/>
        <v>0</v>
      </c>
      <c r="O386" s="266"/>
      <c r="P386" s="266"/>
      <c r="Q386" s="266"/>
      <c r="R386" s="266"/>
      <c r="S386" s="266"/>
      <c r="T386" s="266"/>
      <c r="U386" s="266"/>
      <c r="V386" s="154"/>
      <c r="W386" s="155"/>
      <c r="X386" s="154"/>
      <c r="Y386" s="154"/>
      <c r="Z386" s="154"/>
      <c r="AA386" s="154"/>
    </row>
    <row r="387" spans="1:27" ht="20.100000000000001" customHeight="1">
      <c r="A387" s="358">
        <v>30100021</v>
      </c>
      <c r="B387" s="263" t="s">
        <v>382</v>
      </c>
      <c r="C387" s="209" t="s">
        <v>389</v>
      </c>
      <c r="D387" s="130">
        <v>5.03</v>
      </c>
      <c r="E387" s="130"/>
      <c r="F387" s="149"/>
      <c r="G387" s="150"/>
      <c r="H387" s="271">
        <f t="shared" si="176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7"/>
        <v>0</v>
      </c>
      <c r="N387" s="152">
        <f t="shared" si="178"/>
        <v>0</v>
      </c>
      <c r="O387" s="266"/>
      <c r="P387" s="266"/>
      <c r="Q387" s="266"/>
      <c r="R387" s="266"/>
      <c r="S387" s="266"/>
      <c r="T387" s="266"/>
      <c r="U387" s="266"/>
      <c r="V387" s="154"/>
      <c r="W387" s="155"/>
      <c r="X387" s="154"/>
      <c r="Y387" s="154"/>
      <c r="Z387" s="154"/>
      <c r="AA387" s="154"/>
    </row>
    <row r="388" spans="1:27" ht="20.100000000000001" customHeight="1">
      <c r="A388" s="358">
        <v>30100018</v>
      </c>
      <c r="B388" s="263" t="s">
        <v>382</v>
      </c>
      <c r="C388" s="209" t="s">
        <v>391</v>
      </c>
      <c r="D388" s="130">
        <v>5.03</v>
      </c>
      <c r="E388" s="130"/>
      <c r="F388" s="149"/>
      <c r="G388" s="150"/>
      <c r="H388" s="271">
        <f t="shared" si="176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7"/>
        <v>0</v>
      </c>
      <c r="N388" s="152">
        <f t="shared" si="178"/>
        <v>0</v>
      </c>
      <c r="O388" s="266"/>
      <c r="P388" s="266"/>
      <c r="Q388" s="266"/>
      <c r="R388" s="266"/>
      <c r="S388" s="266"/>
      <c r="T388" s="266"/>
      <c r="U388" s="266"/>
      <c r="V388" s="154"/>
      <c r="W388" s="155"/>
      <c r="X388" s="154"/>
      <c r="Y388" s="154"/>
      <c r="Z388" s="154"/>
      <c r="AA388" s="154"/>
    </row>
    <row r="389" spans="1:27" ht="20.100000000000001" customHeight="1">
      <c r="A389" s="361">
        <v>30700007</v>
      </c>
      <c r="B389" s="277" t="s">
        <v>421</v>
      </c>
      <c r="C389" s="209" t="s">
        <v>364</v>
      </c>
      <c r="D389" s="130">
        <v>5.03</v>
      </c>
      <c r="E389" s="130"/>
      <c r="F389" s="149"/>
      <c r="G389" s="150"/>
      <c r="H389" s="271">
        <f t="shared" si="176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7"/>
        <v>0</v>
      </c>
      <c r="N389" s="152"/>
      <c r="O389" s="266"/>
      <c r="P389" s="266"/>
      <c r="Q389" s="266"/>
      <c r="R389" s="266"/>
      <c r="S389" s="266"/>
      <c r="T389" s="266"/>
      <c r="U389" s="266"/>
      <c r="V389" s="154"/>
      <c r="W389" s="155"/>
      <c r="X389" s="154"/>
      <c r="Y389" s="154"/>
      <c r="Z389" s="154"/>
      <c r="AA389" s="154"/>
    </row>
    <row r="390" spans="1:27" ht="20.100000000000001" customHeight="1">
      <c r="A390" s="361">
        <v>30700006</v>
      </c>
      <c r="B390" s="277" t="s">
        <v>421</v>
      </c>
      <c r="C390" s="209" t="s">
        <v>365</v>
      </c>
      <c r="D390" s="130">
        <v>5.03</v>
      </c>
      <c r="E390" s="130"/>
      <c r="F390" s="149"/>
      <c r="G390" s="150"/>
      <c r="H390" s="271">
        <f t="shared" si="176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7"/>
        <v>0</v>
      </c>
      <c r="N390" s="152"/>
      <c r="O390" s="266"/>
      <c r="P390" s="266"/>
      <c r="Q390" s="266"/>
      <c r="R390" s="266"/>
      <c r="S390" s="266"/>
      <c r="T390" s="266"/>
      <c r="U390" s="266"/>
      <c r="V390" s="154"/>
      <c r="W390" s="155"/>
      <c r="X390" s="154"/>
      <c r="Y390" s="154"/>
      <c r="Z390" s="154"/>
      <c r="AA390" s="154"/>
    </row>
    <row r="391" spans="1:27" ht="20.100000000000001" customHeight="1">
      <c r="A391" s="361">
        <v>30700008</v>
      </c>
      <c r="B391" s="277" t="s">
        <v>421</v>
      </c>
      <c r="C391" s="209" t="s">
        <v>366</v>
      </c>
      <c r="D391" s="130">
        <v>5.03</v>
      </c>
      <c r="E391" s="130"/>
      <c r="F391" s="149"/>
      <c r="G391" s="150"/>
      <c r="H391" s="271">
        <f t="shared" si="176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7"/>
        <v>0</v>
      </c>
      <c r="N391" s="152"/>
      <c r="O391" s="266"/>
      <c r="P391" s="266"/>
      <c r="Q391" s="266"/>
      <c r="R391" s="266"/>
      <c r="S391" s="266"/>
      <c r="T391" s="266"/>
      <c r="U391" s="266"/>
      <c r="V391" s="154"/>
      <c r="W391" s="155"/>
      <c r="X391" s="154"/>
      <c r="Y391" s="154"/>
      <c r="Z391" s="154"/>
      <c r="AA391" s="154"/>
    </row>
    <row r="392" spans="1:27" ht="20.100000000000001" customHeight="1">
      <c r="A392" s="361">
        <v>30700009</v>
      </c>
      <c r="B392" s="277" t="s">
        <v>421</v>
      </c>
      <c r="C392" s="209" t="s">
        <v>367</v>
      </c>
      <c r="D392" s="130">
        <v>5.03</v>
      </c>
      <c r="E392" s="130"/>
      <c r="F392" s="149"/>
      <c r="G392" s="150"/>
      <c r="H392" s="271">
        <f t="shared" si="176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7"/>
        <v>0</v>
      </c>
      <c r="N392" s="152"/>
      <c r="O392" s="266"/>
      <c r="P392" s="266"/>
      <c r="Q392" s="266"/>
      <c r="R392" s="266"/>
      <c r="S392" s="266"/>
      <c r="T392" s="266"/>
      <c r="U392" s="266"/>
      <c r="V392" s="154"/>
      <c r="W392" s="155"/>
      <c r="X392" s="154"/>
      <c r="Y392" s="154"/>
      <c r="Z392" s="154"/>
      <c r="AA392" s="154"/>
    </row>
    <row r="393" spans="1:27" ht="20.10000000000000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271">
        <f t="shared" si="176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ref="M393:M402" si="181">IF(ISERROR(I393-K393),"",I393-K393)</f>
        <v>0</v>
      </c>
      <c r="N393" s="152">
        <f t="shared" ref="N393:N402" si="182">SUM(O393:U393)</f>
        <v>0</v>
      </c>
      <c r="O393" s="264"/>
      <c r="P393" s="264"/>
      <c r="Q393" s="264"/>
      <c r="R393" s="264"/>
      <c r="S393" s="264"/>
      <c r="T393" s="264"/>
      <c r="U393" s="264"/>
      <c r="V393" s="154">
        <f t="shared" ref="V393:V402" si="183">SUM(X393:AA393)</f>
        <v>0</v>
      </c>
      <c r="W393" s="155" t="str">
        <f t="shared" ref="W393:W402" si="184">IF(ISERROR(V393/G393),"",V393/G393)</f>
        <v/>
      </c>
      <c r="X393" s="154"/>
      <c r="Y393" s="154"/>
      <c r="Z393" s="154"/>
      <c r="AA393" s="154"/>
    </row>
    <row r="394" spans="1:27" ht="20.10000000000000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271">
        <f t="shared" si="176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81"/>
        <v>0</v>
      </c>
      <c r="N394" s="152">
        <f t="shared" si="182"/>
        <v>0</v>
      </c>
      <c r="O394" s="264"/>
      <c r="P394" s="264"/>
      <c r="Q394" s="264"/>
      <c r="R394" s="264"/>
      <c r="S394" s="264"/>
      <c r="T394" s="264"/>
      <c r="U394" s="264"/>
      <c r="V394" s="154">
        <f t="shared" si="183"/>
        <v>0</v>
      </c>
      <c r="W394" s="155" t="str">
        <f t="shared" si="184"/>
        <v/>
      </c>
      <c r="X394" s="154"/>
      <c r="Y394" s="154"/>
      <c r="Z394" s="154"/>
      <c r="AA394" s="154"/>
    </row>
    <row r="395" spans="1:27" ht="20.10000000000000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271">
        <f t="shared" si="176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81"/>
        <v>0</v>
      </c>
      <c r="N395" s="152">
        <f t="shared" si="182"/>
        <v>0</v>
      </c>
      <c r="O395" s="264"/>
      <c r="P395" s="264"/>
      <c r="Q395" s="264"/>
      <c r="R395" s="264"/>
      <c r="S395" s="264"/>
      <c r="T395" s="264"/>
      <c r="U395" s="264"/>
      <c r="V395" s="154">
        <f t="shared" si="183"/>
        <v>0</v>
      </c>
      <c r="W395" s="155" t="str">
        <f t="shared" si="184"/>
        <v/>
      </c>
      <c r="X395" s="154"/>
      <c r="Y395" s="154"/>
      <c r="Z395" s="154"/>
      <c r="AA395" s="154"/>
    </row>
    <row r="396" spans="1:27" ht="20.10000000000000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271">
        <f t="shared" si="176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81"/>
        <v>0</v>
      </c>
      <c r="N396" s="152">
        <f t="shared" si="182"/>
        <v>0</v>
      </c>
      <c r="O396" s="264"/>
      <c r="P396" s="264"/>
      <c r="Q396" s="264"/>
      <c r="R396" s="264"/>
      <c r="S396" s="264"/>
      <c r="T396" s="264"/>
      <c r="U396" s="264"/>
      <c r="V396" s="154">
        <f t="shared" si="183"/>
        <v>0</v>
      </c>
      <c r="W396" s="155" t="str">
        <f t="shared" si="184"/>
        <v/>
      </c>
      <c r="X396" s="154"/>
      <c r="Y396" s="154"/>
      <c r="Z396" s="154"/>
      <c r="AA396" s="154"/>
    </row>
    <row r="397" spans="1:27" ht="20.10000000000000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271">
        <f t="shared" si="176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81"/>
        <v>0</v>
      </c>
      <c r="N397" s="152">
        <f t="shared" si="182"/>
        <v>0</v>
      </c>
      <c r="O397" s="264"/>
      <c r="P397" s="264"/>
      <c r="Q397" s="264"/>
      <c r="R397" s="264"/>
      <c r="S397" s="264"/>
      <c r="T397" s="264"/>
      <c r="U397" s="264"/>
      <c r="V397" s="154">
        <f t="shared" si="183"/>
        <v>0</v>
      </c>
      <c r="W397" s="155" t="str">
        <f t="shared" si="184"/>
        <v/>
      </c>
      <c r="X397" s="154"/>
      <c r="Y397" s="154"/>
      <c r="Z397" s="154"/>
      <c r="AA397" s="154"/>
    </row>
    <row r="398" spans="1:27" ht="20.10000000000000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271">
        <f t="shared" si="176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81"/>
        <v>0</v>
      </c>
      <c r="N398" s="152">
        <f t="shared" si="182"/>
        <v>0</v>
      </c>
      <c r="O398" s="264"/>
      <c r="P398" s="264"/>
      <c r="Q398" s="264"/>
      <c r="R398" s="264"/>
      <c r="S398" s="264"/>
      <c r="T398" s="264"/>
      <c r="U398" s="264"/>
      <c r="V398" s="154">
        <f t="shared" si="183"/>
        <v>0</v>
      </c>
      <c r="W398" s="155" t="str">
        <f t="shared" si="184"/>
        <v/>
      </c>
      <c r="X398" s="154"/>
      <c r="Y398" s="154"/>
      <c r="Z398" s="154"/>
      <c r="AA398" s="154"/>
    </row>
    <row r="399" spans="1:27" ht="20.10000000000000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271">
        <f t="shared" si="176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81"/>
        <v>0</v>
      </c>
      <c r="N399" s="152">
        <f t="shared" si="182"/>
        <v>0</v>
      </c>
      <c r="O399" s="264"/>
      <c r="P399" s="264"/>
      <c r="Q399" s="264"/>
      <c r="R399" s="264"/>
      <c r="S399" s="264"/>
      <c r="T399" s="264"/>
      <c r="U399" s="264"/>
      <c r="V399" s="154">
        <f t="shared" si="183"/>
        <v>0</v>
      </c>
      <c r="W399" s="155" t="str">
        <f t="shared" si="184"/>
        <v/>
      </c>
      <c r="X399" s="154"/>
      <c r="Y399" s="154"/>
      <c r="Z399" s="154"/>
      <c r="AA399" s="154"/>
    </row>
    <row r="400" spans="1:27" ht="20.10000000000000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271">
        <f t="shared" si="176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81"/>
        <v>0</v>
      </c>
      <c r="N400" s="152">
        <f t="shared" si="182"/>
        <v>0</v>
      </c>
      <c r="O400" s="264"/>
      <c r="P400" s="264"/>
      <c r="Q400" s="264"/>
      <c r="R400" s="264"/>
      <c r="S400" s="264"/>
      <c r="T400" s="264"/>
      <c r="U400" s="264"/>
      <c r="V400" s="154">
        <f t="shared" si="183"/>
        <v>0</v>
      </c>
      <c r="W400" s="155" t="str">
        <f t="shared" si="184"/>
        <v/>
      </c>
      <c r="X400" s="154"/>
      <c r="Y400" s="154"/>
      <c r="Z400" s="154"/>
      <c r="AA400" s="154"/>
    </row>
    <row r="401" spans="1:27" ht="20.10000000000000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271">
        <f t="shared" si="176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81"/>
        <v>0</v>
      </c>
      <c r="N401" s="152">
        <f t="shared" si="182"/>
        <v>0</v>
      </c>
      <c r="O401" s="264"/>
      <c r="P401" s="264"/>
      <c r="Q401" s="264"/>
      <c r="R401" s="264"/>
      <c r="S401" s="264"/>
      <c r="T401" s="264"/>
      <c r="U401" s="264"/>
      <c r="V401" s="154">
        <f t="shared" si="183"/>
        <v>0</v>
      </c>
      <c r="W401" s="155" t="str">
        <f t="shared" si="184"/>
        <v/>
      </c>
      <c r="X401" s="154"/>
      <c r="Y401" s="154"/>
      <c r="Z401" s="154"/>
      <c r="AA401" s="154"/>
    </row>
    <row r="402" spans="1:27" ht="20.10000000000000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271">
        <f t="shared" si="176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81"/>
        <v>0</v>
      </c>
      <c r="N402" s="152">
        <f t="shared" si="182"/>
        <v>0</v>
      </c>
      <c r="O402" s="264"/>
      <c r="P402" s="264"/>
      <c r="Q402" s="264"/>
      <c r="R402" s="264"/>
      <c r="S402" s="264"/>
      <c r="T402" s="264"/>
      <c r="U402" s="264"/>
      <c r="V402" s="154">
        <f t="shared" si="183"/>
        <v>0</v>
      </c>
      <c r="W402" s="155" t="str">
        <f t="shared" si="184"/>
        <v/>
      </c>
      <c r="X402" s="154"/>
      <c r="Y402" s="154"/>
      <c r="Z402" s="154"/>
      <c r="AA402" s="154"/>
    </row>
    <row r="403" spans="1:27" ht="20.100000000000001" customHeight="1">
      <c r="A403" s="358">
        <v>30100043</v>
      </c>
      <c r="B403" s="156" t="s">
        <v>436</v>
      </c>
      <c r="C403" s="209" t="s">
        <v>435</v>
      </c>
      <c r="D403" s="130">
        <v>50.3</v>
      </c>
      <c r="E403" s="130"/>
      <c r="F403" s="149"/>
      <c r="G403" s="150"/>
      <c r="H403" s="289">
        <f t="shared" si="176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287"/>
      <c r="P403" s="287"/>
      <c r="Q403" s="287"/>
      <c r="R403" s="287"/>
      <c r="S403" s="287"/>
      <c r="T403" s="287"/>
      <c r="U403" s="287"/>
      <c r="V403" s="154"/>
      <c r="W403" s="155"/>
      <c r="X403" s="154"/>
      <c r="Y403" s="154"/>
      <c r="Z403" s="154"/>
      <c r="AA403" s="154"/>
    </row>
    <row r="404" spans="1:27" ht="20.10000000000000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271">
        <f t="shared" si="176"/>
        <v>0</v>
      </c>
      <c r="I404" s="151"/>
      <c r="J404" s="152"/>
      <c r="K404" s="153"/>
      <c r="L404" s="151">
        <v>50</v>
      </c>
      <c r="M404" s="131"/>
      <c r="N404" s="152"/>
      <c r="O404" s="264"/>
      <c r="P404" s="264"/>
      <c r="Q404" s="264"/>
      <c r="R404" s="264"/>
      <c r="S404" s="264"/>
      <c r="T404" s="264"/>
      <c r="U404" s="264"/>
      <c r="V404" s="154"/>
      <c r="W404" s="155"/>
      <c r="X404" s="154"/>
      <c r="Y404" s="154"/>
      <c r="Z404" s="154"/>
      <c r="AA404" s="154"/>
    </row>
    <row r="405" spans="1:27" ht="20.10000000000000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271">
        <f t="shared" si="176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5">IF(ISERROR(I405-K405),"",I405-K405)</f>
        <v>0</v>
      </c>
      <c r="N405" s="152">
        <f t="shared" ref="N405:N406" si="186">SUM(O405:U405)</f>
        <v>0</v>
      </c>
      <c r="O405" s="264"/>
      <c r="P405" s="264"/>
      <c r="Q405" s="264"/>
      <c r="R405" s="264"/>
      <c r="S405" s="264"/>
      <c r="T405" s="264"/>
      <c r="U405" s="264"/>
      <c r="V405" s="154">
        <f t="shared" ref="V405:V406" si="187">SUM(X405:AA405)</f>
        <v>0</v>
      </c>
      <c r="W405" s="155" t="str">
        <f t="shared" ref="W405:W406" si="188">IF(ISERROR(V405/G405),"",V405/G405)</f>
        <v/>
      </c>
      <c r="X405" s="154"/>
      <c r="Y405" s="154"/>
      <c r="Z405" s="154"/>
      <c r="AA405" s="154"/>
    </row>
    <row r="406" spans="1:27" ht="20.10000000000000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271">
        <f t="shared" si="176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5"/>
        <v>0</v>
      </c>
      <c r="N406" s="152">
        <f t="shared" si="186"/>
        <v>0</v>
      </c>
      <c r="O406" s="264"/>
      <c r="P406" s="264"/>
      <c r="Q406" s="264"/>
      <c r="R406" s="264"/>
      <c r="S406" s="264"/>
      <c r="T406" s="264"/>
      <c r="U406" s="264"/>
      <c r="V406" s="154">
        <f t="shared" si="187"/>
        <v>0</v>
      </c>
      <c r="W406" s="155" t="str">
        <f t="shared" si="188"/>
        <v/>
      </c>
      <c r="X406" s="154"/>
      <c r="Y406" s="154"/>
      <c r="Z406" s="154"/>
      <c r="AA406" s="154"/>
    </row>
    <row r="407" spans="1:27" ht="20.10000000000000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271">
        <f t="shared" si="176"/>
        <v>0</v>
      </c>
      <c r="I407" s="151"/>
      <c r="J407" s="152"/>
      <c r="K407" s="153"/>
      <c r="L407" s="151"/>
      <c r="M407" s="131"/>
      <c r="N407" s="152"/>
      <c r="O407" s="264"/>
      <c r="P407" s="264"/>
      <c r="Q407" s="264"/>
      <c r="R407" s="264"/>
      <c r="S407" s="264"/>
      <c r="T407" s="264"/>
      <c r="U407" s="264"/>
      <c r="V407" s="154"/>
      <c r="W407" s="155"/>
      <c r="X407" s="154"/>
      <c r="Y407" s="154"/>
      <c r="Z407" s="154"/>
      <c r="AA407" s="154"/>
    </row>
    <row r="408" spans="1:27" ht="20.10000000000000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271">
        <f t="shared" si="176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89">IF(ISERROR(I408-K408),"",I408-K408)</f>
        <v/>
      </c>
      <c r="N408" s="152">
        <f t="shared" ref="N408:N411" si="190">SUM(O408:U408)</f>
        <v>0</v>
      </c>
      <c r="O408" s="264"/>
      <c r="P408" s="264"/>
      <c r="Q408" s="264"/>
      <c r="R408" s="264"/>
      <c r="S408" s="264"/>
      <c r="T408" s="264"/>
      <c r="U408" s="264"/>
      <c r="V408" s="154">
        <f t="shared" ref="V408:V411" si="191">SUM(X408:AA408)</f>
        <v>0</v>
      </c>
      <c r="W408" s="155" t="str">
        <f t="shared" ref="W408:W411" si="192">IF(ISERROR(V408/G408),"",V408/G408)</f>
        <v/>
      </c>
      <c r="X408" s="154"/>
      <c r="Y408" s="154"/>
      <c r="Z408" s="154"/>
      <c r="AA408" s="154"/>
    </row>
    <row r="409" spans="1:27" ht="20.10000000000000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271">
        <f t="shared" si="176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89"/>
        <v/>
      </c>
      <c r="N409" s="152">
        <f t="shared" si="190"/>
        <v>0</v>
      </c>
      <c r="O409" s="264"/>
      <c r="P409" s="264"/>
      <c r="Q409" s="264"/>
      <c r="R409" s="264"/>
      <c r="S409" s="264"/>
      <c r="T409" s="264"/>
      <c r="U409" s="264"/>
      <c r="V409" s="154">
        <f t="shared" si="191"/>
        <v>0</v>
      </c>
      <c r="W409" s="155" t="str">
        <f t="shared" si="192"/>
        <v/>
      </c>
      <c r="X409" s="154"/>
      <c r="Y409" s="154"/>
      <c r="Z409" s="154"/>
      <c r="AA409" s="154"/>
    </row>
    <row r="410" spans="1:27" ht="20.10000000000000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271">
        <f t="shared" si="176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89"/>
        <v/>
      </c>
      <c r="N410" s="152">
        <f t="shared" si="190"/>
        <v>0</v>
      </c>
      <c r="O410" s="264"/>
      <c r="P410" s="264"/>
      <c r="Q410" s="264"/>
      <c r="R410" s="264"/>
      <c r="S410" s="264"/>
      <c r="T410" s="264"/>
      <c r="U410" s="264"/>
      <c r="V410" s="154">
        <f t="shared" si="191"/>
        <v>0</v>
      </c>
      <c r="W410" s="155" t="str">
        <f t="shared" si="192"/>
        <v/>
      </c>
      <c r="X410" s="154"/>
      <c r="Y410" s="154"/>
      <c r="Z410" s="154"/>
      <c r="AA410" s="154"/>
    </row>
    <row r="411" spans="1:27" ht="20.10000000000000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271">
        <f t="shared" si="176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89"/>
        <v/>
      </c>
      <c r="N411" s="152">
        <f t="shared" si="190"/>
        <v>0</v>
      </c>
      <c r="O411" s="264"/>
      <c r="P411" s="264"/>
      <c r="Q411" s="264"/>
      <c r="R411" s="264"/>
      <c r="S411" s="264"/>
      <c r="T411" s="264"/>
      <c r="U411" s="264"/>
      <c r="V411" s="154">
        <f t="shared" si="191"/>
        <v>0</v>
      </c>
      <c r="W411" s="155" t="str">
        <f t="shared" si="192"/>
        <v/>
      </c>
      <c r="X411" s="154"/>
      <c r="Y411" s="154"/>
      <c r="Z411" s="154"/>
      <c r="AA411" s="154"/>
    </row>
    <row r="412" spans="1:27" ht="20.10000000000000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271">
        <f t="shared" si="176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89"/>
        <v>0</v>
      </c>
      <c r="N412" s="152"/>
      <c r="O412" s="264"/>
      <c r="P412" s="264"/>
      <c r="Q412" s="264"/>
      <c r="R412" s="264"/>
      <c r="S412" s="264"/>
      <c r="T412" s="264"/>
      <c r="U412" s="264"/>
      <c r="V412" s="154"/>
      <c r="W412" s="155"/>
      <c r="X412" s="154"/>
      <c r="Y412" s="154"/>
      <c r="Z412" s="154"/>
      <c r="AA412" s="154"/>
    </row>
    <row r="413" spans="1:27" ht="20.10000000000000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271">
        <f t="shared" si="176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89"/>
        <v>0</v>
      </c>
      <c r="N413" s="152"/>
      <c r="O413" s="264"/>
      <c r="P413" s="264"/>
      <c r="Q413" s="264"/>
      <c r="R413" s="264"/>
      <c r="S413" s="264"/>
      <c r="T413" s="264"/>
      <c r="U413" s="264"/>
      <c r="V413" s="154"/>
      <c r="W413" s="155"/>
      <c r="X413" s="154"/>
      <c r="Y413" s="154"/>
      <c r="Z413" s="154"/>
      <c r="AA413" s="154"/>
    </row>
    <row r="414" spans="1:27" ht="20.10000000000000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271">
        <f t="shared" si="176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89"/>
        <v>0</v>
      </c>
      <c r="N414" s="152"/>
      <c r="O414" s="264"/>
      <c r="P414" s="264"/>
      <c r="Q414" s="264"/>
      <c r="R414" s="264"/>
      <c r="S414" s="264"/>
      <c r="T414" s="264"/>
      <c r="U414" s="264"/>
      <c r="V414" s="154"/>
      <c r="W414" s="155"/>
      <c r="X414" s="154"/>
      <c r="Y414" s="154"/>
      <c r="Z414" s="154"/>
      <c r="AA414" s="154"/>
    </row>
    <row r="415" spans="1:27" ht="20.10000000000000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271">
        <f t="shared" si="176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89"/>
        <v>0</v>
      </c>
      <c r="N415" s="152"/>
      <c r="O415" s="264"/>
      <c r="P415" s="264"/>
      <c r="Q415" s="264"/>
      <c r="R415" s="264"/>
      <c r="S415" s="264"/>
      <c r="T415" s="264"/>
      <c r="U415" s="264"/>
      <c r="V415" s="154"/>
      <c r="W415" s="155"/>
      <c r="X415" s="154"/>
      <c r="Y415" s="154"/>
      <c r="Z415" s="154"/>
      <c r="AA415" s="154"/>
    </row>
    <row r="416" spans="1:27" ht="20.10000000000000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271">
        <f t="shared" si="176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89"/>
        <v>0</v>
      </c>
      <c r="N416" s="152"/>
      <c r="O416" s="264"/>
      <c r="P416" s="264"/>
      <c r="Q416" s="264"/>
      <c r="R416" s="264"/>
      <c r="S416" s="264"/>
      <c r="T416" s="264"/>
      <c r="U416" s="264"/>
      <c r="V416" s="154"/>
      <c r="W416" s="155"/>
      <c r="X416" s="154"/>
      <c r="Y416" s="154"/>
      <c r="Z416" s="154"/>
      <c r="AA416" s="154"/>
    </row>
    <row r="417" spans="1:27" ht="20.10000000000000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271">
        <f t="shared" si="176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89"/>
        <v>0</v>
      </c>
      <c r="N417" s="152"/>
      <c r="O417" s="264"/>
      <c r="P417" s="264"/>
      <c r="Q417" s="264"/>
      <c r="R417" s="264"/>
      <c r="S417" s="264"/>
      <c r="T417" s="264"/>
      <c r="U417" s="264"/>
      <c r="V417" s="154"/>
      <c r="W417" s="155"/>
      <c r="X417" s="154"/>
      <c r="Y417" s="154"/>
      <c r="Z417" s="154"/>
      <c r="AA417" s="154"/>
    </row>
    <row r="418" spans="1:27" ht="20.10000000000000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271">
        <f t="shared" si="176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89"/>
        <v>0</v>
      </c>
      <c r="N418" s="152"/>
      <c r="O418" s="264"/>
      <c r="P418" s="264"/>
      <c r="Q418" s="264"/>
      <c r="R418" s="264"/>
      <c r="S418" s="264"/>
      <c r="T418" s="264"/>
      <c r="U418" s="264"/>
      <c r="V418" s="154"/>
      <c r="W418" s="155"/>
      <c r="X418" s="154"/>
      <c r="Y418" s="154"/>
      <c r="Z418" s="154"/>
      <c r="AA418" s="154"/>
    </row>
    <row r="419" spans="1:27" ht="20.10000000000000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271">
        <f t="shared" si="176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89"/>
        <v>0</v>
      </c>
      <c r="N419" s="152"/>
      <c r="O419" s="264"/>
      <c r="P419" s="264"/>
      <c r="Q419" s="264"/>
      <c r="R419" s="264"/>
      <c r="S419" s="264"/>
      <c r="T419" s="264"/>
      <c r="U419" s="264"/>
      <c r="V419" s="154"/>
      <c r="W419" s="155"/>
      <c r="X419" s="154"/>
      <c r="Y419" s="154"/>
      <c r="Z419" s="154"/>
      <c r="AA419" s="154"/>
    </row>
    <row r="420" spans="1:27" ht="20.10000000000000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271">
        <f t="shared" si="176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89"/>
        <v>0</v>
      </c>
      <c r="N420" s="152"/>
      <c r="O420" s="264"/>
      <c r="P420" s="264"/>
      <c r="Q420" s="264"/>
      <c r="R420" s="264"/>
      <c r="S420" s="264"/>
      <c r="T420" s="264"/>
      <c r="U420" s="264"/>
      <c r="V420" s="154"/>
      <c r="W420" s="155"/>
      <c r="X420" s="154"/>
      <c r="Y420" s="154"/>
      <c r="Z420" s="154"/>
      <c r="AA420" s="154"/>
    </row>
    <row r="421" spans="1:27" ht="20.10000000000000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271">
        <f t="shared" si="176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89"/>
        <v>0</v>
      </c>
      <c r="N421" s="152"/>
      <c r="O421" s="264"/>
      <c r="P421" s="264"/>
      <c r="Q421" s="264"/>
      <c r="R421" s="264"/>
      <c r="S421" s="264"/>
      <c r="T421" s="264"/>
      <c r="U421" s="264"/>
      <c r="V421" s="154"/>
      <c r="W421" s="155"/>
      <c r="X421" s="154"/>
      <c r="Y421" s="154"/>
      <c r="Z421" s="154"/>
      <c r="AA421" s="154"/>
    </row>
    <row r="422" spans="1:27" ht="20.100000000000001" customHeight="1">
      <c r="A422" s="567" t="s">
        <v>216</v>
      </c>
      <c r="B422" s="567"/>
      <c r="C422" s="269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3">SUM(M365:M421)</f>
        <v>0</v>
      </c>
      <c r="N422" s="168">
        <f t="shared" si="193"/>
        <v>0</v>
      </c>
      <c r="O422" s="170">
        <f t="shared" si="193"/>
        <v>0</v>
      </c>
      <c r="P422" s="170">
        <f t="shared" si="193"/>
        <v>0</v>
      </c>
      <c r="Q422" s="170">
        <f t="shared" si="193"/>
        <v>0</v>
      </c>
      <c r="R422" s="170">
        <f t="shared" si="193"/>
        <v>0</v>
      </c>
      <c r="S422" s="170">
        <f t="shared" si="193"/>
        <v>0</v>
      </c>
      <c r="T422" s="170">
        <f t="shared" si="193"/>
        <v>0</v>
      </c>
      <c r="U422" s="170">
        <f t="shared" si="193"/>
        <v>0</v>
      </c>
      <c r="V422" s="171">
        <f t="shared" si="193"/>
        <v>0</v>
      </c>
      <c r="W422" s="155" t="str">
        <f t="shared" ref="W422:W429" si="194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customHeight="1">
      <c r="A423" s="357">
        <v>30400012</v>
      </c>
      <c r="B423" s="263" t="s">
        <v>217</v>
      </c>
      <c r="C423" s="148" t="s">
        <v>179</v>
      </c>
      <c r="D423" s="130">
        <v>5.03</v>
      </c>
      <c r="E423" s="130"/>
      <c r="F423" s="149"/>
      <c r="G423" s="150"/>
      <c r="H423" s="271">
        <f t="shared" ref="H423:H455" si="195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6">IF(ISERROR(I423-K423),"",I423-K423)</f>
        <v>0</v>
      </c>
      <c r="N423" s="152">
        <f t="shared" ref="N423:N430" si="197">SUM(O423:U423)</f>
        <v>0</v>
      </c>
      <c r="O423" s="264"/>
      <c r="P423" s="264"/>
      <c r="Q423" s="264"/>
      <c r="R423" s="264"/>
      <c r="S423" s="264"/>
      <c r="T423" s="264"/>
      <c r="U423" s="264"/>
      <c r="V423" s="154">
        <f t="shared" ref="V423:V429" si="198">SUM(X423:AA423)</f>
        <v>0</v>
      </c>
      <c r="W423" s="155" t="str">
        <f t="shared" si="194"/>
        <v/>
      </c>
      <c r="X423" s="154"/>
      <c r="Y423" s="154"/>
      <c r="Z423" s="154"/>
      <c r="AA423" s="154"/>
    </row>
    <row r="424" spans="1:27" ht="20.100000000000001" customHeight="1">
      <c r="A424" s="357">
        <v>30400010</v>
      </c>
      <c r="B424" s="263" t="s">
        <v>217</v>
      </c>
      <c r="C424" s="148" t="s">
        <v>186</v>
      </c>
      <c r="D424" s="130">
        <v>5.03</v>
      </c>
      <c r="E424" s="130"/>
      <c r="F424" s="149"/>
      <c r="G424" s="150"/>
      <c r="H424" s="271">
        <f t="shared" si="195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6"/>
        <v>0</v>
      </c>
      <c r="N424" s="152">
        <f t="shared" si="197"/>
        <v>0</v>
      </c>
      <c r="O424" s="264"/>
      <c r="P424" s="264"/>
      <c r="Q424" s="264"/>
      <c r="R424" s="264"/>
      <c r="S424" s="264"/>
      <c r="T424" s="264"/>
      <c r="U424" s="264"/>
      <c r="V424" s="154">
        <f t="shared" si="198"/>
        <v>0</v>
      </c>
      <c r="W424" s="155" t="str">
        <f t="shared" si="194"/>
        <v/>
      </c>
      <c r="X424" s="154"/>
      <c r="Y424" s="154"/>
      <c r="Z424" s="154"/>
      <c r="AA424" s="154"/>
    </row>
    <row r="425" spans="1:27" ht="20.100000000000001" customHeight="1">
      <c r="A425" s="357">
        <v>30400011</v>
      </c>
      <c r="B425" s="263" t="s">
        <v>217</v>
      </c>
      <c r="C425" s="148" t="s">
        <v>204</v>
      </c>
      <c r="D425" s="130">
        <v>5.03</v>
      </c>
      <c r="E425" s="130"/>
      <c r="F425" s="149"/>
      <c r="G425" s="150"/>
      <c r="H425" s="271">
        <f t="shared" si="195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6"/>
        <v>0</v>
      </c>
      <c r="N425" s="152">
        <f t="shared" si="197"/>
        <v>0</v>
      </c>
      <c r="O425" s="264"/>
      <c r="P425" s="264"/>
      <c r="Q425" s="264"/>
      <c r="R425" s="264"/>
      <c r="S425" s="264"/>
      <c r="T425" s="264"/>
      <c r="U425" s="264"/>
      <c r="V425" s="154">
        <f t="shared" si="198"/>
        <v>0</v>
      </c>
      <c r="W425" s="155" t="str">
        <f t="shared" si="194"/>
        <v/>
      </c>
      <c r="X425" s="154"/>
      <c r="Y425" s="154"/>
      <c r="Z425" s="154"/>
      <c r="AA425" s="154"/>
    </row>
    <row r="426" spans="1:27" ht="20.10000000000000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271">
        <f t="shared" si="195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6"/>
        <v>0</v>
      </c>
      <c r="N426" s="152">
        <f t="shared" si="197"/>
        <v>0</v>
      </c>
      <c r="O426" s="264"/>
      <c r="P426" s="264"/>
      <c r="Q426" s="264"/>
      <c r="R426" s="264"/>
      <c r="S426" s="264"/>
      <c r="T426" s="264"/>
      <c r="U426" s="264"/>
      <c r="V426" s="154">
        <f t="shared" si="198"/>
        <v>0</v>
      </c>
      <c r="W426" s="155" t="str">
        <f t="shared" si="194"/>
        <v/>
      </c>
      <c r="X426" s="154"/>
      <c r="Y426" s="154"/>
      <c r="Z426" s="154"/>
      <c r="AA426" s="154"/>
    </row>
    <row r="427" spans="1:27" ht="20.10000000000000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271">
        <f t="shared" si="195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6"/>
        <v>0</v>
      </c>
      <c r="N427" s="152">
        <f t="shared" si="197"/>
        <v>0</v>
      </c>
      <c r="O427" s="264"/>
      <c r="P427" s="264"/>
      <c r="Q427" s="264"/>
      <c r="R427" s="264"/>
      <c r="S427" s="264"/>
      <c r="T427" s="264"/>
      <c r="U427" s="264"/>
      <c r="V427" s="154">
        <f t="shared" si="198"/>
        <v>0</v>
      </c>
      <c r="W427" s="155" t="str">
        <f t="shared" si="194"/>
        <v/>
      </c>
      <c r="X427" s="154"/>
      <c r="Y427" s="154"/>
      <c r="Z427" s="154"/>
      <c r="AA427" s="154"/>
    </row>
    <row r="428" spans="1:27" ht="20.10000000000000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271">
        <f t="shared" si="195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6"/>
        <v>0</v>
      </c>
      <c r="N428" s="152">
        <f t="shared" si="197"/>
        <v>0</v>
      </c>
      <c r="O428" s="264"/>
      <c r="P428" s="264"/>
      <c r="Q428" s="264"/>
      <c r="R428" s="264"/>
      <c r="S428" s="264"/>
      <c r="T428" s="264"/>
      <c r="U428" s="264"/>
      <c r="V428" s="154">
        <f t="shared" si="198"/>
        <v>0</v>
      </c>
      <c r="W428" s="155" t="str">
        <f t="shared" si="194"/>
        <v/>
      </c>
      <c r="X428" s="154"/>
      <c r="Y428" s="154"/>
      <c r="Z428" s="154"/>
      <c r="AA428" s="154"/>
    </row>
    <row r="429" spans="1:27" ht="20.10000000000000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271">
        <f t="shared" si="195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6"/>
        <v>0</v>
      </c>
      <c r="N429" s="152">
        <f t="shared" si="197"/>
        <v>0</v>
      </c>
      <c r="O429" s="264"/>
      <c r="P429" s="264"/>
      <c r="Q429" s="264"/>
      <c r="R429" s="264"/>
      <c r="S429" s="264"/>
      <c r="T429" s="264"/>
      <c r="U429" s="264"/>
      <c r="V429" s="154">
        <f t="shared" si="198"/>
        <v>0</v>
      </c>
      <c r="W429" s="155" t="str">
        <f t="shared" si="194"/>
        <v/>
      </c>
      <c r="X429" s="154"/>
      <c r="Y429" s="154"/>
      <c r="Z429" s="154"/>
      <c r="AA429" s="154"/>
    </row>
    <row r="430" spans="1:27" ht="20.10000000000000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271">
        <f t="shared" si="195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6"/>
        <v>0</v>
      </c>
      <c r="N430" s="152">
        <f t="shared" si="197"/>
        <v>0</v>
      </c>
      <c r="O430" s="264"/>
      <c r="P430" s="264"/>
      <c r="Q430" s="264"/>
      <c r="R430" s="264"/>
      <c r="S430" s="264"/>
      <c r="T430" s="264"/>
      <c r="U430" s="264"/>
      <c r="V430" s="154"/>
      <c r="W430" s="155"/>
      <c r="X430" s="154"/>
      <c r="Y430" s="154"/>
      <c r="Z430" s="154"/>
      <c r="AA430" s="154"/>
    </row>
    <row r="431" spans="1:27" ht="20.10000000000000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271">
        <f t="shared" si="195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264"/>
      <c r="P431" s="264"/>
      <c r="Q431" s="264"/>
      <c r="R431" s="264"/>
      <c r="S431" s="264"/>
      <c r="T431" s="264"/>
      <c r="U431" s="264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271">
        <f t="shared" si="195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264"/>
      <c r="P432" s="264"/>
      <c r="Q432" s="264"/>
      <c r="R432" s="264"/>
      <c r="S432" s="264"/>
      <c r="T432" s="264"/>
      <c r="U432" s="264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271">
        <f t="shared" si="195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264"/>
      <c r="P433" s="264"/>
      <c r="Q433" s="264"/>
      <c r="R433" s="264"/>
      <c r="S433" s="264"/>
      <c r="T433" s="264"/>
      <c r="U433" s="264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271">
        <f t="shared" si="195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264"/>
      <c r="P434" s="264"/>
      <c r="Q434" s="264"/>
      <c r="R434" s="264"/>
      <c r="S434" s="264"/>
      <c r="T434" s="264"/>
      <c r="U434" s="264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271">
        <f t="shared" si="195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4" si="199">IF(ISERROR(I435-K435),"",I435-K435)</f>
        <v>0</v>
      </c>
      <c r="N435" s="152">
        <f t="shared" ref="N435:N450" si="200">SUM(O435:U435)</f>
        <v>0</v>
      </c>
      <c r="O435" s="264"/>
      <c r="P435" s="264"/>
      <c r="Q435" s="264"/>
      <c r="R435" s="264"/>
      <c r="S435" s="264"/>
      <c r="T435" s="264"/>
      <c r="U435" s="264"/>
      <c r="V435" s="154">
        <f t="shared" ref="V435:V438" si="201">SUM(X435:AA435)</f>
        <v>0</v>
      </c>
      <c r="W435" s="155" t="str">
        <f t="shared" ref="W435:W442" si="202">IF(ISERROR(V435/G435),"",V435/G435)</f>
        <v/>
      </c>
      <c r="X435" s="154"/>
      <c r="Y435" s="154"/>
      <c r="Z435" s="154"/>
      <c r="AA435" s="154"/>
    </row>
    <row r="436" spans="1:27" ht="20.10000000000000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271">
        <f t="shared" si="195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199"/>
        <v/>
      </c>
      <c r="N436" s="152">
        <f t="shared" si="200"/>
        <v>0</v>
      </c>
      <c r="O436" s="264"/>
      <c r="P436" s="264"/>
      <c r="Q436" s="264"/>
      <c r="R436" s="264"/>
      <c r="S436" s="264"/>
      <c r="T436" s="264"/>
      <c r="U436" s="264"/>
      <c r="V436" s="154">
        <f t="shared" si="201"/>
        <v>0</v>
      </c>
      <c r="W436" s="155" t="str">
        <f t="shared" si="202"/>
        <v/>
      </c>
      <c r="X436" s="154"/>
      <c r="Y436" s="154"/>
      <c r="Z436" s="154"/>
      <c r="AA436" s="154"/>
    </row>
    <row r="437" spans="1:27" ht="20.10000000000000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271">
        <f t="shared" si="195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199"/>
        <v/>
      </c>
      <c r="N437" s="152">
        <f t="shared" si="200"/>
        <v>0</v>
      </c>
      <c r="O437" s="264"/>
      <c r="P437" s="264"/>
      <c r="Q437" s="264"/>
      <c r="R437" s="264"/>
      <c r="S437" s="264"/>
      <c r="T437" s="264"/>
      <c r="U437" s="264"/>
      <c r="V437" s="154">
        <f t="shared" si="201"/>
        <v>0</v>
      </c>
      <c r="W437" s="155" t="str">
        <f t="shared" si="202"/>
        <v/>
      </c>
      <c r="X437" s="154"/>
      <c r="Y437" s="154"/>
      <c r="Z437" s="154"/>
      <c r="AA437" s="154"/>
    </row>
    <row r="438" spans="1:27" ht="20.10000000000000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271">
        <f t="shared" si="195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199"/>
        <v/>
      </c>
      <c r="N438" s="152">
        <f t="shared" si="200"/>
        <v>0</v>
      </c>
      <c r="O438" s="264"/>
      <c r="P438" s="264"/>
      <c r="Q438" s="264"/>
      <c r="R438" s="264"/>
      <c r="S438" s="264"/>
      <c r="T438" s="264"/>
      <c r="U438" s="264"/>
      <c r="V438" s="154">
        <f t="shared" si="201"/>
        <v>0</v>
      </c>
      <c r="W438" s="155" t="str">
        <f t="shared" si="202"/>
        <v/>
      </c>
      <c r="X438" s="154"/>
      <c r="Y438" s="154"/>
      <c r="Z438" s="154"/>
      <c r="AA438" s="154"/>
    </row>
    <row r="439" spans="1:27" ht="20.100000000000001" customHeight="1">
      <c r="A439" s="362">
        <v>30600005</v>
      </c>
      <c r="B439" s="263" t="s">
        <v>222</v>
      </c>
      <c r="C439" s="148" t="s">
        <v>181</v>
      </c>
      <c r="D439" s="130">
        <v>9.36</v>
      </c>
      <c r="E439" s="130"/>
      <c r="F439" s="149"/>
      <c r="G439" s="150"/>
      <c r="H439" s="271">
        <f t="shared" si="195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199"/>
        <v>0</v>
      </c>
      <c r="N439" s="152">
        <f t="shared" si="200"/>
        <v>0</v>
      </c>
      <c r="O439" s="264"/>
      <c r="P439" s="264"/>
      <c r="Q439" s="264"/>
      <c r="R439" s="264"/>
      <c r="S439" s="264"/>
      <c r="T439" s="264"/>
      <c r="U439" s="264"/>
      <c r="V439" s="154">
        <f t="shared" ref="V439:V442" si="203">SUM(X439:AA439)</f>
        <v>0</v>
      </c>
      <c r="W439" s="155" t="str">
        <f t="shared" si="202"/>
        <v/>
      </c>
      <c r="X439" s="154"/>
      <c r="Y439" s="154"/>
      <c r="Z439" s="154"/>
      <c r="AA439" s="154"/>
    </row>
    <row r="440" spans="1:27" ht="20.100000000000001" customHeight="1">
      <c r="A440" s="362">
        <v>30600008</v>
      </c>
      <c r="B440" s="263" t="s">
        <v>222</v>
      </c>
      <c r="C440" s="148" t="s">
        <v>179</v>
      </c>
      <c r="D440" s="130">
        <v>9.36</v>
      </c>
      <c r="E440" s="130"/>
      <c r="F440" s="149"/>
      <c r="G440" s="150"/>
      <c r="H440" s="271">
        <f t="shared" si="195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199"/>
        <v>0</v>
      </c>
      <c r="N440" s="152">
        <f t="shared" si="200"/>
        <v>0</v>
      </c>
      <c r="O440" s="264"/>
      <c r="P440" s="264"/>
      <c r="Q440" s="264"/>
      <c r="R440" s="264"/>
      <c r="S440" s="264"/>
      <c r="T440" s="264"/>
      <c r="U440" s="264"/>
      <c r="V440" s="154">
        <f t="shared" si="203"/>
        <v>0</v>
      </c>
      <c r="W440" s="155" t="str">
        <f t="shared" si="202"/>
        <v/>
      </c>
      <c r="X440" s="154"/>
      <c r="Y440" s="154"/>
      <c r="Z440" s="154"/>
      <c r="AA440" s="154"/>
    </row>
    <row r="441" spans="1:27" ht="20.100000000000001" customHeight="1">
      <c r="A441" s="362">
        <v>30600007</v>
      </c>
      <c r="B441" s="263" t="s">
        <v>222</v>
      </c>
      <c r="C441" s="148" t="s">
        <v>221</v>
      </c>
      <c r="D441" s="130">
        <v>9.36</v>
      </c>
      <c r="E441" s="130"/>
      <c r="F441" s="149"/>
      <c r="G441" s="150"/>
      <c r="H441" s="271">
        <f t="shared" si="195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199"/>
        <v>0</v>
      </c>
      <c r="N441" s="152">
        <f t="shared" si="200"/>
        <v>0</v>
      </c>
      <c r="O441" s="264"/>
      <c r="P441" s="264"/>
      <c r="Q441" s="264"/>
      <c r="R441" s="264"/>
      <c r="S441" s="264"/>
      <c r="T441" s="264"/>
      <c r="U441" s="264"/>
      <c r="V441" s="154">
        <f t="shared" si="203"/>
        <v>0</v>
      </c>
      <c r="W441" s="155" t="str">
        <f t="shared" si="202"/>
        <v/>
      </c>
      <c r="X441" s="154"/>
      <c r="Y441" s="154"/>
      <c r="Z441" s="154"/>
      <c r="AA441" s="154"/>
    </row>
    <row r="442" spans="1:27" ht="20.100000000000001" customHeight="1">
      <c r="A442" s="362">
        <v>30600006</v>
      </c>
      <c r="B442" s="263" t="s">
        <v>222</v>
      </c>
      <c r="C442" s="148" t="s">
        <v>186</v>
      </c>
      <c r="D442" s="130">
        <v>9.36</v>
      </c>
      <c r="E442" s="130"/>
      <c r="F442" s="149"/>
      <c r="G442" s="150"/>
      <c r="H442" s="271">
        <f t="shared" si="195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199"/>
        <v>0</v>
      </c>
      <c r="N442" s="152">
        <f t="shared" si="200"/>
        <v>0</v>
      </c>
      <c r="O442" s="264"/>
      <c r="P442" s="264"/>
      <c r="Q442" s="264"/>
      <c r="R442" s="264"/>
      <c r="S442" s="264"/>
      <c r="T442" s="264"/>
      <c r="U442" s="264"/>
      <c r="V442" s="154">
        <f t="shared" si="203"/>
        <v>0</v>
      </c>
      <c r="W442" s="155" t="str">
        <f t="shared" si="202"/>
        <v/>
      </c>
      <c r="X442" s="154"/>
      <c r="Y442" s="154"/>
      <c r="Z442" s="154"/>
      <c r="AA442" s="154"/>
    </row>
    <row r="443" spans="1:27" ht="20.100000000000001" customHeight="1">
      <c r="A443" s="357">
        <v>30400026</v>
      </c>
      <c r="B443" s="263" t="s">
        <v>393</v>
      </c>
      <c r="C443" s="209" t="s">
        <v>395</v>
      </c>
      <c r="D443" s="130">
        <v>5</v>
      </c>
      <c r="E443" s="130"/>
      <c r="F443" s="149"/>
      <c r="G443" s="150"/>
      <c r="H443" s="271">
        <f t="shared" si="195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199"/>
        <v>0</v>
      </c>
      <c r="N443" s="152">
        <f t="shared" si="200"/>
        <v>0</v>
      </c>
      <c r="O443" s="264"/>
      <c r="P443" s="264"/>
      <c r="Q443" s="264"/>
      <c r="R443" s="264"/>
      <c r="S443" s="264"/>
      <c r="T443" s="264"/>
      <c r="U443" s="264"/>
      <c r="V443" s="154"/>
      <c r="W443" s="155"/>
      <c r="X443" s="154"/>
      <c r="Y443" s="154"/>
      <c r="Z443" s="154"/>
      <c r="AA443" s="154"/>
    </row>
    <row r="444" spans="1:27" ht="20.100000000000001" customHeight="1">
      <c r="A444" s="357">
        <v>30400028</v>
      </c>
      <c r="B444" s="263" t="s">
        <v>393</v>
      </c>
      <c r="C444" s="209" t="s">
        <v>402</v>
      </c>
      <c r="D444" s="130">
        <v>5</v>
      </c>
      <c r="E444" s="130"/>
      <c r="F444" s="149"/>
      <c r="G444" s="150"/>
      <c r="H444" s="271">
        <f t="shared" si="195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199"/>
        <v>0</v>
      </c>
      <c r="N444" s="152">
        <f t="shared" si="200"/>
        <v>0</v>
      </c>
      <c r="O444" s="264"/>
      <c r="P444" s="264"/>
      <c r="Q444" s="264"/>
      <c r="R444" s="264"/>
      <c r="S444" s="264"/>
      <c r="T444" s="264"/>
      <c r="U444" s="264"/>
      <c r="V444" s="154"/>
      <c r="W444" s="155"/>
      <c r="X444" s="154"/>
      <c r="Y444" s="154"/>
      <c r="Z444" s="154"/>
      <c r="AA444" s="154"/>
    </row>
    <row r="445" spans="1:27" ht="20.100000000000001" customHeight="1">
      <c r="A445" s="357">
        <v>30400027</v>
      </c>
      <c r="B445" s="263" t="s">
        <v>404</v>
      </c>
      <c r="C445" s="209" t="s">
        <v>405</v>
      </c>
      <c r="D445" s="130">
        <v>5</v>
      </c>
      <c r="E445" s="130"/>
      <c r="F445" s="149"/>
      <c r="G445" s="150"/>
      <c r="H445" s="271">
        <f t="shared" si="195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199"/>
        <v>0</v>
      </c>
      <c r="N445" s="152">
        <f t="shared" si="200"/>
        <v>0</v>
      </c>
      <c r="O445" s="264"/>
      <c r="P445" s="264"/>
      <c r="Q445" s="264"/>
      <c r="R445" s="264"/>
      <c r="S445" s="264"/>
      <c r="T445" s="264"/>
      <c r="U445" s="264"/>
      <c r="V445" s="154"/>
      <c r="W445" s="155"/>
      <c r="X445" s="154"/>
      <c r="Y445" s="154"/>
      <c r="Z445" s="154"/>
      <c r="AA445" s="154"/>
    </row>
    <row r="446" spans="1:27" ht="20.100000000000001" customHeight="1">
      <c r="A446" s="357"/>
      <c r="B446" s="263" t="s">
        <v>342</v>
      </c>
      <c r="C446" s="209" t="s">
        <v>372</v>
      </c>
      <c r="D446" s="130">
        <v>5</v>
      </c>
      <c r="E446" s="130"/>
      <c r="F446" s="149"/>
      <c r="G446" s="150"/>
      <c r="H446" s="271">
        <f t="shared" si="195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199"/>
        <v>0</v>
      </c>
      <c r="N446" s="152">
        <f t="shared" si="200"/>
        <v>0</v>
      </c>
      <c r="O446" s="264"/>
      <c r="P446" s="264"/>
      <c r="Q446" s="264"/>
      <c r="R446" s="264"/>
      <c r="S446" s="264"/>
      <c r="T446" s="264"/>
      <c r="U446" s="264"/>
      <c r="V446" s="154"/>
      <c r="W446" s="155"/>
      <c r="X446" s="154"/>
      <c r="Y446" s="154"/>
      <c r="Z446" s="154"/>
      <c r="AA446" s="154"/>
    </row>
    <row r="447" spans="1:27" ht="20.100000000000001" customHeight="1">
      <c r="A447" s="357">
        <v>30600009</v>
      </c>
      <c r="B447" s="263" t="s">
        <v>343</v>
      </c>
      <c r="C447" s="148" t="s">
        <v>345</v>
      </c>
      <c r="D447" s="130">
        <v>5</v>
      </c>
      <c r="E447" s="130"/>
      <c r="F447" s="149"/>
      <c r="G447" s="150"/>
      <c r="H447" s="271">
        <f t="shared" si="195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199"/>
        <v>0</v>
      </c>
      <c r="N447" s="152">
        <f t="shared" si="200"/>
        <v>0</v>
      </c>
      <c r="O447" s="264"/>
      <c r="P447" s="264"/>
      <c r="Q447" s="264"/>
      <c r="R447" s="264"/>
      <c r="S447" s="264"/>
      <c r="T447" s="264"/>
      <c r="U447" s="264"/>
      <c r="V447" s="154"/>
      <c r="W447" s="155"/>
      <c r="X447" s="154"/>
      <c r="Y447" s="154"/>
      <c r="Z447" s="154"/>
      <c r="AA447" s="154"/>
    </row>
    <row r="448" spans="1:27" ht="20.100000000000001" customHeight="1">
      <c r="A448" s="357">
        <v>30600010</v>
      </c>
      <c r="B448" s="263" t="s">
        <v>343</v>
      </c>
      <c r="C448" s="148" t="s">
        <v>347</v>
      </c>
      <c r="D448" s="130">
        <v>5</v>
      </c>
      <c r="E448" s="130"/>
      <c r="F448" s="149"/>
      <c r="G448" s="150"/>
      <c r="H448" s="271">
        <f t="shared" si="195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199"/>
        <v>0</v>
      </c>
      <c r="N448" s="152">
        <f t="shared" si="200"/>
        <v>0</v>
      </c>
      <c r="O448" s="264"/>
      <c r="P448" s="264"/>
      <c r="Q448" s="264"/>
      <c r="R448" s="264"/>
      <c r="S448" s="264"/>
      <c r="T448" s="264"/>
      <c r="U448" s="264"/>
      <c r="V448" s="154"/>
      <c r="W448" s="155"/>
      <c r="X448" s="154"/>
      <c r="Y448" s="154"/>
      <c r="Z448" s="154"/>
      <c r="AA448" s="154"/>
    </row>
    <row r="449" spans="1:27" ht="20.10000000000000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271">
        <f t="shared" si="195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199"/>
        <v>0</v>
      </c>
      <c r="N449" s="152">
        <f t="shared" si="200"/>
        <v>0</v>
      </c>
      <c r="O449" s="264"/>
      <c r="P449" s="264"/>
      <c r="Q449" s="264"/>
      <c r="R449" s="264"/>
      <c r="S449" s="264"/>
      <c r="T449" s="264"/>
      <c r="U449" s="264"/>
      <c r="V449" s="154">
        <f t="shared" ref="V449:V450" si="204">SUM(X449:AA449)</f>
        <v>0</v>
      </c>
      <c r="W449" s="155" t="str">
        <f t="shared" ref="W449:W450" si="205">IF(ISERROR(V449/G449),"",V449/G449)</f>
        <v/>
      </c>
      <c r="X449" s="154"/>
      <c r="Y449" s="154"/>
      <c r="Z449" s="154"/>
      <c r="AA449" s="154"/>
    </row>
    <row r="450" spans="1:27" ht="20.10000000000000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271">
        <f t="shared" si="195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199"/>
        <v>0</v>
      </c>
      <c r="N450" s="152">
        <f t="shared" si="200"/>
        <v>0</v>
      </c>
      <c r="O450" s="264"/>
      <c r="P450" s="264"/>
      <c r="Q450" s="264"/>
      <c r="R450" s="264"/>
      <c r="S450" s="264"/>
      <c r="T450" s="264"/>
      <c r="U450" s="264"/>
      <c r="V450" s="154">
        <f t="shared" si="204"/>
        <v>0</v>
      </c>
      <c r="W450" s="155" t="str">
        <f t="shared" si="205"/>
        <v/>
      </c>
      <c r="X450" s="154"/>
      <c r="Y450" s="154"/>
      <c r="Z450" s="154"/>
      <c r="AA450" s="154"/>
    </row>
    <row r="451" spans="1:27" ht="20.100000000000001" customHeight="1">
      <c r="A451" s="357">
        <v>30400004</v>
      </c>
      <c r="B451" s="173" t="s">
        <v>422</v>
      </c>
      <c r="C451" s="209" t="s">
        <v>423</v>
      </c>
      <c r="D451" s="130"/>
      <c r="E451" s="130"/>
      <c r="F451" s="149"/>
      <c r="G451" s="150"/>
      <c r="H451" s="275">
        <f t="shared" si="195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199"/>
        <v>0</v>
      </c>
      <c r="N451" s="152"/>
      <c r="O451" s="264"/>
      <c r="P451" s="264"/>
      <c r="Q451" s="264"/>
      <c r="R451" s="264"/>
      <c r="S451" s="264"/>
      <c r="T451" s="264"/>
      <c r="U451" s="264"/>
      <c r="V451" s="154"/>
      <c r="W451" s="155"/>
      <c r="X451" s="154"/>
      <c r="Y451" s="154"/>
      <c r="Z451" s="154"/>
      <c r="AA451" s="154"/>
    </row>
    <row r="452" spans="1:27" ht="20.10000000000000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275">
        <f t="shared" si="195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199"/>
        <v>0</v>
      </c>
      <c r="N452" s="152"/>
      <c r="O452" s="264"/>
      <c r="P452" s="264"/>
      <c r="Q452" s="264"/>
      <c r="R452" s="264"/>
      <c r="S452" s="264"/>
      <c r="T452" s="264"/>
      <c r="U452" s="264"/>
      <c r="V452" s="154"/>
      <c r="W452" s="155"/>
      <c r="X452" s="154"/>
      <c r="Y452" s="154"/>
      <c r="Z452" s="154"/>
      <c r="AA452" s="154"/>
    </row>
    <row r="453" spans="1:27" ht="20.10000000000000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275">
        <f t="shared" si="195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199"/>
        <v>0</v>
      </c>
      <c r="N453" s="152"/>
      <c r="O453" s="264"/>
      <c r="P453" s="264"/>
      <c r="Q453" s="264"/>
      <c r="R453" s="264"/>
      <c r="S453" s="264"/>
      <c r="T453" s="264"/>
      <c r="U453" s="264"/>
      <c r="V453" s="154"/>
      <c r="W453" s="155"/>
      <c r="X453" s="154"/>
      <c r="Y453" s="154"/>
      <c r="Z453" s="154"/>
      <c r="AA453" s="154"/>
    </row>
    <row r="454" spans="1:27" ht="20.10000000000000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275">
        <f t="shared" si="195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199"/>
        <v>0</v>
      </c>
      <c r="N454" s="152">
        <f t="shared" ref="N454:N456" si="206">SUM(O454:U454)</f>
        <v>0</v>
      </c>
      <c r="O454" s="264"/>
      <c r="P454" s="264"/>
      <c r="Q454" s="264"/>
      <c r="R454" s="264"/>
      <c r="S454" s="264"/>
      <c r="T454" s="264"/>
      <c r="U454" s="264"/>
      <c r="V454" s="154">
        <f t="shared" ref="V454:V456" si="207">SUM(X454:AA454)</f>
        <v>0</v>
      </c>
      <c r="W454" s="155" t="str">
        <f t="shared" ref="W454:W470" si="208">IF(ISERROR(V454/G454),"",V454/G454)</f>
        <v/>
      </c>
      <c r="X454" s="154"/>
      <c r="Y454" s="154"/>
      <c r="Z454" s="154"/>
      <c r="AA454" s="154"/>
    </row>
    <row r="455" spans="1:27" ht="20.10000000000000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275">
        <f t="shared" si="195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ref="M455:M456" si="209">IF(ISERROR(I455-K455),"",I455-K455)</f>
        <v>0</v>
      </c>
      <c r="N455" s="152">
        <f t="shared" si="206"/>
        <v>0</v>
      </c>
      <c r="O455" s="264"/>
      <c r="P455" s="264"/>
      <c r="Q455" s="264"/>
      <c r="R455" s="264"/>
      <c r="S455" s="264"/>
      <c r="T455" s="264"/>
      <c r="U455" s="264"/>
      <c r="V455" s="154">
        <f t="shared" si="207"/>
        <v>0</v>
      </c>
      <c r="W455" s="155" t="str">
        <f t="shared" si="208"/>
        <v/>
      </c>
      <c r="X455" s="154"/>
      <c r="Y455" s="154"/>
      <c r="Z455" s="154"/>
      <c r="AA455" s="154"/>
    </row>
    <row r="456" spans="1:27" ht="20.10000000000000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271">
        <f t="shared" ref="H456" si="210">D456*G456</f>
        <v>0</v>
      </c>
      <c r="I456" s="151"/>
      <c r="J456" s="152" t="str">
        <f t="array" ref="J456">IF(ISERROR(G456/I456),"",G456/I456)</f>
        <v/>
      </c>
      <c r="K456" s="271">
        <f t="array" ref="K456">IF(ISERROR(G456/L456),"",G456/L456)</f>
        <v>0</v>
      </c>
      <c r="L456" s="151">
        <v>9</v>
      </c>
      <c r="M456" s="131">
        <f t="shared" si="209"/>
        <v>0</v>
      </c>
      <c r="N456" s="152">
        <f t="shared" si="206"/>
        <v>0</v>
      </c>
      <c r="O456" s="264"/>
      <c r="P456" s="264"/>
      <c r="Q456" s="264"/>
      <c r="R456" s="264"/>
      <c r="S456" s="264"/>
      <c r="T456" s="264"/>
      <c r="U456" s="264"/>
      <c r="V456" s="154">
        <f t="shared" si="207"/>
        <v>0</v>
      </c>
      <c r="W456" s="155" t="str">
        <f t="shared" si="208"/>
        <v/>
      </c>
      <c r="X456" s="154"/>
      <c r="Y456" s="154"/>
      <c r="Z456" s="154"/>
      <c r="AA456" s="154"/>
    </row>
    <row r="457" spans="1:27" ht="20.100000000000001" customHeight="1">
      <c r="A457" s="559" t="s">
        <v>224</v>
      </c>
      <c r="B457" s="560"/>
      <c r="C457" s="269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1">SUM(M423:M456)</f>
        <v>0</v>
      </c>
      <c r="N457" s="168">
        <f t="shared" si="211"/>
        <v>0</v>
      </c>
      <c r="O457" s="170">
        <f t="shared" si="211"/>
        <v>0</v>
      </c>
      <c r="P457" s="170">
        <f t="shared" si="211"/>
        <v>0</v>
      </c>
      <c r="Q457" s="170">
        <f t="shared" si="211"/>
        <v>0</v>
      </c>
      <c r="R457" s="170">
        <f t="shared" si="211"/>
        <v>0</v>
      </c>
      <c r="S457" s="170">
        <f t="shared" si="211"/>
        <v>0</v>
      </c>
      <c r="T457" s="170">
        <f t="shared" si="211"/>
        <v>0</v>
      </c>
      <c r="U457" s="170">
        <f t="shared" si="211"/>
        <v>0</v>
      </c>
      <c r="V457" s="171">
        <f t="shared" si="211"/>
        <v>0</v>
      </c>
      <c r="W457" s="155" t="str">
        <f t="shared" si="208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271">
        <f t="shared" ref="H458:H470" si="212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0" si="213">IF(ISERROR(I458-K458),"",I458-K458)</f>
        <v>0</v>
      </c>
      <c r="N458" s="152">
        <f t="shared" ref="N458:N470" si="214">SUM(O458:U458)</f>
        <v>0</v>
      </c>
      <c r="O458" s="264"/>
      <c r="P458" s="264"/>
      <c r="Q458" s="264"/>
      <c r="R458" s="264"/>
      <c r="S458" s="264"/>
      <c r="T458" s="264"/>
      <c r="U458" s="264"/>
      <c r="V458" s="154">
        <f t="shared" ref="V458:V470" si="215">SUM(X458:AA458)</f>
        <v>0</v>
      </c>
      <c r="W458" s="155" t="str">
        <f t="shared" si="208"/>
        <v/>
      </c>
      <c r="X458" s="154"/>
      <c r="Y458" s="154"/>
      <c r="Z458" s="154"/>
      <c r="AA458" s="154"/>
    </row>
    <row r="459" spans="1:27" ht="20.10000000000000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271">
        <f t="shared" si="212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3"/>
        <v>0</v>
      </c>
      <c r="N459" s="152">
        <f t="shared" si="214"/>
        <v>0</v>
      </c>
      <c r="O459" s="264"/>
      <c r="P459" s="264"/>
      <c r="Q459" s="264"/>
      <c r="R459" s="264"/>
      <c r="S459" s="264"/>
      <c r="T459" s="264"/>
      <c r="U459" s="264"/>
      <c r="V459" s="154">
        <f t="shared" si="215"/>
        <v>0</v>
      </c>
      <c r="W459" s="155" t="str">
        <f t="shared" si="208"/>
        <v/>
      </c>
      <c r="X459" s="154"/>
      <c r="Y459" s="154"/>
      <c r="Z459" s="154"/>
      <c r="AA459" s="154"/>
    </row>
    <row r="460" spans="1:27" ht="20.10000000000000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271">
        <f t="shared" si="212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3"/>
        <v>0</v>
      </c>
      <c r="N460" s="152">
        <f t="shared" si="214"/>
        <v>0</v>
      </c>
      <c r="O460" s="264"/>
      <c r="P460" s="264"/>
      <c r="Q460" s="264"/>
      <c r="R460" s="264"/>
      <c r="S460" s="264"/>
      <c r="T460" s="264"/>
      <c r="U460" s="264"/>
      <c r="V460" s="154">
        <f t="shared" si="215"/>
        <v>0</v>
      </c>
      <c r="W460" s="155" t="str">
        <f t="shared" si="208"/>
        <v/>
      </c>
      <c r="X460" s="154"/>
      <c r="Y460" s="154"/>
      <c r="Z460" s="154"/>
      <c r="AA460" s="154"/>
    </row>
    <row r="461" spans="1:27" ht="20.10000000000000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271">
        <f t="shared" si="212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3"/>
        <v>0</v>
      </c>
      <c r="N461" s="152">
        <f t="shared" si="214"/>
        <v>0</v>
      </c>
      <c r="O461" s="264"/>
      <c r="P461" s="264"/>
      <c r="Q461" s="264"/>
      <c r="R461" s="264"/>
      <c r="S461" s="264"/>
      <c r="T461" s="264"/>
      <c r="U461" s="264"/>
      <c r="V461" s="154">
        <f t="shared" si="215"/>
        <v>0</v>
      </c>
      <c r="W461" s="155" t="str">
        <f t="shared" si="208"/>
        <v/>
      </c>
      <c r="X461" s="154"/>
      <c r="Y461" s="154"/>
      <c r="Z461" s="154"/>
      <c r="AA461" s="154"/>
    </row>
    <row r="462" spans="1:27" ht="20.100000000000001" customHeight="1">
      <c r="A462" s="357">
        <v>30100054</v>
      </c>
      <c r="B462" s="162" t="s">
        <v>227</v>
      </c>
      <c r="C462" s="268" t="s">
        <v>203</v>
      </c>
      <c r="D462" s="130">
        <v>5.03</v>
      </c>
      <c r="E462" s="130"/>
      <c r="F462" s="149"/>
      <c r="G462" s="150"/>
      <c r="H462" s="271">
        <f t="shared" si="212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3"/>
        <v>0</v>
      </c>
      <c r="N462" s="152">
        <f t="shared" si="214"/>
        <v>0</v>
      </c>
      <c r="O462" s="264"/>
      <c r="P462" s="264"/>
      <c r="Q462" s="264"/>
      <c r="R462" s="264"/>
      <c r="S462" s="264"/>
      <c r="T462" s="264"/>
      <c r="U462" s="264"/>
      <c r="V462" s="154">
        <f t="shared" si="215"/>
        <v>0</v>
      </c>
      <c r="W462" s="155" t="str">
        <f t="shared" si="208"/>
        <v/>
      </c>
      <c r="X462" s="154"/>
      <c r="Y462" s="154"/>
      <c r="Z462" s="154"/>
      <c r="AA462" s="154"/>
    </row>
    <row r="463" spans="1:27" ht="20.10000000000000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271">
        <f t="shared" si="212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3"/>
        <v>0</v>
      </c>
      <c r="N463" s="152">
        <f t="shared" si="214"/>
        <v>0</v>
      </c>
      <c r="O463" s="264"/>
      <c r="P463" s="264"/>
      <c r="Q463" s="264"/>
      <c r="R463" s="264"/>
      <c r="S463" s="264"/>
      <c r="T463" s="264"/>
      <c r="U463" s="264"/>
      <c r="V463" s="154">
        <f t="shared" si="215"/>
        <v>0</v>
      </c>
      <c r="W463" s="155" t="str">
        <f t="shared" si="208"/>
        <v/>
      </c>
      <c r="X463" s="154"/>
      <c r="Y463" s="154"/>
      <c r="Z463" s="154"/>
      <c r="AA463" s="154"/>
    </row>
    <row r="464" spans="1:27" ht="20.10000000000000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271">
        <f t="shared" si="212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3"/>
        <v>0</v>
      </c>
      <c r="N464" s="152">
        <f t="shared" si="214"/>
        <v>0</v>
      </c>
      <c r="O464" s="264"/>
      <c r="P464" s="264"/>
      <c r="Q464" s="264"/>
      <c r="R464" s="264"/>
      <c r="S464" s="264"/>
      <c r="T464" s="264"/>
      <c r="U464" s="264"/>
      <c r="V464" s="154">
        <f t="shared" si="215"/>
        <v>0</v>
      </c>
      <c r="W464" s="155" t="str">
        <f t="shared" si="208"/>
        <v/>
      </c>
      <c r="X464" s="154"/>
      <c r="Y464" s="154"/>
      <c r="Z464" s="154"/>
      <c r="AA464" s="154"/>
    </row>
    <row r="465" spans="1:27" ht="20.100000000000001" customHeight="1">
      <c r="A465" s="357"/>
      <c r="B465" s="162" t="s">
        <v>227</v>
      </c>
      <c r="C465" s="268" t="s">
        <v>228</v>
      </c>
      <c r="D465" s="130">
        <v>5.03</v>
      </c>
      <c r="E465" s="130"/>
      <c r="F465" s="149"/>
      <c r="G465" s="150"/>
      <c r="H465" s="271">
        <f t="shared" si="212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3"/>
        <v>0</v>
      </c>
      <c r="N465" s="152">
        <f t="shared" si="214"/>
        <v>0</v>
      </c>
      <c r="O465" s="264"/>
      <c r="P465" s="264"/>
      <c r="Q465" s="264"/>
      <c r="R465" s="264"/>
      <c r="S465" s="264"/>
      <c r="T465" s="264"/>
      <c r="U465" s="264"/>
      <c r="V465" s="154">
        <f t="shared" si="215"/>
        <v>0</v>
      </c>
      <c r="W465" s="155" t="str">
        <f t="shared" si="208"/>
        <v/>
      </c>
      <c r="X465" s="154"/>
      <c r="Y465" s="154"/>
      <c r="Z465" s="154"/>
      <c r="AA465" s="154"/>
    </row>
    <row r="466" spans="1:27" ht="20.100000000000001" customHeight="1">
      <c r="A466" s="357">
        <v>30101067</v>
      </c>
      <c r="B466" s="162" t="s">
        <v>229</v>
      </c>
      <c r="C466" s="268" t="s">
        <v>212</v>
      </c>
      <c r="D466" s="130">
        <v>5.03</v>
      </c>
      <c r="E466" s="130"/>
      <c r="F466" s="149"/>
      <c r="G466" s="150"/>
      <c r="H466" s="271">
        <f t="shared" si="212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3"/>
        <v/>
      </c>
      <c r="N466" s="152">
        <f t="shared" si="214"/>
        <v>0</v>
      </c>
      <c r="O466" s="264"/>
      <c r="P466" s="264"/>
      <c r="Q466" s="264"/>
      <c r="R466" s="264"/>
      <c r="S466" s="264"/>
      <c r="T466" s="264"/>
      <c r="U466" s="264"/>
      <c r="V466" s="154">
        <f t="shared" si="215"/>
        <v>0</v>
      </c>
      <c r="W466" s="155" t="str">
        <f t="shared" si="208"/>
        <v/>
      </c>
      <c r="X466" s="154"/>
      <c r="Y466" s="154"/>
      <c r="Z466" s="154"/>
      <c r="AA466" s="154"/>
    </row>
    <row r="467" spans="1:27" ht="20.100000000000001" customHeight="1">
      <c r="A467" s="357">
        <v>30101068</v>
      </c>
      <c r="B467" s="162" t="s">
        <v>229</v>
      </c>
      <c r="C467" s="268" t="s">
        <v>203</v>
      </c>
      <c r="D467" s="130">
        <v>5.03</v>
      </c>
      <c r="E467" s="130"/>
      <c r="F467" s="149"/>
      <c r="G467" s="150"/>
      <c r="H467" s="271">
        <f t="shared" si="212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3"/>
        <v/>
      </c>
      <c r="N467" s="152">
        <f t="shared" si="214"/>
        <v>0</v>
      </c>
      <c r="O467" s="264"/>
      <c r="P467" s="264"/>
      <c r="Q467" s="264"/>
      <c r="R467" s="264"/>
      <c r="S467" s="264"/>
      <c r="T467" s="264"/>
      <c r="U467" s="264"/>
      <c r="V467" s="154">
        <f t="shared" si="215"/>
        <v>0</v>
      </c>
      <c r="W467" s="155" t="str">
        <f t="shared" si="208"/>
        <v/>
      </c>
      <c r="X467" s="154"/>
      <c r="Y467" s="154"/>
      <c r="Z467" s="154"/>
      <c r="AA467" s="154"/>
    </row>
    <row r="468" spans="1:27" ht="20.100000000000001" customHeight="1">
      <c r="A468" s="357">
        <v>30101069</v>
      </c>
      <c r="B468" s="162" t="s">
        <v>229</v>
      </c>
      <c r="C468" s="268" t="s">
        <v>186</v>
      </c>
      <c r="D468" s="130">
        <v>5.03</v>
      </c>
      <c r="E468" s="130"/>
      <c r="F468" s="149"/>
      <c r="G468" s="150"/>
      <c r="H468" s="271">
        <f t="shared" si="212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3"/>
        <v/>
      </c>
      <c r="N468" s="152">
        <f t="shared" si="214"/>
        <v>0</v>
      </c>
      <c r="O468" s="264"/>
      <c r="P468" s="264"/>
      <c r="Q468" s="264"/>
      <c r="R468" s="264"/>
      <c r="S468" s="264"/>
      <c r="T468" s="264"/>
      <c r="U468" s="264"/>
      <c r="V468" s="154">
        <f t="shared" si="215"/>
        <v>0</v>
      </c>
      <c r="W468" s="155" t="str">
        <f t="shared" si="208"/>
        <v/>
      </c>
      <c r="X468" s="154"/>
      <c r="Y468" s="154"/>
      <c r="Z468" s="154"/>
      <c r="AA468" s="154"/>
    </row>
    <row r="469" spans="1:27" ht="20.100000000000001" customHeight="1">
      <c r="A469" s="357">
        <v>30101070</v>
      </c>
      <c r="B469" s="162" t="s">
        <v>229</v>
      </c>
      <c r="C469" s="268" t="s">
        <v>228</v>
      </c>
      <c r="D469" s="130">
        <v>5.03</v>
      </c>
      <c r="E469" s="130"/>
      <c r="F469" s="149"/>
      <c r="G469" s="150"/>
      <c r="H469" s="271">
        <f t="shared" si="212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3"/>
        <v/>
      </c>
      <c r="N469" s="152">
        <f t="shared" si="214"/>
        <v>0</v>
      </c>
      <c r="O469" s="264"/>
      <c r="P469" s="264"/>
      <c r="Q469" s="264"/>
      <c r="R469" s="264"/>
      <c r="S469" s="264"/>
      <c r="T469" s="264"/>
      <c r="U469" s="264"/>
      <c r="V469" s="154">
        <f t="shared" si="215"/>
        <v>0</v>
      </c>
      <c r="W469" s="155" t="str">
        <f t="shared" si="208"/>
        <v/>
      </c>
      <c r="X469" s="154"/>
      <c r="Y469" s="154"/>
      <c r="Z469" s="154"/>
      <c r="AA469" s="154"/>
    </row>
    <row r="470" spans="1:27" ht="20.100000000000001" customHeight="1">
      <c r="A470" s="357">
        <v>30101071</v>
      </c>
      <c r="B470" s="162" t="s">
        <v>229</v>
      </c>
      <c r="C470" s="268" t="s">
        <v>199</v>
      </c>
      <c r="D470" s="130">
        <v>5.03</v>
      </c>
      <c r="E470" s="130"/>
      <c r="F470" s="149"/>
      <c r="G470" s="150"/>
      <c r="H470" s="271">
        <f t="shared" si="212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3"/>
        <v/>
      </c>
      <c r="N470" s="152">
        <f t="shared" si="214"/>
        <v>0</v>
      </c>
      <c r="O470" s="264"/>
      <c r="P470" s="264"/>
      <c r="Q470" s="264"/>
      <c r="R470" s="264"/>
      <c r="S470" s="264"/>
      <c r="T470" s="264"/>
      <c r="U470" s="264"/>
      <c r="V470" s="154">
        <f t="shared" si="215"/>
        <v>0</v>
      </c>
      <c r="W470" s="155" t="str">
        <f t="shared" si="208"/>
        <v/>
      </c>
      <c r="X470" s="154"/>
      <c r="Y470" s="154"/>
      <c r="Z470" s="154"/>
      <c r="AA470" s="154"/>
    </row>
    <row r="471" spans="1:27" ht="20.10000000000000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271">
        <f t="shared" ref="H471:H472" si="216">D471*G471</f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ref="M471:M472" si="217">IF(ISERROR(I471-K471),"",I471-K471)</f>
        <v>0</v>
      </c>
      <c r="N471" s="152">
        <f t="shared" ref="N471:N472" si="218">SUM(O471:U471)</f>
        <v>0</v>
      </c>
      <c r="O471" s="264"/>
      <c r="P471" s="264"/>
      <c r="Q471" s="264"/>
      <c r="R471" s="264"/>
      <c r="S471" s="264"/>
      <c r="T471" s="264"/>
      <c r="U471" s="264"/>
      <c r="V471" s="154">
        <f t="shared" ref="V471:V472" si="219">SUM(X471:AA471)</f>
        <v>0</v>
      </c>
      <c r="W471" s="155" t="str">
        <f t="shared" ref="W471:W485" si="220">IF(ISERROR(V471/G471),"",V471/G471)</f>
        <v/>
      </c>
      <c r="X471" s="154"/>
      <c r="Y471" s="154"/>
      <c r="Z471" s="154"/>
      <c r="AA471" s="154"/>
    </row>
    <row r="472" spans="1:27" ht="20.10000000000000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271">
        <f t="shared" si="216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7"/>
        <v>0</v>
      </c>
      <c r="N472" s="152">
        <f t="shared" si="218"/>
        <v>0</v>
      </c>
      <c r="O472" s="264"/>
      <c r="P472" s="264"/>
      <c r="Q472" s="264"/>
      <c r="R472" s="264"/>
      <c r="S472" s="264"/>
      <c r="T472" s="264"/>
      <c r="U472" s="264"/>
      <c r="V472" s="154">
        <f t="shared" si="219"/>
        <v>0</v>
      </c>
      <c r="W472" s="155" t="str">
        <f t="shared" si="220"/>
        <v/>
      </c>
      <c r="X472" s="154"/>
      <c r="Y472" s="154"/>
      <c r="Z472" s="154"/>
      <c r="AA472" s="154"/>
    </row>
    <row r="473" spans="1:27" ht="20.100000000000001" customHeight="1">
      <c r="A473" s="559" t="s">
        <v>231</v>
      </c>
      <c r="B473" s="560"/>
      <c r="C473" s="269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20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271">
        <f t="shared" ref="H474:H480" si="221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80" si="222">IF(ISERROR(I474-K474),"",I474-K474)</f>
        <v>0</v>
      </c>
      <c r="N474" s="152">
        <f t="shared" ref="N474:N480" si="223">SUM(O474:U474)</f>
        <v>0</v>
      </c>
      <c r="O474" s="264"/>
      <c r="P474" s="264"/>
      <c r="Q474" s="264"/>
      <c r="R474" s="264"/>
      <c r="S474" s="264"/>
      <c r="T474" s="264"/>
      <c r="U474" s="264"/>
      <c r="V474" s="154">
        <f t="shared" ref="V474:V480" si="224">SUM(X474:AA474)</f>
        <v>0</v>
      </c>
      <c r="W474" s="155" t="str">
        <f t="shared" si="220"/>
        <v/>
      </c>
      <c r="X474" s="154"/>
      <c r="Y474" s="154"/>
      <c r="Z474" s="154"/>
      <c r="AA474" s="154"/>
    </row>
    <row r="475" spans="1:27" ht="20.10000000000000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271">
        <f t="shared" si="221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22"/>
        <v>0</v>
      </c>
      <c r="N475" s="152">
        <f t="shared" si="223"/>
        <v>0</v>
      </c>
      <c r="O475" s="264"/>
      <c r="P475" s="264"/>
      <c r="Q475" s="264"/>
      <c r="R475" s="264"/>
      <c r="S475" s="264"/>
      <c r="T475" s="264"/>
      <c r="U475" s="264"/>
      <c r="V475" s="154">
        <f t="shared" si="224"/>
        <v>0</v>
      </c>
      <c r="W475" s="155" t="str">
        <f t="shared" si="220"/>
        <v/>
      </c>
      <c r="X475" s="154"/>
      <c r="Y475" s="154"/>
      <c r="Z475" s="154"/>
      <c r="AA475" s="154"/>
    </row>
    <row r="476" spans="1:27" ht="20.10000000000000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271">
        <f t="shared" si="221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22"/>
        <v>0</v>
      </c>
      <c r="N476" s="152">
        <f t="shared" si="223"/>
        <v>0</v>
      </c>
      <c r="O476" s="264"/>
      <c r="P476" s="264"/>
      <c r="Q476" s="264"/>
      <c r="R476" s="264"/>
      <c r="S476" s="264"/>
      <c r="T476" s="264"/>
      <c r="U476" s="264"/>
      <c r="V476" s="154">
        <f t="shared" si="224"/>
        <v>0</v>
      </c>
      <c r="W476" s="155" t="str">
        <f t="shared" si="220"/>
        <v/>
      </c>
      <c r="X476" s="154"/>
      <c r="Y476" s="154"/>
      <c r="Z476" s="154"/>
      <c r="AA476" s="154"/>
    </row>
    <row r="477" spans="1:27" ht="20.10000000000000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271">
        <f t="shared" si="221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22"/>
        <v>0</v>
      </c>
      <c r="N477" s="152">
        <f t="shared" si="223"/>
        <v>0</v>
      </c>
      <c r="O477" s="264"/>
      <c r="P477" s="264"/>
      <c r="Q477" s="264"/>
      <c r="R477" s="264"/>
      <c r="S477" s="264"/>
      <c r="T477" s="264"/>
      <c r="U477" s="264"/>
      <c r="V477" s="154">
        <f t="shared" si="224"/>
        <v>0</v>
      </c>
      <c r="W477" s="155" t="str">
        <f t="shared" si="220"/>
        <v/>
      </c>
      <c r="X477" s="154"/>
      <c r="Y477" s="154"/>
      <c r="Z477" s="154"/>
      <c r="AA477" s="154"/>
    </row>
    <row r="478" spans="1:27" ht="20.10000000000000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271">
        <f t="shared" si="221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22"/>
        <v>0</v>
      </c>
      <c r="N478" s="152">
        <f t="shared" si="223"/>
        <v>0</v>
      </c>
      <c r="O478" s="264"/>
      <c r="P478" s="264"/>
      <c r="Q478" s="264"/>
      <c r="R478" s="264"/>
      <c r="S478" s="264"/>
      <c r="T478" s="264"/>
      <c r="U478" s="264"/>
      <c r="V478" s="154">
        <f t="shared" si="224"/>
        <v>0</v>
      </c>
      <c r="W478" s="155" t="str">
        <f t="shared" si="220"/>
        <v/>
      </c>
      <c r="X478" s="154"/>
      <c r="Y478" s="154"/>
      <c r="Z478" s="154"/>
      <c r="AA478" s="154"/>
    </row>
    <row r="479" spans="1:27" ht="20.10000000000000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350">
        <f t="shared" si="221"/>
        <v>0</v>
      </c>
      <c r="I479" s="151"/>
      <c r="J479" s="152"/>
      <c r="K479" s="153"/>
      <c r="L479" s="151"/>
      <c r="M479" s="131"/>
      <c r="N479" s="152"/>
      <c r="O479" s="316"/>
      <c r="P479" s="316"/>
      <c r="Q479" s="316"/>
      <c r="R479" s="316"/>
      <c r="S479" s="316"/>
      <c r="T479" s="316"/>
      <c r="U479" s="316"/>
      <c r="V479" s="154"/>
      <c r="W479" s="155"/>
      <c r="X479" s="154"/>
      <c r="Y479" s="154"/>
      <c r="Z479" s="154"/>
      <c r="AA479" s="154"/>
    </row>
    <row r="480" spans="1:27" ht="20.10000000000000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271">
        <f t="shared" si="221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si="222"/>
        <v>0</v>
      </c>
      <c r="N480" s="152">
        <f t="shared" si="223"/>
        <v>0</v>
      </c>
      <c r="O480" s="264"/>
      <c r="P480" s="264"/>
      <c r="Q480" s="264"/>
      <c r="R480" s="264"/>
      <c r="S480" s="264"/>
      <c r="T480" s="264"/>
      <c r="U480" s="264"/>
      <c r="V480" s="154">
        <f t="shared" si="224"/>
        <v>0</v>
      </c>
      <c r="W480" s="155" t="str">
        <f t="shared" si="220"/>
        <v/>
      </c>
      <c r="X480" s="154"/>
      <c r="Y480" s="154"/>
      <c r="Z480" s="154"/>
      <c r="AA480" s="154"/>
    </row>
    <row r="481" spans="1:27" ht="20.100000000000001" customHeight="1">
      <c r="A481" s="559" t="s">
        <v>234</v>
      </c>
      <c r="B481" s="560"/>
      <c r="C481" s="269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0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customHeight="1">
      <c r="A482" s="357">
        <v>30700013</v>
      </c>
      <c r="B482" s="163" t="s">
        <v>235</v>
      </c>
      <c r="C482" s="262"/>
      <c r="D482" s="130">
        <v>3.65</v>
      </c>
      <c r="E482" s="130"/>
      <c r="F482" s="175"/>
      <c r="G482" s="150"/>
      <c r="H482" s="271">
        <f t="shared" ref="H482:H496" si="225">D482*G482</f>
        <v>0</v>
      </c>
      <c r="I482" s="151"/>
      <c r="J482" s="152" t="str">
        <f t="array" ref="J482">IF(ISERROR(G482/I482),"",G482/I482)</f>
        <v/>
      </c>
      <c r="K482" s="271">
        <f t="array" ref="K482">IF(ISERROR(G482/L482),"",G482/L482)</f>
        <v>0</v>
      </c>
      <c r="L482" s="151">
        <v>5</v>
      </c>
      <c r="M482" s="131">
        <f t="shared" ref="M482:M485" si="226">IF(ISERROR(I482-K482),"",I482-K482)</f>
        <v>0</v>
      </c>
      <c r="N482" s="152">
        <f t="shared" ref="N482:N485" si="227">SUM(O482:U482)</f>
        <v>0</v>
      </c>
      <c r="O482" s="264"/>
      <c r="P482" s="264"/>
      <c r="Q482" s="264"/>
      <c r="R482" s="264"/>
      <c r="S482" s="264"/>
      <c r="T482" s="264"/>
      <c r="U482" s="264"/>
      <c r="V482" s="154">
        <f t="shared" ref="V482:V485" si="228">SUM(X482:AA482)</f>
        <v>0</v>
      </c>
      <c r="W482" s="155" t="str">
        <f t="shared" si="220"/>
        <v/>
      </c>
      <c r="X482" s="154"/>
      <c r="Y482" s="154"/>
      <c r="Z482" s="154"/>
      <c r="AA482" s="154"/>
    </row>
    <row r="483" spans="1:27" ht="20.100000000000001" customHeight="1">
      <c r="A483" s="357">
        <v>30700014</v>
      </c>
      <c r="B483" s="163" t="s">
        <v>236</v>
      </c>
      <c r="C483" s="262"/>
      <c r="D483" s="130">
        <v>6.58</v>
      </c>
      <c r="E483" s="130"/>
      <c r="F483" s="149"/>
      <c r="G483" s="150"/>
      <c r="H483" s="271">
        <f t="shared" si="225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6"/>
        <v>0</v>
      </c>
      <c r="N483" s="152">
        <f t="shared" si="227"/>
        <v>0</v>
      </c>
      <c r="O483" s="264"/>
      <c r="P483" s="264"/>
      <c r="Q483" s="264"/>
      <c r="R483" s="264"/>
      <c r="S483" s="264"/>
      <c r="T483" s="264"/>
      <c r="U483" s="264"/>
      <c r="V483" s="154">
        <f t="shared" si="228"/>
        <v>0</v>
      </c>
      <c r="W483" s="155" t="str">
        <f t="shared" si="220"/>
        <v/>
      </c>
      <c r="X483" s="154"/>
      <c r="Y483" s="154"/>
      <c r="Z483" s="154"/>
      <c r="AA483" s="154"/>
    </row>
    <row r="484" spans="1:27" ht="20.100000000000001" customHeight="1">
      <c r="A484" s="357">
        <v>30700016</v>
      </c>
      <c r="B484" s="163" t="s">
        <v>237</v>
      </c>
      <c r="C484" s="262"/>
      <c r="D484" s="130">
        <v>7.8</v>
      </c>
      <c r="E484" s="130"/>
      <c r="F484" s="149"/>
      <c r="G484" s="150"/>
      <c r="H484" s="350">
        <f t="shared" si="225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6"/>
        <v>0</v>
      </c>
      <c r="N484" s="152">
        <f t="shared" si="227"/>
        <v>0</v>
      </c>
      <c r="O484" s="264"/>
      <c r="P484" s="264"/>
      <c r="Q484" s="264"/>
      <c r="R484" s="264"/>
      <c r="S484" s="264"/>
      <c r="T484" s="264"/>
      <c r="U484" s="264"/>
      <c r="V484" s="154">
        <f t="shared" si="228"/>
        <v>0</v>
      </c>
      <c r="W484" s="155" t="str">
        <f t="shared" si="220"/>
        <v/>
      </c>
      <c r="X484" s="154"/>
      <c r="Y484" s="154"/>
      <c r="Z484" s="154"/>
      <c r="AA484" s="154"/>
    </row>
    <row r="485" spans="1:27" ht="20.100000000000001" customHeight="1">
      <c r="A485" s="357">
        <v>30700017</v>
      </c>
      <c r="B485" s="163" t="s">
        <v>238</v>
      </c>
      <c r="C485" s="262"/>
      <c r="D485" s="130">
        <v>4.4000000000000004</v>
      </c>
      <c r="E485" s="130"/>
      <c r="F485" s="149"/>
      <c r="G485" s="150"/>
      <c r="H485" s="350">
        <f t="shared" si="225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6"/>
        <v>0</v>
      </c>
      <c r="N485" s="152">
        <f t="shared" si="227"/>
        <v>0</v>
      </c>
      <c r="O485" s="264"/>
      <c r="P485" s="264"/>
      <c r="Q485" s="264"/>
      <c r="R485" s="264"/>
      <c r="S485" s="264"/>
      <c r="T485" s="264"/>
      <c r="U485" s="264"/>
      <c r="V485" s="154">
        <f t="shared" si="228"/>
        <v>0</v>
      </c>
      <c r="W485" s="155" t="str">
        <f t="shared" si="220"/>
        <v/>
      </c>
      <c r="X485" s="154"/>
      <c r="Y485" s="154"/>
      <c r="Z485" s="154"/>
      <c r="AA485" s="154"/>
    </row>
    <row r="486" spans="1:27" ht="20.10000000000000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350">
        <f t="shared" si="225"/>
        <v>0</v>
      </c>
      <c r="I486" s="151"/>
      <c r="J486" s="152"/>
      <c r="K486" s="153"/>
      <c r="L486" s="151"/>
      <c r="M486" s="131"/>
      <c r="N486" s="152"/>
      <c r="O486" s="264"/>
      <c r="P486" s="264"/>
      <c r="Q486" s="264"/>
      <c r="R486" s="264"/>
      <c r="S486" s="264"/>
      <c r="T486" s="264"/>
      <c r="U486" s="264"/>
      <c r="V486" s="154"/>
      <c r="W486" s="155"/>
      <c r="X486" s="154"/>
      <c r="Y486" s="154"/>
      <c r="Z486" s="154"/>
      <c r="AA486" s="154"/>
    </row>
    <row r="487" spans="1:27" ht="20.100000000000001" customHeight="1">
      <c r="A487" s="357">
        <v>30700001</v>
      </c>
      <c r="B487" s="149" t="s">
        <v>359</v>
      </c>
      <c r="C487" s="262"/>
      <c r="D487" s="130"/>
      <c r="E487" s="130"/>
      <c r="F487" s="149"/>
      <c r="G487" s="150"/>
      <c r="H487" s="350">
        <f t="shared" si="225"/>
        <v>0</v>
      </c>
      <c r="I487" s="151"/>
      <c r="J487" s="152"/>
      <c r="K487" s="153"/>
      <c r="L487" s="151">
        <v>6</v>
      </c>
      <c r="M487" s="131"/>
      <c r="N487" s="152"/>
      <c r="O487" s="264"/>
      <c r="P487" s="264"/>
      <c r="Q487" s="264"/>
      <c r="R487" s="264"/>
      <c r="S487" s="264"/>
      <c r="T487" s="264"/>
      <c r="U487" s="264"/>
      <c r="V487" s="154"/>
      <c r="W487" s="155"/>
      <c r="X487" s="154"/>
      <c r="Y487" s="154"/>
      <c r="Z487" s="154"/>
      <c r="AA487" s="154"/>
    </row>
    <row r="488" spans="1:27" ht="20.100000000000001" customHeight="1">
      <c r="A488" s="363"/>
      <c r="B488" s="262" t="s">
        <v>239</v>
      </c>
      <c r="C488" s="262" t="s">
        <v>179</v>
      </c>
      <c r="D488" s="130">
        <v>6.04</v>
      </c>
      <c r="E488" s="130"/>
      <c r="F488" s="149"/>
      <c r="G488" s="150"/>
      <c r="H488" s="350">
        <f t="shared" si="225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92" si="229">IF(ISERROR(I488-K488),"",I488-K488)</f>
        <v>0</v>
      </c>
      <c r="N488" s="152">
        <f t="shared" ref="N488:N492" si="230">SUM(O488:U488)</f>
        <v>0</v>
      </c>
      <c r="O488" s="264"/>
      <c r="P488" s="264"/>
      <c r="Q488" s="264"/>
      <c r="R488" s="264"/>
      <c r="S488" s="264"/>
      <c r="T488" s="264"/>
      <c r="U488" s="264"/>
      <c r="V488" s="154">
        <f t="shared" ref="V488:V492" si="231">SUM(X488:AA488)</f>
        <v>0</v>
      </c>
      <c r="W488" s="155" t="str">
        <f t="shared" ref="W488:W492" si="232">IF(ISERROR(V488/G488),"",V488/G488)</f>
        <v/>
      </c>
      <c r="X488" s="154"/>
      <c r="Y488" s="154"/>
      <c r="Z488" s="154"/>
      <c r="AA488" s="154"/>
    </row>
    <row r="489" spans="1:27" ht="20.100000000000001" customHeight="1">
      <c r="A489" s="363">
        <v>30700019</v>
      </c>
      <c r="B489" s="262" t="s">
        <v>239</v>
      </c>
      <c r="C489" s="262" t="s">
        <v>186</v>
      </c>
      <c r="D489" s="130">
        <v>6.04</v>
      </c>
      <c r="E489" s="130"/>
      <c r="F489" s="149"/>
      <c r="G489" s="150"/>
      <c r="H489" s="350">
        <f t="shared" si="225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9"/>
        <v>0</v>
      </c>
      <c r="N489" s="152">
        <f t="shared" si="230"/>
        <v>0</v>
      </c>
      <c r="O489" s="264"/>
      <c r="P489" s="264"/>
      <c r="Q489" s="264"/>
      <c r="R489" s="264"/>
      <c r="S489" s="264"/>
      <c r="T489" s="264"/>
      <c r="U489" s="264"/>
      <c r="V489" s="154">
        <f t="shared" si="231"/>
        <v>0</v>
      </c>
      <c r="W489" s="155" t="str">
        <f t="shared" si="232"/>
        <v/>
      </c>
      <c r="X489" s="154"/>
      <c r="Y489" s="154"/>
      <c r="Z489" s="154"/>
      <c r="AA489" s="154"/>
    </row>
    <row r="490" spans="1:27" ht="20.100000000000001" customHeight="1">
      <c r="A490" s="363">
        <v>30601015</v>
      </c>
      <c r="B490" s="345" t="s">
        <v>446</v>
      </c>
      <c r="C490" s="345" t="s">
        <v>179</v>
      </c>
      <c r="D490" s="130"/>
      <c r="E490" s="130"/>
      <c r="F490" s="149"/>
      <c r="G490" s="150"/>
      <c r="H490" s="350">
        <f t="shared" si="225"/>
        <v>0</v>
      </c>
      <c r="I490" s="151"/>
      <c r="J490" s="152"/>
      <c r="K490" s="153"/>
      <c r="L490" s="151"/>
      <c r="M490" s="131"/>
      <c r="N490" s="152"/>
      <c r="O490" s="346"/>
      <c r="P490" s="346"/>
      <c r="Q490" s="346"/>
      <c r="R490" s="346"/>
      <c r="S490" s="346"/>
      <c r="T490" s="346"/>
      <c r="U490" s="346"/>
      <c r="V490" s="154"/>
      <c r="W490" s="155"/>
      <c r="X490" s="154"/>
      <c r="Y490" s="154"/>
      <c r="Z490" s="154"/>
      <c r="AA490" s="154"/>
    </row>
    <row r="491" spans="1:27" ht="20.100000000000001" customHeight="1">
      <c r="A491" s="363">
        <v>30101016</v>
      </c>
      <c r="B491" s="345" t="s">
        <v>446</v>
      </c>
      <c r="C491" s="345" t="s">
        <v>186</v>
      </c>
      <c r="D491" s="130"/>
      <c r="E491" s="130"/>
      <c r="F491" s="149"/>
      <c r="G491" s="150"/>
      <c r="H491" s="350">
        <f t="shared" si="225"/>
        <v>0</v>
      </c>
      <c r="I491" s="151"/>
      <c r="J491" s="152"/>
      <c r="K491" s="153"/>
      <c r="L491" s="151"/>
      <c r="M491" s="131"/>
      <c r="N491" s="152"/>
      <c r="O491" s="346"/>
      <c r="P491" s="346"/>
      <c r="Q491" s="346"/>
      <c r="R491" s="346"/>
      <c r="S491" s="346"/>
      <c r="T491" s="346"/>
      <c r="U491" s="346"/>
      <c r="V491" s="154"/>
      <c r="W491" s="155"/>
      <c r="X491" s="154"/>
      <c r="Y491" s="154"/>
      <c r="Z491" s="154"/>
      <c r="AA491" s="154"/>
    </row>
    <row r="492" spans="1:27" ht="20.100000000000001" customHeight="1">
      <c r="A492" s="357">
        <v>30700018</v>
      </c>
      <c r="B492" s="349" t="s">
        <v>240</v>
      </c>
      <c r="C492" s="148"/>
      <c r="D492" s="130">
        <v>7.3</v>
      </c>
      <c r="E492" s="130"/>
      <c r="F492" s="149"/>
      <c r="G492" s="150"/>
      <c r="H492" s="350">
        <f t="shared" si="225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si="229"/>
        <v>0</v>
      </c>
      <c r="N492" s="152">
        <f t="shared" si="230"/>
        <v>0</v>
      </c>
      <c r="O492" s="264"/>
      <c r="P492" s="264"/>
      <c r="Q492" s="264"/>
      <c r="R492" s="264"/>
      <c r="S492" s="264"/>
      <c r="T492" s="264"/>
      <c r="U492" s="264"/>
      <c r="V492" s="154">
        <f t="shared" si="231"/>
        <v>0</v>
      </c>
      <c r="W492" s="155" t="str">
        <f t="shared" si="232"/>
        <v/>
      </c>
      <c r="X492" s="154"/>
      <c r="Y492" s="154"/>
      <c r="Z492" s="154"/>
      <c r="AA492" s="154"/>
    </row>
    <row r="493" spans="1:27" ht="20.100000000000001" customHeight="1">
      <c r="A493" s="357">
        <v>30700010</v>
      </c>
      <c r="B493" s="349" t="s">
        <v>241</v>
      </c>
      <c r="C493" s="148"/>
      <c r="D493" s="130">
        <f>78*120/1000</f>
        <v>9.36</v>
      </c>
      <c r="E493" s="130"/>
      <c r="F493" s="149"/>
      <c r="G493" s="150"/>
      <c r="H493" s="350">
        <f t="shared" si="225"/>
        <v>0</v>
      </c>
      <c r="I493" s="151"/>
      <c r="J493" s="152"/>
      <c r="K493" s="153"/>
      <c r="L493" s="151"/>
      <c r="M493" s="131"/>
      <c r="N493" s="152"/>
      <c r="O493" s="264"/>
      <c r="P493" s="264"/>
      <c r="Q493" s="264"/>
      <c r="R493" s="264"/>
      <c r="S493" s="264"/>
      <c r="T493" s="264"/>
      <c r="U493" s="264"/>
      <c r="V493" s="154"/>
      <c r="W493" s="155"/>
      <c r="X493" s="154"/>
      <c r="Y493" s="154"/>
      <c r="Z493" s="154"/>
      <c r="AA493" s="154"/>
    </row>
    <row r="494" spans="1:27" ht="20.100000000000001" customHeight="1">
      <c r="A494" s="357">
        <v>30700015</v>
      </c>
      <c r="B494" s="349" t="s">
        <v>242</v>
      </c>
      <c r="C494" s="148"/>
      <c r="D494" s="130">
        <v>4.5</v>
      </c>
      <c r="E494" s="130"/>
      <c r="F494" s="149"/>
      <c r="G494" s="150"/>
      <c r="H494" s="350">
        <f t="shared" si="225"/>
        <v>0</v>
      </c>
      <c r="I494" s="151"/>
      <c r="J494" s="152"/>
      <c r="K494" s="153"/>
      <c r="L494" s="151"/>
      <c r="M494" s="131"/>
      <c r="N494" s="152"/>
      <c r="O494" s="272"/>
      <c r="P494" s="272"/>
      <c r="Q494" s="272"/>
      <c r="R494" s="272"/>
      <c r="S494" s="272"/>
      <c r="T494" s="272"/>
      <c r="U494" s="272"/>
      <c r="V494" s="154"/>
      <c r="W494" s="155"/>
      <c r="X494" s="154"/>
      <c r="Y494" s="154"/>
      <c r="Z494" s="154"/>
      <c r="AA494" s="154"/>
    </row>
    <row r="495" spans="1:27" ht="20.100000000000001" customHeight="1">
      <c r="A495" s="357">
        <v>30700012</v>
      </c>
      <c r="B495" s="349" t="s">
        <v>243</v>
      </c>
      <c r="C495" s="148"/>
      <c r="D495" s="130">
        <v>4.5</v>
      </c>
      <c r="E495" s="130"/>
      <c r="F495" s="149"/>
      <c r="G495" s="150"/>
      <c r="H495" s="350">
        <f t="shared" si="225"/>
        <v>0</v>
      </c>
      <c r="I495" s="151"/>
      <c r="J495" s="152"/>
      <c r="K495" s="153"/>
      <c r="L495" s="151"/>
      <c r="M495" s="131"/>
      <c r="N495" s="152"/>
      <c r="O495" s="264"/>
      <c r="P495" s="264"/>
      <c r="Q495" s="264"/>
      <c r="R495" s="264"/>
      <c r="S495" s="264"/>
      <c r="T495" s="264"/>
      <c r="U495" s="264"/>
      <c r="V495" s="154"/>
      <c r="W495" s="155"/>
      <c r="X495" s="154"/>
      <c r="Y495" s="154"/>
      <c r="Z495" s="154"/>
      <c r="AA495" s="154"/>
    </row>
    <row r="496" spans="1:27" ht="20.100000000000001" customHeight="1">
      <c r="A496" s="357"/>
      <c r="B496" s="263"/>
      <c r="C496" s="148"/>
      <c r="D496" s="130"/>
      <c r="E496" s="130"/>
      <c r="F496" s="149"/>
      <c r="G496" s="150"/>
      <c r="H496" s="350">
        <f t="shared" si="225"/>
        <v>0</v>
      </c>
      <c r="I496" s="151"/>
      <c r="J496" s="152"/>
      <c r="K496" s="153"/>
      <c r="L496" s="151"/>
      <c r="M496" s="131"/>
      <c r="N496" s="152"/>
      <c r="O496" s="264"/>
      <c r="P496" s="264"/>
      <c r="Q496" s="264"/>
      <c r="R496" s="264"/>
      <c r="S496" s="264"/>
      <c r="T496" s="264"/>
      <c r="U496" s="264"/>
      <c r="V496" s="154"/>
      <c r="W496" s="155"/>
      <c r="X496" s="154"/>
      <c r="Y496" s="154"/>
      <c r="Z496" s="154"/>
      <c r="AA496" s="154"/>
    </row>
    <row r="497" spans="1:27" ht="20.100000000000001" customHeight="1">
      <c r="A497" s="559" t="s">
        <v>244</v>
      </c>
      <c r="B497" s="560"/>
      <c r="C497" s="269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3">SUM(M482:M492)</f>
        <v>0</v>
      </c>
      <c r="N497" s="168">
        <f t="shared" si="233"/>
        <v>0</v>
      </c>
      <c r="O497" s="170">
        <f t="shared" si="233"/>
        <v>0</v>
      </c>
      <c r="P497" s="170">
        <f t="shared" si="233"/>
        <v>0</v>
      </c>
      <c r="Q497" s="170">
        <f t="shared" si="233"/>
        <v>0</v>
      </c>
      <c r="R497" s="170">
        <f t="shared" si="233"/>
        <v>0</v>
      </c>
      <c r="S497" s="170">
        <f t="shared" si="233"/>
        <v>0</v>
      </c>
      <c r="T497" s="170">
        <f t="shared" si="233"/>
        <v>0</v>
      </c>
      <c r="U497" s="170">
        <f t="shared" si="233"/>
        <v>0</v>
      </c>
      <c r="V497" s="171">
        <f t="shared" si="233"/>
        <v>0</v>
      </c>
      <c r="W497" s="155">
        <f t="shared" si="233"/>
        <v>0</v>
      </c>
      <c r="X497" s="171">
        <f t="shared" si="233"/>
        <v>0</v>
      </c>
      <c r="Y497" s="171">
        <f t="shared" si="233"/>
        <v>0</v>
      </c>
      <c r="Z497" s="171">
        <f t="shared" si="233"/>
        <v>0</v>
      </c>
      <c r="AA497" s="171">
        <f t="shared" si="233"/>
        <v>0</v>
      </c>
    </row>
    <row r="498" spans="1:27" ht="20.100000000000001" customHeight="1">
      <c r="A498" s="561" t="s">
        <v>246</v>
      </c>
      <c r="B498" s="562"/>
      <c r="C498" s="562"/>
      <c r="D498" s="562"/>
      <c r="E498" s="562"/>
      <c r="F498" s="563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4">SUM(M364,M422,M457,M473,M481,M497)</f>
        <v>0</v>
      </c>
      <c r="N498" s="176">
        <f t="shared" si="234"/>
        <v>0</v>
      </c>
      <c r="O498" s="176">
        <f t="shared" si="234"/>
        <v>0</v>
      </c>
      <c r="P498" s="176">
        <f t="shared" si="234"/>
        <v>0</v>
      </c>
      <c r="Q498" s="176">
        <f t="shared" si="234"/>
        <v>0</v>
      </c>
      <c r="R498" s="176">
        <f t="shared" si="234"/>
        <v>0</v>
      </c>
      <c r="S498" s="176">
        <f t="shared" si="234"/>
        <v>0</v>
      </c>
      <c r="T498" s="176">
        <f t="shared" si="234"/>
        <v>0</v>
      </c>
      <c r="U498" s="176">
        <f t="shared" si="234"/>
        <v>0</v>
      </c>
      <c r="V498" s="176">
        <f t="shared" si="234"/>
        <v>0</v>
      </c>
      <c r="W498" s="178" t="str">
        <f t="shared" ref="W498" si="235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64" t="s">
        <v>495</v>
      </c>
      <c r="B499" s="267" t="s">
        <v>247</v>
      </c>
      <c r="C499" s="547" t="s">
        <v>248</v>
      </c>
      <c r="D499" s="548"/>
      <c r="E499" s="555" t="s">
        <v>249</v>
      </c>
      <c r="F499" s="555"/>
      <c r="G499" s="525" t="s">
        <v>250</v>
      </c>
      <c r="H499" s="525"/>
      <c r="I499" s="555" t="s">
        <v>251</v>
      </c>
      <c r="J499" s="555"/>
      <c r="K499" s="555" t="s">
        <v>252</v>
      </c>
      <c r="L499" s="555"/>
      <c r="M499" s="555" t="s">
        <v>253</v>
      </c>
      <c r="N499" s="555"/>
      <c r="O499" s="555" t="s">
        <v>254</v>
      </c>
      <c r="P499" s="525" t="s">
        <v>255</v>
      </c>
      <c r="Q499" s="525"/>
      <c r="R499" s="525" t="s">
        <v>252</v>
      </c>
      <c r="S499" s="525"/>
      <c r="T499" s="525" t="s">
        <v>256</v>
      </c>
      <c r="U499" s="525"/>
      <c r="V499" s="525" t="s">
        <v>257</v>
      </c>
      <c r="W499" s="525"/>
      <c r="X499" s="525" t="s">
        <v>252</v>
      </c>
      <c r="Y499" s="525"/>
      <c r="Z499" s="525" t="s">
        <v>256</v>
      </c>
      <c r="AA499" s="525"/>
    </row>
    <row r="500" spans="1:27" ht="20.100000000000001" customHeight="1">
      <c r="A500" s="565"/>
      <c r="B500" s="267" t="s">
        <v>258</v>
      </c>
      <c r="C500" s="547">
        <v>0</v>
      </c>
      <c r="D500" s="548"/>
      <c r="E500" s="558">
        <f>C500*11</f>
        <v>0</v>
      </c>
      <c r="F500" s="558"/>
      <c r="G500" s="525">
        <v>0</v>
      </c>
      <c r="H500" s="525"/>
      <c r="I500" s="558">
        <f>G500*11</f>
        <v>0</v>
      </c>
      <c r="J500" s="558"/>
      <c r="K500" s="558">
        <f>E500-I500</f>
        <v>0</v>
      </c>
      <c r="L500" s="558"/>
      <c r="M500" s="556" t="str">
        <f>IF(ISERROR(K500/E500),"",K500/E500)</f>
        <v/>
      </c>
      <c r="N500" s="556"/>
      <c r="O500" s="555"/>
      <c r="P500" s="525" t="s">
        <v>201</v>
      </c>
      <c r="Q500" s="525"/>
      <c r="R500" s="554">
        <f>SUM(O364:U364)</f>
        <v>0</v>
      </c>
      <c r="S500" s="554"/>
      <c r="T500" s="549" t="str">
        <f t="array" ref="T500">IF(ISERROR(R500/R507),"",R500/R507)</f>
        <v/>
      </c>
      <c r="U500" s="549"/>
      <c r="V500" s="525" t="s">
        <v>259</v>
      </c>
      <c r="W500" s="525"/>
      <c r="X500" s="552">
        <f>SUM(O364,O422,O457,O473,O481,O497)</f>
        <v>0</v>
      </c>
      <c r="Y500" s="552"/>
      <c r="Z500" s="549" t="str">
        <f t="array" ref="Z500">IF(ISERROR(X500/X507),"",X500/X507)</f>
        <v/>
      </c>
      <c r="AA500" s="549"/>
    </row>
    <row r="501" spans="1:27" ht="20.100000000000001" customHeight="1">
      <c r="A501" s="565"/>
      <c r="B501" s="267" t="s">
        <v>260</v>
      </c>
      <c r="C501" s="547">
        <v>0</v>
      </c>
      <c r="D501" s="548"/>
      <c r="E501" s="558">
        <f>C501*11</f>
        <v>0</v>
      </c>
      <c r="F501" s="558"/>
      <c r="G501" s="525">
        <v>0</v>
      </c>
      <c r="H501" s="525"/>
      <c r="I501" s="558">
        <f>G501*11</f>
        <v>0</v>
      </c>
      <c r="J501" s="558"/>
      <c r="K501" s="558">
        <f>E501-I501</f>
        <v>0</v>
      </c>
      <c r="L501" s="558"/>
      <c r="M501" s="556" t="str">
        <f>IF(ISERROR(K501/E501),"",K501/E501)</f>
        <v/>
      </c>
      <c r="N501" s="556"/>
      <c r="O501" s="555"/>
      <c r="P501" s="525" t="s">
        <v>216</v>
      </c>
      <c r="Q501" s="525"/>
      <c r="R501" s="554">
        <f>SUM(O422:U422)</f>
        <v>0</v>
      </c>
      <c r="S501" s="554"/>
      <c r="T501" s="549" t="str">
        <f>IF(ISERROR(R501/R507),"",R501/R507)</f>
        <v/>
      </c>
      <c r="U501" s="549"/>
      <c r="V501" s="525" t="s">
        <v>261</v>
      </c>
      <c r="W501" s="525"/>
      <c r="X501" s="552">
        <f>SUM(O365,O423,O458,O474,O482,O498)</f>
        <v>0</v>
      </c>
      <c r="Y501" s="552"/>
      <c r="Z501" s="549" t="str">
        <f>IF(ISERROR(X501/X507),"",X501/X507)</f>
        <v/>
      </c>
      <c r="AA501" s="549"/>
    </row>
    <row r="502" spans="1:27" ht="20.100000000000001" customHeight="1">
      <c r="A502" s="565"/>
      <c r="B502" s="267" t="s">
        <v>262</v>
      </c>
      <c r="C502" s="547">
        <v>0</v>
      </c>
      <c r="D502" s="548"/>
      <c r="E502" s="558">
        <f>C502*11</f>
        <v>0</v>
      </c>
      <c r="F502" s="558"/>
      <c r="G502" s="525">
        <v>0</v>
      </c>
      <c r="H502" s="525"/>
      <c r="I502" s="558">
        <f>G502*11</f>
        <v>0</v>
      </c>
      <c r="J502" s="558"/>
      <c r="K502" s="558">
        <f>E502-I502</f>
        <v>0</v>
      </c>
      <c r="L502" s="558"/>
      <c r="M502" s="556" t="str">
        <f>IF(ISERROR(K502/E502),"",K502/E502)</f>
        <v/>
      </c>
      <c r="N502" s="556"/>
      <c r="O502" s="555"/>
      <c r="P502" s="525" t="s">
        <v>224</v>
      </c>
      <c r="Q502" s="525"/>
      <c r="R502" s="554">
        <f>SUM(O457:U457)</f>
        <v>0</v>
      </c>
      <c r="S502" s="554"/>
      <c r="T502" s="549" t="str">
        <f>IF(ISERROR(R502/R507),"",R502/R507)</f>
        <v/>
      </c>
      <c r="U502" s="549"/>
      <c r="V502" s="525" t="s">
        <v>263</v>
      </c>
      <c r="W502" s="525"/>
      <c r="X502" s="552">
        <f>SUM(O367,O424,O459,O475,O483,O499)</f>
        <v>0</v>
      </c>
      <c r="Y502" s="552"/>
      <c r="Z502" s="549" t="str">
        <f>IF(ISERROR(X502/X507),"",X502/X507)</f>
        <v/>
      </c>
      <c r="AA502" s="549"/>
    </row>
    <row r="503" spans="1:27" ht="20.100000000000001" customHeight="1">
      <c r="A503" s="565"/>
      <c r="B503" s="267" t="s">
        <v>264</v>
      </c>
      <c r="C503" s="547">
        <v>1</v>
      </c>
      <c r="D503" s="548"/>
      <c r="E503" s="558">
        <f>C503*11</f>
        <v>11</v>
      </c>
      <c r="F503" s="558"/>
      <c r="G503" s="525">
        <v>1</v>
      </c>
      <c r="H503" s="525"/>
      <c r="I503" s="558">
        <f>G503*11</f>
        <v>11</v>
      </c>
      <c r="J503" s="558"/>
      <c r="K503" s="558">
        <f>E503-I503</f>
        <v>0</v>
      </c>
      <c r="L503" s="558"/>
      <c r="M503" s="556">
        <f>IF(ISERROR(K503/E503),"",K503/E503)</f>
        <v>0</v>
      </c>
      <c r="N503" s="556"/>
      <c r="O503" s="555"/>
      <c r="P503" s="525" t="s">
        <v>231</v>
      </c>
      <c r="Q503" s="525"/>
      <c r="R503" s="554">
        <f>SUM(O473:U473)</f>
        <v>0</v>
      </c>
      <c r="S503" s="554"/>
      <c r="T503" s="549" t="str">
        <f>IF(ISERROR(R503/R507),"",R503/R507)</f>
        <v/>
      </c>
      <c r="U503" s="549"/>
      <c r="V503" s="525" t="s">
        <v>265</v>
      </c>
      <c r="W503" s="525"/>
      <c r="X503" s="552">
        <f>SUM(O368,O425,O460,O476,O484,O500)</f>
        <v>0</v>
      </c>
      <c r="Y503" s="552"/>
      <c r="Z503" s="549" t="str">
        <f>IF(ISERROR(X503/X507),"",X503/X507)</f>
        <v/>
      </c>
      <c r="AA503" s="549"/>
    </row>
    <row r="504" spans="1:27" ht="20.100000000000001" customHeight="1">
      <c r="A504" s="566"/>
      <c r="B504" s="267" t="s">
        <v>266</v>
      </c>
      <c r="C504" s="557">
        <f>SUM(C500:D503)</f>
        <v>1</v>
      </c>
      <c r="D504" s="531"/>
      <c r="E504" s="558">
        <f>SUM(E500:F503)</f>
        <v>11</v>
      </c>
      <c r="F504" s="558"/>
      <c r="G504" s="525">
        <f>SUM(G500:H503)</f>
        <v>1</v>
      </c>
      <c r="H504" s="525"/>
      <c r="I504" s="558">
        <f>SUM(I500:J503)</f>
        <v>11</v>
      </c>
      <c r="J504" s="558"/>
      <c r="K504" s="558">
        <f>SUM(K500:L503)</f>
        <v>0</v>
      </c>
      <c r="L504" s="558"/>
      <c r="M504" s="556">
        <f>IF(ISERROR(K504/E504),"",K504/E504)</f>
        <v>0</v>
      </c>
      <c r="N504" s="556"/>
      <c r="O504" s="555"/>
      <c r="P504" s="525" t="s">
        <v>234</v>
      </c>
      <c r="Q504" s="525"/>
      <c r="R504" s="554">
        <f>SUM(O481:U481)</f>
        <v>0</v>
      </c>
      <c r="S504" s="554"/>
      <c r="T504" s="549" t="str">
        <f>IF(ISERROR(R504/R507),"",R504/R507)</f>
        <v/>
      </c>
      <c r="U504" s="549"/>
      <c r="V504" s="525" t="s">
        <v>267</v>
      </c>
      <c r="W504" s="525"/>
      <c r="X504" s="552">
        <f>SUM(O369,O426,O461,O477,O485,O501)</f>
        <v>0</v>
      </c>
      <c r="Y504" s="552"/>
      <c r="Z504" s="549" t="str">
        <f>IF(ISERROR(X504/X507),"",X504/X507)</f>
        <v/>
      </c>
      <c r="AA504" s="549"/>
    </row>
    <row r="505" spans="1:27" ht="20.100000000000001" customHeight="1">
      <c r="A505" s="365" t="s">
        <v>496</v>
      </c>
      <c r="B505" s="267">
        <f>G498</f>
        <v>0</v>
      </c>
      <c r="C505" s="535" t="s">
        <v>269</v>
      </c>
      <c r="D505" s="534"/>
      <c r="E505" s="525">
        <f>H498</f>
        <v>0</v>
      </c>
      <c r="F505" s="525"/>
      <c r="G505" s="525" t="s">
        <v>270</v>
      </c>
      <c r="H505" s="525"/>
      <c r="I505" s="553" t="str">
        <f>L498</f>
        <v/>
      </c>
      <c r="J505" s="553"/>
      <c r="K505" s="555" t="s">
        <v>271</v>
      </c>
      <c r="L505" s="555"/>
      <c r="M505" s="553" t="str">
        <f>J498</f>
        <v/>
      </c>
      <c r="N505" s="553"/>
      <c r="O505" s="555"/>
      <c r="P505" s="525" t="s">
        <v>244</v>
      </c>
      <c r="Q505" s="525"/>
      <c r="R505" s="554">
        <f>SUM(O497:U497)</f>
        <v>0</v>
      </c>
      <c r="S505" s="554"/>
      <c r="T505" s="549" t="str">
        <f>IF(ISERROR(R505/R507),"",R505/R507)</f>
        <v/>
      </c>
      <c r="U505" s="549"/>
      <c r="V505" s="525" t="s">
        <v>272</v>
      </c>
      <c r="W505" s="525"/>
      <c r="X505" s="552">
        <f>SUM(O370,O427,O462,O478,O486,O502)</f>
        <v>0</v>
      </c>
      <c r="Y505" s="552"/>
      <c r="Z505" s="549" t="str">
        <f>IF(ISERROR(X505/X507),"",X505/X507)</f>
        <v/>
      </c>
      <c r="AA505" s="549"/>
    </row>
    <row r="506" spans="1:27" ht="20.100000000000001" customHeight="1">
      <c r="A506" s="366" t="s">
        <v>497</v>
      </c>
      <c r="B506" s="267">
        <f>I498+C504</f>
        <v>1</v>
      </c>
      <c r="C506" s="532" t="s">
        <v>251</v>
      </c>
      <c r="D506" s="533"/>
      <c r="E506" s="550">
        <f>K498+I504</f>
        <v>11</v>
      </c>
      <c r="F506" s="550"/>
      <c r="G506" s="525" t="s">
        <v>274</v>
      </c>
      <c r="H506" s="525"/>
      <c r="I506" s="553">
        <f>B506-E506</f>
        <v>-10</v>
      </c>
      <c r="J506" s="553"/>
      <c r="K506" s="555" t="s">
        <v>275</v>
      </c>
      <c r="L506" s="555"/>
      <c r="M506" s="556">
        <f>IF(ISERROR(I506/E506),"",I506/E506)</f>
        <v>-0.90909090909090906</v>
      </c>
      <c r="N506" s="556"/>
      <c r="O506" s="555"/>
      <c r="P506" s="525" t="s">
        <v>245</v>
      </c>
      <c r="Q506" s="525"/>
      <c r="R506" s="554"/>
      <c r="S506" s="554"/>
      <c r="T506" s="549" t="str">
        <f>IF(ISERROR(R506/R507),"",R506/R507)</f>
        <v/>
      </c>
      <c r="U506" s="549"/>
      <c r="V506" s="525" t="s">
        <v>264</v>
      </c>
      <c r="W506" s="525"/>
      <c r="X506" s="552">
        <f>SUM(O371,O428,O463,O480,O487,O503)</f>
        <v>0</v>
      </c>
      <c r="Y506" s="552"/>
      <c r="Z506" s="549" t="str">
        <f>IF(ISERROR(X506/X507),"",X506/X507)</f>
        <v/>
      </c>
      <c r="AA506" s="549"/>
    </row>
    <row r="507" spans="1:27" ht="20.100000000000001" customHeight="1">
      <c r="A507" s="366" t="s">
        <v>498</v>
      </c>
      <c r="B507" s="267">
        <f>N498</f>
        <v>0</v>
      </c>
      <c r="C507" s="532" t="s">
        <v>277</v>
      </c>
      <c r="D507" s="533"/>
      <c r="E507" s="549">
        <f>IF(ISERROR(B507/B506),"",B507/B506)</f>
        <v>0</v>
      </c>
      <c r="F507" s="549"/>
      <c r="G507" s="525" t="s">
        <v>278</v>
      </c>
      <c r="H507" s="525"/>
      <c r="I507" s="555">
        <f>V498</f>
        <v>0</v>
      </c>
      <c r="J507" s="555"/>
      <c r="K507" s="555" t="s">
        <v>279</v>
      </c>
      <c r="L507" s="555"/>
      <c r="M507" s="556" t="str">
        <f t="array" ref="M507">IF(ISERROR(I507/B505),"",I507/B505)</f>
        <v/>
      </c>
      <c r="N507" s="556"/>
      <c r="O507" s="555"/>
      <c r="P507" s="525" t="s">
        <v>266</v>
      </c>
      <c r="Q507" s="525"/>
      <c r="R507" s="554">
        <f>SUM(R500:S506)</f>
        <v>0</v>
      </c>
      <c r="S507" s="554"/>
      <c r="T507" s="549"/>
      <c r="U507" s="549"/>
      <c r="V507" s="525" t="s">
        <v>266</v>
      </c>
      <c r="W507" s="525"/>
      <c r="X507" s="552">
        <f>SUM(X500:Y506)</f>
        <v>0</v>
      </c>
      <c r="Y507" s="552"/>
      <c r="Z507" s="549"/>
      <c r="AA507" s="549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551" t="str">
        <f>IF(ISERROR(#REF!/#REF!),"",#REF!/#REF!)</f>
        <v/>
      </c>
      <c r="H508" s="551"/>
      <c r="I508" s="551"/>
      <c r="J508" s="147"/>
      <c r="K508" s="182"/>
      <c r="L508" s="144"/>
      <c r="M508" s="144"/>
      <c r="N508" s="551" t="str">
        <f>IF(ISERROR(G508/#REF!),"",G508/#REF!)</f>
        <v/>
      </c>
      <c r="O508" s="551"/>
      <c r="P508" s="551"/>
      <c r="Q508" s="551"/>
      <c r="R508" s="551"/>
      <c r="S508" s="270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38" t="s">
        <v>268</v>
      </c>
      <c r="B510" s="538"/>
      <c r="C510" s="547">
        <f>SUM(B168,B336,B505)</f>
        <v>0</v>
      </c>
      <c r="D510" s="548"/>
      <c r="E510" s="538" t="s">
        <v>269</v>
      </c>
      <c r="F510" s="538"/>
      <c r="G510" s="550">
        <f>SUM(E168,E336,E505)</f>
        <v>0</v>
      </c>
      <c r="H510" s="550"/>
      <c r="I510" s="525" t="s">
        <v>270</v>
      </c>
      <c r="J510" s="538"/>
      <c r="K510" s="547">
        <f>IF(ISERROR(C510/G511),"",C510/G511)</f>
        <v>0</v>
      </c>
      <c r="L510" s="548"/>
      <c r="M510" s="525" t="s">
        <v>271</v>
      </c>
      <c r="N510" s="525"/>
      <c r="O510" s="526">
        <f t="array" ref="O510">IF(ISERROR(C510/C511),"",C510/C511)</f>
        <v>0</v>
      </c>
      <c r="P510" s="527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25" t="s">
        <v>273</v>
      </c>
      <c r="B511" s="525"/>
      <c r="C511" s="547">
        <f>SUM(B169,B337,B506)</f>
        <v>7</v>
      </c>
      <c r="D511" s="548"/>
      <c r="E511" s="525" t="s">
        <v>251</v>
      </c>
      <c r="F511" s="525"/>
      <c r="G511" s="550">
        <f>SUM(E169,E337,E506)</f>
        <v>82</v>
      </c>
      <c r="H511" s="550"/>
      <c r="I511" s="532" t="s">
        <v>274</v>
      </c>
      <c r="J511" s="533"/>
      <c r="K511" s="535">
        <f>C511-G511</f>
        <v>-75</v>
      </c>
      <c r="L511" s="534"/>
      <c r="M511" s="535" t="s">
        <v>275</v>
      </c>
      <c r="N511" s="534"/>
      <c r="O511" s="539">
        <f>IF(ISERROR(K511/C511),"",K511/C511)</f>
        <v>-10.714285714285714</v>
      </c>
      <c r="P511" s="540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32" t="s">
        <v>276</v>
      </c>
      <c r="B512" s="533"/>
      <c r="C512" s="547">
        <f>SUM(B170,B338,B507)</f>
        <v>0</v>
      </c>
      <c r="D512" s="548"/>
      <c r="E512" s="532" t="s">
        <v>277</v>
      </c>
      <c r="F512" s="533"/>
      <c r="G512" s="549">
        <f>IF(ISERROR(C512/C511),"",C512/C511)</f>
        <v>0</v>
      </c>
      <c r="H512" s="549"/>
      <c r="I512" s="525" t="s">
        <v>278</v>
      </c>
      <c r="J512" s="538"/>
      <c r="K512" s="550">
        <f>SUM(I170,I338,I507)</f>
        <v>0</v>
      </c>
      <c r="L512" s="550"/>
      <c r="M512" s="538" t="s">
        <v>279</v>
      </c>
      <c r="N512" s="538"/>
      <c r="O512" s="539" t="str">
        <f t="array" ref="O512">IF(ISERROR(K512/C510),"",K512/C510)</f>
        <v/>
      </c>
      <c r="P512" s="540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189"/>
      <c r="H513" s="190"/>
      <c r="I513" s="270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32" t="s">
        <v>298</v>
      </c>
      <c r="B514" s="533"/>
      <c r="C514" s="532" t="s">
        <v>299</v>
      </c>
      <c r="D514" s="533"/>
      <c r="E514" s="532" t="s">
        <v>256</v>
      </c>
      <c r="F514" s="533"/>
      <c r="G514" s="541" t="s">
        <v>254</v>
      </c>
      <c r="H514" s="542"/>
      <c r="I514" s="532" t="s">
        <v>255</v>
      </c>
      <c r="J514" s="534"/>
      <c r="K514" s="532" t="s">
        <v>300</v>
      </c>
      <c r="L514" s="533"/>
      <c r="M514" s="532" t="s">
        <v>256</v>
      </c>
      <c r="N514" s="533"/>
      <c r="O514" s="525" t="s">
        <v>257</v>
      </c>
      <c r="P514" s="525"/>
      <c r="Q514" s="532" t="s">
        <v>300</v>
      </c>
      <c r="R514" s="533"/>
      <c r="S514" s="532" t="s">
        <v>256</v>
      </c>
      <c r="T514" s="533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37" t="s">
        <v>201</v>
      </c>
      <c r="B515" s="533"/>
      <c r="C515" s="532">
        <f>SUM(G28,G196,G364)</f>
        <v>0</v>
      </c>
      <c r="D515" s="533"/>
      <c r="E515" s="528" t="str">
        <f>IF(ISERROR(C515/C521),"",C515/C521)</f>
        <v/>
      </c>
      <c r="F515" s="529"/>
      <c r="G515" s="543"/>
      <c r="H515" s="544"/>
      <c r="I515" s="530" t="s">
        <v>301</v>
      </c>
      <c r="J515" s="536"/>
      <c r="K515" s="535">
        <f t="shared" ref="K515:K520" si="236">SUM(R163,U331,U500)</f>
        <v>0</v>
      </c>
      <c r="L515" s="534"/>
      <c r="M515" s="528" t="str">
        <f t="array" ref="M515">IF(ISERROR(K515/K521),"",K515/K521)</f>
        <v/>
      </c>
      <c r="N515" s="529"/>
      <c r="O515" s="525" t="s">
        <v>259</v>
      </c>
      <c r="P515" s="525"/>
      <c r="Q515" s="526">
        <f t="shared" ref="Q515:Q520" si="237">SUM(X163,AA331,AA500)</f>
        <v>0</v>
      </c>
      <c r="R515" s="527"/>
      <c r="S515" s="528" t="str">
        <f t="array" ref="S515">IF(ISERROR(Q515/Q521),"",Q515/Q521)</f>
        <v/>
      </c>
      <c r="T515" s="529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37" t="s">
        <v>216</v>
      </c>
      <c r="B516" s="533"/>
      <c r="C516" s="532">
        <f>SUM(G86,G254,G422)</f>
        <v>0</v>
      </c>
      <c r="D516" s="533"/>
      <c r="E516" s="528" t="str">
        <f>IF(ISERROR(C516/C521),"",C516/C521)</f>
        <v/>
      </c>
      <c r="F516" s="529"/>
      <c r="G516" s="543"/>
      <c r="H516" s="544"/>
      <c r="I516" s="530" t="s">
        <v>302</v>
      </c>
      <c r="J516" s="536"/>
      <c r="K516" s="535">
        <f t="shared" si="236"/>
        <v>0</v>
      </c>
      <c r="L516" s="534"/>
      <c r="M516" s="528" t="str">
        <f>IF(ISERROR(K516/K521),"",K516/K521)</f>
        <v/>
      </c>
      <c r="N516" s="529"/>
      <c r="O516" s="525" t="s">
        <v>261</v>
      </c>
      <c r="P516" s="525"/>
      <c r="Q516" s="526">
        <f t="shared" si="237"/>
        <v>0</v>
      </c>
      <c r="R516" s="527"/>
      <c r="S516" s="528" t="str">
        <f>IF(ISERROR(Q516/Q521),"",Q516/Q521)</f>
        <v/>
      </c>
      <c r="T516" s="529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37" t="s">
        <v>224</v>
      </c>
      <c r="B517" s="533"/>
      <c r="C517" s="532">
        <f>SUM(G121,G289,G457)</f>
        <v>0</v>
      </c>
      <c r="D517" s="533"/>
      <c r="E517" s="528" t="str">
        <f>IF(ISERROR(C517/C521),"",C517/C521)</f>
        <v/>
      </c>
      <c r="F517" s="529"/>
      <c r="G517" s="543"/>
      <c r="H517" s="544"/>
      <c r="I517" s="530" t="s">
        <v>303</v>
      </c>
      <c r="J517" s="536"/>
      <c r="K517" s="535">
        <f t="shared" si="236"/>
        <v>0</v>
      </c>
      <c r="L517" s="534"/>
      <c r="M517" s="528" t="str">
        <f>IF(ISERROR(K517/K521),"",K517/K521)</f>
        <v/>
      </c>
      <c r="N517" s="529"/>
      <c r="O517" s="525" t="s">
        <v>263</v>
      </c>
      <c r="P517" s="525"/>
      <c r="Q517" s="526">
        <f t="shared" si="237"/>
        <v>0</v>
      </c>
      <c r="R517" s="527"/>
      <c r="S517" s="528" t="str">
        <f>IF(ISERROR(Q517/Q521),"",Q517/Q521)</f>
        <v/>
      </c>
      <c r="T517" s="529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37" t="s">
        <v>231</v>
      </c>
      <c r="B518" s="533"/>
      <c r="C518" s="532">
        <f>SUM(G137,G305,G473)</f>
        <v>0</v>
      </c>
      <c r="D518" s="533"/>
      <c r="E518" s="528" t="str">
        <f>IF(ISERROR(C518/C521),"",C518/C521)</f>
        <v/>
      </c>
      <c r="F518" s="529"/>
      <c r="G518" s="543"/>
      <c r="H518" s="544"/>
      <c r="I518" s="530" t="s">
        <v>304</v>
      </c>
      <c r="J518" s="536"/>
      <c r="K518" s="535">
        <f t="shared" si="236"/>
        <v>0</v>
      </c>
      <c r="L518" s="534"/>
      <c r="M518" s="528" t="str">
        <f>IF(ISERROR(K518/K521),"",K518/K521)</f>
        <v/>
      </c>
      <c r="N518" s="529"/>
      <c r="O518" s="525" t="s">
        <v>305</v>
      </c>
      <c r="P518" s="525"/>
      <c r="Q518" s="526">
        <f t="shared" si="237"/>
        <v>0</v>
      </c>
      <c r="R518" s="527"/>
      <c r="S518" s="528" t="str">
        <f>IF(ISERROR(Q518/Q521),"",Q518/Q521)</f>
        <v/>
      </c>
      <c r="T518" s="529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37" t="s">
        <v>234</v>
      </c>
      <c r="B519" s="533"/>
      <c r="C519" s="532">
        <f>SUM(G145,G313,G481)</f>
        <v>0</v>
      </c>
      <c r="D519" s="533"/>
      <c r="E519" s="528" t="str">
        <f>IF(ISERROR(C519/C521),"",C519/C521)</f>
        <v/>
      </c>
      <c r="F519" s="529"/>
      <c r="G519" s="543"/>
      <c r="H519" s="544"/>
      <c r="I519" s="530" t="s">
        <v>306</v>
      </c>
      <c r="J519" s="536"/>
      <c r="K519" s="535">
        <f t="shared" si="236"/>
        <v>0</v>
      </c>
      <c r="L519" s="534"/>
      <c r="M519" s="528" t="str">
        <f>IF(ISERROR(K519/K521),"",K519/K521)</f>
        <v/>
      </c>
      <c r="N519" s="529"/>
      <c r="O519" s="525" t="s">
        <v>267</v>
      </c>
      <c r="P519" s="525"/>
      <c r="Q519" s="526">
        <f t="shared" si="237"/>
        <v>0</v>
      </c>
      <c r="R519" s="527"/>
      <c r="S519" s="528" t="str">
        <f>IF(ISERROR(Q519/Q521),"",Q519/Q521)</f>
        <v/>
      </c>
      <c r="T519" s="529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37" t="s">
        <v>244</v>
      </c>
      <c r="B520" s="533"/>
      <c r="C520" s="532">
        <f>SUM(G160,G328,G497)</f>
        <v>0</v>
      </c>
      <c r="D520" s="533"/>
      <c r="E520" s="528" t="str">
        <f>IF(ISERROR(C520/C521),"",C520/C521)</f>
        <v/>
      </c>
      <c r="F520" s="529"/>
      <c r="G520" s="543"/>
      <c r="H520" s="544"/>
      <c r="I520" s="530" t="s">
        <v>307</v>
      </c>
      <c r="J520" s="536"/>
      <c r="K520" s="535">
        <f t="shared" si="236"/>
        <v>0</v>
      </c>
      <c r="L520" s="534"/>
      <c r="M520" s="528" t="str">
        <f>IF(ISERROR(K520/K521),"",K520/K521)</f>
        <v/>
      </c>
      <c r="N520" s="529"/>
      <c r="O520" s="525" t="s">
        <v>272</v>
      </c>
      <c r="P520" s="525"/>
      <c r="Q520" s="526">
        <f t="shared" si="237"/>
        <v>0</v>
      </c>
      <c r="R520" s="527"/>
      <c r="S520" s="528" t="str">
        <f>IF(ISERROR(Q520/Q521),"",Q520/Q521)</f>
        <v/>
      </c>
      <c r="T520" s="529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32" t="s">
        <v>266</v>
      </c>
      <c r="B521" s="533"/>
      <c r="C521" s="532">
        <f>SUM(C515:C520)</f>
        <v>0</v>
      </c>
      <c r="D521" s="533"/>
      <c r="E521" s="528">
        <f>SUM(E515:F520)</f>
        <v>0</v>
      </c>
      <c r="F521" s="529"/>
      <c r="G521" s="545"/>
      <c r="H521" s="546"/>
      <c r="I521" s="532" t="s">
        <v>266</v>
      </c>
      <c r="J521" s="534"/>
      <c r="K521" s="535">
        <f>SUM(R170,U338,U507)</f>
        <v>0</v>
      </c>
      <c r="L521" s="534"/>
      <c r="M521" s="528"/>
      <c r="N521" s="529"/>
      <c r="O521" s="525" t="s">
        <v>266</v>
      </c>
      <c r="P521" s="525"/>
      <c r="Q521" s="526">
        <f>SUM(Q515:R520)</f>
        <v>0</v>
      </c>
      <c r="R521" s="527"/>
      <c r="S521" s="528">
        <f>SUM(S515:T520)</f>
        <v>0</v>
      </c>
      <c r="T521" s="529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30" t="s">
        <v>308</v>
      </c>
      <c r="B523" s="531"/>
      <c r="C523" s="262" t="s">
        <v>309</v>
      </c>
      <c r="D523" s="262" t="s">
        <v>310</v>
      </c>
      <c r="E523" s="262" t="s">
        <v>311</v>
      </c>
      <c r="F523" s="262" t="s">
        <v>312</v>
      </c>
      <c r="G523" s="179" t="s">
        <v>313</v>
      </c>
      <c r="H523" s="151" t="s">
        <v>314</v>
      </c>
      <c r="I523" s="151" t="s">
        <v>315</v>
      </c>
      <c r="J523" s="151" t="s">
        <v>316</v>
      </c>
      <c r="K523" s="264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271" t="s">
        <v>322</v>
      </c>
      <c r="Q523" s="151" t="s">
        <v>323</v>
      </c>
      <c r="R523" s="131" t="s">
        <v>324</v>
      </c>
      <c r="S523" s="262" t="s">
        <v>325</v>
      </c>
      <c r="T523" s="262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21" t="s">
        <v>327</v>
      </c>
      <c r="B524" s="522"/>
      <c r="C524" s="128">
        <f>D524+E524+F524-G524-O524-P524</f>
        <v>0</v>
      </c>
      <c r="D524" s="128"/>
      <c r="E524" s="128"/>
      <c r="F524" s="128"/>
      <c r="G524" s="129"/>
      <c r="H524" s="128"/>
      <c r="I524" s="128"/>
      <c r="J524" s="128">
        <f>C524-H524-I524</f>
        <v>0</v>
      </c>
      <c r="K524" s="128"/>
      <c r="L524" s="128"/>
      <c r="M524" s="128"/>
      <c r="N524" s="128"/>
      <c r="O524" s="128"/>
      <c r="P524" s="130"/>
      <c r="Q524" s="128">
        <f>J524-K524-L524</f>
        <v>0</v>
      </c>
      <c r="R524" s="131">
        <f>Q524*11-M524-N524</f>
        <v>0</v>
      </c>
      <c r="S524" s="265" t="str">
        <f t="array" ref="S524">IF(ISERROR(Q524/J524),"",Q524/J524)</f>
        <v/>
      </c>
      <c r="T524" s="265" t="str">
        <f t="array" ref="T524">IF(ISERROR((O524:P524)/C524),"",SUM(O524:P524)/C524)</f>
        <v/>
      </c>
      <c r="X524" s="138"/>
      <c r="Y524" s="138"/>
      <c r="Z524" s="181"/>
      <c r="AA524" s="181"/>
    </row>
    <row r="525" spans="1:27" ht="20.100000000000001" customHeight="1">
      <c r="A525" s="521" t="s">
        <v>328</v>
      </c>
      <c r="B525" s="522"/>
      <c r="C525" s="128">
        <f>D525+E525+F525-G525-O525-P525</f>
        <v>0</v>
      </c>
      <c r="D525" s="132"/>
      <c r="E525" s="132"/>
      <c r="F525" s="132"/>
      <c r="G525" s="129"/>
      <c r="H525" s="128"/>
      <c r="I525" s="128"/>
      <c r="J525" s="128">
        <f>C525-H525-I525</f>
        <v>0</v>
      </c>
      <c r="K525" s="128"/>
      <c r="L525" s="128"/>
      <c r="M525" s="128"/>
      <c r="N525" s="128"/>
      <c r="O525" s="132"/>
      <c r="P525" s="133"/>
      <c r="Q525" s="128">
        <f>J525-K525-L525</f>
        <v>0</v>
      </c>
      <c r="R525" s="131">
        <f>Q525*11-M525-N525</f>
        <v>0</v>
      </c>
      <c r="S525" s="265" t="str">
        <f t="array" ref="S525">IF(ISERROR(Q525/J525),"",Q525/J525)</f>
        <v/>
      </c>
      <c r="T525" s="265" t="str">
        <f t="array" ref="T525">IF(ISERROR((O525:P525)/C525),"",SUM(O525:P525)/C525)</f>
        <v/>
      </c>
      <c r="X525" s="138"/>
      <c r="Y525" s="138"/>
      <c r="Z525" s="181"/>
      <c r="AA525" s="181"/>
    </row>
    <row r="526" spans="1:27" ht="20.100000000000001" customHeight="1">
      <c r="A526" s="521" t="s">
        <v>329</v>
      </c>
      <c r="B526" s="522"/>
      <c r="C526" s="128">
        <f>D526+E526+F526-G526-O526-P526</f>
        <v>0</v>
      </c>
      <c r="D526" s="132"/>
      <c r="E526" s="132"/>
      <c r="F526" s="132"/>
      <c r="G526" s="129"/>
      <c r="H526" s="128"/>
      <c r="I526" s="128"/>
      <c r="J526" s="128">
        <f>C526-H526-I526</f>
        <v>0</v>
      </c>
      <c r="K526" s="128"/>
      <c r="L526" s="128"/>
      <c r="M526" s="128"/>
      <c r="N526" s="128"/>
      <c r="O526" s="132"/>
      <c r="P526" s="133"/>
      <c r="Q526" s="128">
        <f>J526-K526-L526</f>
        <v>0</v>
      </c>
      <c r="R526" s="131">
        <f>Q526*11-M526-N526</f>
        <v>0</v>
      </c>
      <c r="S526" s="265" t="str">
        <f t="array" ref="S526">IF(ISERROR(Q526/J526),"",Q526/J526)</f>
        <v/>
      </c>
      <c r="T526" s="265" t="str">
        <f t="array" ref="T526">IF(ISERROR((O526:P526)/C526),"",SUM(O526:P526)/C526)</f>
        <v/>
      </c>
      <c r="V526" s="201"/>
      <c r="X526" s="138"/>
      <c r="Y526" s="138"/>
      <c r="Z526" s="181"/>
      <c r="AA526" s="181"/>
    </row>
    <row r="527" spans="1:27" ht="20.100000000000001" customHeight="1">
      <c r="A527" s="523" t="s">
        <v>330</v>
      </c>
      <c r="B527" s="524"/>
      <c r="C527" s="134">
        <f>SUM(C524:C526)</f>
        <v>0</v>
      </c>
      <c r="D527" s="134">
        <f t="shared" ref="D527:N527" si="238">SUM(D524:D526)</f>
        <v>0</v>
      </c>
      <c r="E527" s="134">
        <f t="shared" si="238"/>
        <v>0</v>
      </c>
      <c r="F527" s="134">
        <f t="shared" si="238"/>
        <v>0</v>
      </c>
      <c r="G527" s="135">
        <f t="shared" si="238"/>
        <v>0</v>
      </c>
      <c r="H527" s="134">
        <f t="shared" si="238"/>
        <v>0</v>
      </c>
      <c r="I527" s="134">
        <f t="shared" si="238"/>
        <v>0</v>
      </c>
      <c r="J527" s="134">
        <f t="shared" si="238"/>
        <v>0</v>
      </c>
      <c r="K527" s="134">
        <f t="shared" si="238"/>
        <v>0</v>
      </c>
      <c r="L527" s="134">
        <f t="shared" si="238"/>
        <v>0</v>
      </c>
      <c r="M527" s="134">
        <f t="shared" si="238"/>
        <v>0</v>
      </c>
      <c r="N527" s="134">
        <f t="shared" si="238"/>
        <v>0</v>
      </c>
      <c r="O527" s="134">
        <f>SUM(O524:O526)</f>
        <v>0</v>
      </c>
      <c r="P527" s="134">
        <f>SUM(P524:P526)</f>
        <v>0</v>
      </c>
      <c r="Q527" s="134">
        <f>SUM(Q524:Q526)</f>
        <v>0</v>
      </c>
      <c r="R527" s="136">
        <f>SUM(R524:R526)</f>
        <v>0</v>
      </c>
      <c r="S527" s="137" t="str">
        <f t="array" ref="S527">IF(ISERROR(Q527/J527),"",Q527/J527)</f>
        <v/>
      </c>
      <c r="T527" s="137" t="str">
        <f t="array" ref="T527">IF(ISERROR((O527:P527)/C527),"",SUM(O527:P527)/C527)</f>
        <v/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451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7:B527"/>
    <mergeCell ref="Q521:R521"/>
    <mergeCell ref="S521:T521"/>
    <mergeCell ref="A523:B523"/>
    <mergeCell ref="A524:B524"/>
    <mergeCell ref="A525:B525"/>
    <mergeCell ref="A526:B526"/>
    <mergeCell ref="A521:B521"/>
    <mergeCell ref="C521:D521"/>
    <mergeCell ref="E521:F521"/>
    <mergeCell ref="I521:J521"/>
    <mergeCell ref="K521:L521"/>
    <mergeCell ref="M521:N521"/>
    <mergeCell ref="O521:P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2:D502"/>
    <mergeCell ref="E502:F502"/>
    <mergeCell ref="G502:H502"/>
    <mergeCell ref="I502:J502"/>
    <mergeCell ref="K502:L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M502:N502"/>
    <mergeCell ref="P502:Q502"/>
    <mergeCell ref="R502:S502"/>
    <mergeCell ref="T502:U502"/>
    <mergeCell ref="V502:W502"/>
    <mergeCell ref="X502:Y502"/>
    <mergeCell ref="V503:W503"/>
    <mergeCell ref="X503:Y503"/>
    <mergeCell ref="Z503:AA503"/>
    <mergeCell ref="Z500:AA500"/>
    <mergeCell ref="C501:D501"/>
    <mergeCell ref="E501:F501"/>
    <mergeCell ref="G501:H501"/>
    <mergeCell ref="I501:J501"/>
    <mergeCell ref="K501:L501"/>
    <mergeCell ref="R501:S501"/>
    <mergeCell ref="T501:U501"/>
    <mergeCell ref="V501:W501"/>
    <mergeCell ref="X501:Y501"/>
    <mergeCell ref="Z501:AA501"/>
    <mergeCell ref="R499:S499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G499:H499"/>
    <mergeCell ref="I499:J499"/>
    <mergeCell ref="K499:L499"/>
    <mergeCell ref="M499:N499"/>
    <mergeCell ref="O499:O507"/>
    <mergeCell ref="P499:Q499"/>
    <mergeCell ref="M500:N500"/>
    <mergeCell ref="P500:Q500"/>
    <mergeCell ref="M501:N501"/>
    <mergeCell ref="P501:Q501"/>
    <mergeCell ref="R500:S500"/>
    <mergeCell ref="T500:U500"/>
    <mergeCell ref="V500:W500"/>
    <mergeCell ref="X500:Y500"/>
    <mergeCell ref="A497:B497"/>
    <mergeCell ref="A498:F498"/>
    <mergeCell ref="A499:A504"/>
    <mergeCell ref="C499:D499"/>
    <mergeCell ref="E499:F499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A340:A342"/>
    <mergeCell ref="B340:B342"/>
    <mergeCell ref="C340:C342"/>
    <mergeCell ref="D340:D342"/>
    <mergeCell ref="E340:E342"/>
    <mergeCell ref="X340:AA340"/>
    <mergeCell ref="O341:O342"/>
    <mergeCell ref="P341:P342"/>
    <mergeCell ref="Q341:Q342"/>
    <mergeCell ref="R341:R342"/>
    <mergeCell ref="F340:F342"/>
    <mergeCell ref="G340:H341"/>
    <mergeCell ref="I340:I342"/>
    <mergeCell ref="J340:J342"/>
    <mergeCell ref="K340:K342"/>
    <mergeCell ref="L340:L342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V337:W337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A305:B305"/>
    <mergeCell ref="A313:B313"/>
    <mergeCell ref="A328:B328"/>
    <mergeCell ref="U173:U174"/>
    <mergeCell ref="X173:X174"/>
    <mergeCell ref="Y173:Y174"/>
    <mergeCell ref="A196:B196"/>
    <mergeCell ref="I172:I174"/>
    <mergeCell ref="J172:J174"/>
    <mergeCell ref="K172:K174"/>
    <mergeCell ref="L172:L174"/>
    <mergeCell ref="M172:M174"/>
    <mergeCell ref="N172:N174"/>
    <mergeCell ref="X172:AA172"/>
    <mergeCell ref="O173:O174"/>
    <mergeCell ref="P173:P174"/>
    <mergeCell ref="Q173:Q174"/>
    <mergeCell ref="R173:R174"/>
    <mergeCell ref="S173:S174"/>
    <mergeCell ref="T173:T174"/>
    <mergeCell ref="A254:B254"/>
    <mergeCell ref="A289:B289"/>
    <mergeCell ref="V170:W170"/>
    <mergeCell ref="X170:Y170"/>
    <mergeCell ref="Z170:AA170"/>
    <mergeCell ref="A172:A174"/>
    <mergeCell ref="B172:B174"/>
    <mergeCell ref="C172:C174"/>
    <mergeCell ref="D172:D174"/>
    <mergeCell ref="E172:E174"/>
    <mergeCell ref="F172:F174"/>
    <mergeCell ref="G172:H173"/>
    <mergeCell ref="Z173:Z174"/>
    <mergeCell ref="AA173:AA174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O172:U172"/>
    <mergeCell ref="V172:V174"/>
    <mergeCell ref="W172:W174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Z169:AA169"/>
    <mergeCell ref="M169:N169"/>
    <mergeCell ref="P169:Q169"/>
    <mergeCell ref="R169:S169"/>
    <mergeCell ref="T169:U169"/>
    <mergeCell ref="V169:W169"/>
    <mergeCell ref="X169:Y169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K166:L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M166:N166"/>
    <mergeCell ref="P166:Q166"/>
    <mergeCell ref="R166:S166"/>
    <mergeCell ref="T166:U166"/>
    <mergeCell ref="V166:W166"/>
    <mergeCell ref="X166:Y166"/>
    <mergeCell ref="V167:W167"/>
    <mergeCell ref="X167:Y167"/>
    <mergeCell ref="Z167:AA167"/>
    <mergeCell ref="K164:L164"/>
    <mergeCell ref="M164:N164"/>
    <mergeCell ref="P164:Q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R165:S165"/>
    <mergeCell ref="T165:U165"/>
    <mergeCell ref="V165:W165"/>
    <mergeCell ref="X165:Y165"/>
    <mergeCell ref="Z165:AA165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M163:N163"/>
    <mergeCell ref="P163:Q163"/>
    <mergeCell ref="K162:L162"/>
    <mergeCell ref="M162:N162"/>
    <mergeCell ref="O162:O170"/>
    <mergeCell ref="P162:Q162"/>
    <mergeCell ref="R162:S162"/>
    <mergeCell ref="T162:U162"/>
    <mergeCell ref="R163:S163"/>
    <mergeCell ref="T163:U163"/>
    <mergeCell ref="R164:S164"/>
    <mergeCell ref="T164:U164"/>
    <mergeCell ref="V163:W163"/>
    <mergeCell ref="X163:Y163"/>
    <mergeCell ref="Z163:AA163"/>
    <mergeCell ref="C164:D164"/>
    <mergeCell ref="A161:F161"/>
    <mergeCell ref="A162:A167"/>
    <mergeCell ref="C162:D162"/>
    <mergeCell ref="E162:F162"/>
    <mergeCell ref="G162:H162"/>
    <mergeCell ref="I162:J162"/>
    <mergeCell ref="A121:B121"/>
    <mergeCell ref="A137:B137"/>
    <mergeCell ref="A145:B145"/>
    <mergeCell ref="A160:B160"/>
    <mergeCell ref="E164:F164"/>
    <mergeCell ref="G164:H164"/>
    <mergeCell ref="I164:J164"/>
    <mergeCell ref="C166:D166"/>
    <mergeCell ref="E166:F166"/>
    <mergeCell ref="G166:H166"/>
    <mergeCell ref="I166:J16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A179" zoomScaleNormal="100" workbookViewId="0">
      <selection activeCell="G238" sqref="G238"/>
    </sheetView>
  </sheetViews>
  <sheetFormatPr defaultRowHeight="15.75"/>
  <cols>
    <col min="1" max="1" width="9.75" style="143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52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86" t="s">
        <v>519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15" t="s">
        <v>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87" t="s">
        <v>520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75" t="s">
        <v>521</v>
      </c>
      <c r="B4" s="616" t="s">
        <v>25</v>
      </c>
      <c r="C4" s="616" t="s">
        <v>26</v>
      </c>
      <c r="D4" s="616" t="s">
        <v>27</v>
      </c>
      <c r="E4" s="619" t="s">
        <v>28</v>
      </c>
      <c r="F4" s="622" t="s">
        <v>29</v>
      </c>
      <c r="G4" s="625" t="s">
        <v>30</v>
      </c>
      <c r="H4" s="625"/>
      <c r="I4" s="616" t="s">
        <v>31</v>
      </c>
      <c r="J4" s="626" t="s">
        <v>32</v>
      </c>
      <c r="K4" s="637" t="s">
        <v>33</v>
      </c>
      <c r="L4" s="616" t="s">
        <v>34</v>
      </c>
      <c r="M4" s="640" t="s">
        <v>35</v>
      </c>
      <c r="N4" s="634" t="s">
        <v>36</v>
      </c>
      <c r="O4" s="625" t="s">
        <v>37</v>
      </c>
      <c r="P4" s="625"/>
      <c r="Q4" s="625"/>
      <c r="R4" s="625"/>
      <c r="S4" s="625"/>
      <c r="T4" s="625"/>
      <c r="U4" s="625"/>
      <c r="V4" s="642" t="s">
        <v>38</v>
      </c>
      <c r="W4" s="634" t="s">
        <v>39</v>
      </c>
      <c r="X4" s="625" t="s">
        <v>40</v>
      </c>
      <c r="Y4" s="625"/>
      <c r="Z4" s="625"/>
      <c r="AA4" s="62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76"/>
      <c r="B5" s="617"/>
      <c r="C5" s="617"/>
      <c r="D5" s="617"/>
      <c r="E5" s="620"/>
      <c r="F5" s="623"/>
      <c r="G5" s="625"/>
      <c r="H5" s="625"/>
      <c r="I5" s="617"/>
      <c r="J5" s="627"/>
      <c r="K5" s="638"/>
      <c r="L5" s="617"/>
      <c r="M5" s="641"/>
      <c r="N5" s="634"/>
      <c r="O5" s="625" t="s">
        <v>41</v>
      </c>
      <c r="P5" s="625" t="s">
        <v>42</v>
      </c>
      <c r="Q5" s="625" t="s">
        <v>43</v>
      </c>
      <c r="R5" s="635" t="s">
        <v>44</v>
      </c>
      <c r="S5" s="636" t="s">
        <v>45</v>
      </c>
      <c r="T5" s="625" t="s">
        <v>46</v>
      </c>
      <c r="U5" s="625" t="s">
        <v>47</v>
      </c>
      <c r="V5" s="642"/>
      <c r="W5" s="634"/>
      <c r="X5" s="625" t="s">
        <v>13</v>
      </c>
      <c r="Y5" s="625" t="s">
        <v>48</v>
      </c>
      <c r="Z5" s="625" t="s">
        <v>49</v>
      </c>
      <c r="AA5" s="62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77"/>
      <c r="B6" s="618"/>
      <c r="C6" s="618"/>
      <c r="D6" s="618"/>
      <c r="E6" s="621"/>
      <c r="F6" s="624"/>
      <c r="G6" s="407" t="s">
        <v>50</v>
      </c>
      <c r="H6" s="407" t="s">
        <v>51</v>
      </c>
      <c r="I6" s="618"/>
      <c r="J6" s="628"/>
      <c r="K6" s="639"/>
      <c r="L6" s="618"/>
      <c r="M6" s="641"/>
      <c r="N6" s="634"/>
      <c r="O6" s="625"/>
      <c r="P6" s="625"/>
      <c r="Q6" s="625"/>
      <c r="R6" s="635"/>
      <c r="S6" s="636"/>
      <c r="T6" s="625"/>
      <c r="U6" s="625"/>
      <c r="V6" s="642"/>
      <c r="W6" s="634"/>
      <c r="X6" s="625"/>
      <c r="Y6" s="625"/>
      <c r="Z6" s="625"/>
      <c r="AA6" s="62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SUM('10:14'!G7)</f>
        <v>0</v>
      </c>
      <c r="H7" s="111">
        <f t="shared" ref="H7:H24" si="0">D7*G7</f>
        <v>0</v>
      </c>
      <c r="I7" s="109">
        <f>SUM('10:14'!I7)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16" si="1">IF(ISERROR(I7-K7),"",I7-K7)</f>
        <v>0</v>
      </c>
      <c r="N7" s="109">
        <f>SUM('10:14'!N7)</f>
        <v>0</v>
      </c>
      <c r="O7" s="109">
        <f>SUM('10:14'!O7)</f>
        <v>0</v>
      </c>
      <c r="P7" s="109">
        <f>SUM('10:14'!P7)</f>
        <v>0</v>
      </c>
      <c r="Q7" s="109">
        <f>SUM('10:14'!Q7)</f>
        <v>0</v>
      </c>
      <c r="R7" s="109">
        <f>SUM('10:14'!R7)</f>
        <v>0</v>
      </c>
      <c r="S7" s="109">
        <f>SUM('10:14'!S7)</f>
        <v>0</v>
      </c>
      <c r="T7" s="109">
        <f>SUM('10:14'!T7)</f>
        <v>0</v>
      </c>
      <c r="U7" s="109">
        <f>SUM('10:14'!U7)</f>
        <v>0</v>
      </c>
      <c r="V7" s="243">
        <f t="shared" ref="V7:V27" si="2">SUM(X7:AA7)</f>
        <v>0</v>
      </c>
      <c r="W7" s="33" t="str">
        <f t="shared" ref="W7:W16" si="3">IF(ISERROR(V7/G7),"",V7/G7)</f>
        <v/>
      </c>
      <c r="X7" s="109">
        <f>SUM('10:14'!X7)</f>
        <v>0</v>
      </c>
      <c r="Y7" s="109">
        <f>SUM('10:14'!Y7)</f>
        <v>0</v>
      </c>
      <c r="Z7" s="109">
        <f>SUM('10:14'!Z7)</f>
        <v>0</v>
      </c>
      <c r="AA7" s="109">
        <f>SUM('10:14'!AA7)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58"/>
      <c r="B8" s="62" t="s">
        <v>54</v>
      </c>
      <c r="C8" s="16" t="s">
        <v>53</v>
      </c>
      <c r="D8" s="17">
        <v>5.03</v>
      </c>
      <c r="E8" s="17"/>
      <c r="F8" s="6"/>
      <c r="G8" s="109">
        <f>SUM('10:14'!G8)</f>
        <v>0</v>
      </c>
      <c r="H8" s="111">
        <f t="shared" si="0"/>
        <v>0</v>
      </c>
      <c r="I8" s="109">
        <f>SUM('10:14'!I8)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SUM('10:14'!N8)</f>
        <v>0</v>
      </c>
      <c r="O8" s="109">
        <f>SUM('10:14'!O8)</f>
        <v>0</v>
      </c>
      <c r="P8" s="109">
        <f>SUM('10:14'!P8)</f>
        <v>0</v>
      </c>
      <c r="Q8" s="109">
        <f>SUM('10:14'!Q8)</f>
        <v>0</v>
      </c>
      <c r="R8" s="109">
        <f>SUM('10:14'!R8)</f>
        <v>0</v>
      </c>
      <c r="S8" s="109">
        <f>SUM('10:14'!S8)</f>
        <v>0</v>
      </c>
      <c r="T8" s="109">
        <f>SUM('10:14'!T8)</f>
        <v>0</v>
      </c>
      <c r="U8" s="109">
        <f>SUM('10:14'!U8)</f>
        <v>0</v>
      </c>
      <c r="V8" s="243">
        <f t="shared" si="2"/>
        <v>0</v>
      </c>
      <c r="W8" s="33" t="str">
        <f t="shared" si="3"/>
        <v/>
      </c>
      <c r="X8" s="109">
        <f>SUM('10:14'!X8)</f>
        <v>0</v>
      </c>
      <c r="Y8" s="109">
        <f>SUM('10:14'!Y8)</f>
        <v>0</v>
      </c>
      <c r="Z8" s="109">
        <f>SUM('10:14'!Z8)</f>
        <v>0</v>
      </c>
      <c r="AA8" s="109">
        <f>SUM('10:14'!AA8)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59"/>
      <c r="B9" s="62" t="s">
        <v>54</v>
      </c>
      <c r="C9" s="16" t="s">
        <v>55</v>
      </c>
      <c r="D9" s="17">
        <v>5.03</v>
      </c>
      <c r="E9" s="17"/>
      <c r="F9" s="6"/>
      <c r="G9" s="109">
        <f>SUM('10:14'!G9)</f>
        <v>0</v>
      </c>
      <c r="H9" s="111">
        <f t="shared" si="0"/>
        <v>0</v>
      </c>
      <c r="I9" s="109">
        <f>SUM('10:14'!I9)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SUM('10:14'!N9)</f>
        <v>0</v>
      </c>
      <c r="O9" s="109">
        <f>SUM('10:14'!O9)</f>
        <v>0</v>
      </c>
      <c r="P9" s="109">
        <f>SUM('10:14'!P9)</f>
        <v>0</v>
      </c>
      <c r="Q9" s="109">
        <f>SUM('10:14'!Q9)</f>
        <v>0</v>
      </c>
      <c r="R9" s="109">
        <f>SUM('10:14'!R9)</f>
        <v>0</v>
      </c>
      <c r="S9" s="109">
        <f>SUM('10:14'!S9)</f>
        <v>0</v>
      </c>
      <c r="T9" s="109">
        <f>SUM('10:14'!T9)</f>
        <v>0</v>
      </c>
      <c r="U9" s="109">
        <f>SUM('10:14'!U9)</f>
        <v>0</v>
      </c>
      <c r="V9" s="243">
        <f t="shared" si="2"/>
        <v>0</v>
      </c>
      <c r="W9" s="33" t="str">
        <f t="shared" si="3"/>
        <v/>
      </c>
      <c r="X9" s="109">
        <f>SUM('10:14'!X9)</f>
        <v>0</v>
      </c>
      <c r="Y9" s="109">
        <f>SUM('10:14'!Y9)</f>
        <v>0</v>
      </c>
      <c r="Z9" s="109">
        <f>SUM('10:14'!Z9)</f>
        <v>0</v>
      </c>
      <c r="AA9" s="109">
        <f>SUM('10:14'!AA9)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SUM('10:14'!G10)</f>
        <v>0</v>
      </c>
      <c r="H10" s="111">
        <f t="shared" si="0"/>
        <v>0</v>
      </c>
      <c r="I10" s="109">
        <f>SUM('10:14'!I10)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98">
        <v>19</v>
      </c>
      <c r="M10" s="36">
        <f t="shared" si="1"/>
        <v>0</v>
      </c>
      <c r="N10" s="109">
        <f>SUM('10:14'!N10)</f>
        <v>0</v>
      </c>
      <c r="O10" s="109">
        <f>SUM('10:14'!O10)</f>
        <v>0</v>
      </c>
      <c r="P10" s="109">
        <f>SUM('10:14'!P10)</f>
        <v>0</v>
      </c>
      <c r="Q10" s="109">
        <f>SUM('10:14'!Q10)</f>
        <v>0</v>
      </c>
      <c r="R10" s="109">
        <f>SUM('10:14'!R10)</f>
        <v>0</v>
      </c>
      <c r="S10" s="109">
        <f>SUM('10:14'!S10)</f>
        <v>0</v>
      </c>
      <c r="T10" s="109">
        <f>SUM('10:14'!T10)</f>
        <v>0</v>
      </c>
      <c r="U10" s="109">
        <f>SUM('10:14'!U10)</f>
        <v>0</v>
      </c>
      <c r="V10" s="243">
        <f t="shared" si="2"/>
        <v>0</v>
      </c>
      <c r="W10" s="33" t="str">
        <f t="shared" si="3"/>
        <v/>
      </c>
      <c r="X10" s="109">
        <f>SUM('10:14'!X10)</f>
        <v>0</v>
      </c>
      <c r="Y10" s="109">
        <f>SUM('10:14'!Y10)</f>
        <v>0</v>
      </c>
      <c r="Z10" s="109">
        <f>SUM('10:14'!Z10)</f>
        <v>0</v>
      </c>
      <c r="AA10" s="109">
        <f>SUM('10:14'!AA10)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SUM('10:14'!G11)</f>
        <v>0</v>
      </c>
      <c r="H11" s="111">
        <f t="shared" si="0"/>
        <v>0</v>
      </c>
      <c r="I11" s="109">
        <f>SUM('10:14'!I11)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98">
        <v>20</v>
      </c>
      <c r="M11" s="36">
        <f t="shared" si="1"/>
        <v>0</v>
      </c>
      <c r="N11" s="109">
        <f>SUM('10:14'!N11)</f>
        <v>0</v>
      </c>
      <c r="O11" s="109">
        <f>SUM('10:14'!O11)</f>
        <v>0</v>
      </c>
      <c r="P11" s="109">
        <f>SUM('10:14'!P11)</f>
        <v>0</v>
      </c>
      <c r="Q11" s="109">
        <f>SUM('10:14'!Q11)</f>
        <v>0</v>
      </c>
      <c r="R11" s="109">
        <f>SUM('10:14'!R11)</f>
        <v>0</v>
      </c>
      <c r="S11" s="109">
        <f>SUM('10:14'!S11)</f>
        <v>0</v>
      </c>
      <c r="T11" s="109">
        <f>SUM('10:14'!T11)</f>
        <v>0</v>
      </c>
      <c r="U11" s="109">
        <f>SUM('10:14'!U11)</f>
        <v>0</v>
      </c>
      <c r="V11" s="243">
        <f t="shared" si="2"/>
        <v>0</v>
      </c>
      <c r="W11" s="33" t="str">
        <f t="shared" si="3"/>
        <v/>
      </c>
      <c r="X11" s="109">
        <f>SUM('10:14'!X11)</f>
        <v>0</v>
      </c>
      <c r="Y11" s="109">
        <f>SUM('10:14'!Y11)</f>
        <v>0</v>
      </c>
      <c r="Z11" s="109">
        <f>SUM('10:14'!Z11)</f>
        <v>0</v>
      </c>
      <c r="AA11" s="109">
        <f>SUM('10:14'!AA11)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SUM('10:14'!G12)</f>
        <v>0</v>
      </c>
      <c r="H12" s="111">
        <f t="shared" si="0"/>
        <v>0</v>
      </c>
      <c r="I12" s="109">
        <f>SUM('10:14'!I12)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SUM('10:14'!N12)</f>
        <v>0</v>
      </c>
      <c r="O12" s="109">
        <f>SUM('10:14'!O12)</f>
        <v>0</v>
      </c>
      <c r="P12" s="109">
        <f>SUM('10:14'!P12)</f>
        <v>0</v>
      </c>
      <c r="Q12" s="109">
        <f>SUM('10:14'!Q12)</f>
        <v>0</v>
      </c>
      <c r="R12" s="109">
        <f>SUM('10:14'!R12)</f>
        <v>0</v>
      </c>
      <c r="S12" s="109">
        <f>SUM('10:14'!S12)</f>
        <v>0</v>
      </c>
      <c r="T12" s="109">
        <f>SUM('10:14'!T12)</f>
        <v>0</v>
      </c>
      <c r="U12" s="109">
        <f>SUM('10:14'!U12)</f>
        <v>0</v>
      </c>
      <c r="V12" s="243">
        <f t="shared" si="2"/>
        <v>0</v>
      </c>
      <c r="W12" s="33" t="str">
        <f t="shared" si="3"/>
        <v/>
      </c>
      <c r="X12" s="109">
        <f>SUM('10:14'!X12)</f>
        <v>0</v>
      </c>
      <c r="Y12" s="109">
        <f>SUM('10:14'!Y12)</f>
        <v>0</v>
      </c>
      <c r="Z12" s="109">
        <f>SUM('10:14'!Z12)</f>
        <v>0</v>
      </c>
      <c r="AA12" s="109">
        <f>SUM('10:14'!AA12)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SUM('10:14'!G13)</f>
        <v>0</v>
      </c>
      <c r="H13" s="111">
        <f t="shared" si="0"/>
        <v>0</v>
      </c>
      <c r="I13" s="109">
        <f>SUM('10:14'!I13)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SUM('10:14'!N13)</f>
        <v>0</v>
      </c>
      <c r="O13" s="109">
        <f>SUM('10:14'!O13)</f>
        <v>0</v>
      </c>
      <c r="P13" s="109">
        <f>SUM('10:14'!P13)</f>
        <v>0</v>
      </c>
      <c r="Q13" s="109">
        <f>SUM('10:14'!Q13)</f>
        <v>0</v>
      </c>
      <c r="R13" s="109">
        <f>SUM('10:14'!R13)</f>
        <v>0</v>
      </c>
      <c r="S13" s="109">
        <f>SUM('10:14'!S13)</f>
        <v>0</v>
      </c>
      <c r="T13" s="109">
        <f>SUM('10:14'!T13)</f>
        <v>0</v>
      </c>
      <c r="U13" s="109">
        <f>SUM('10:14'!U13)</f>
        <v>0</v>
      </c>
      <c r="V13" s="243">
        <f t="shared" si="2"/>
        <v>0</v>
      </c>
      <c r="W13" s="33" t="str">
        <f t="shared" si="3"/>
        <v/>
      </c>
      <c r="X13" s="109">
        <f>SUM('10:14'!X13)</f>
        <v>0</v>
      </c>
      <c r="Y13" s="109">
        <f>SUM('10:14'!Y13)</f>
        <v>0</v>
      </c>
      <c r="Z13" s="109">
        <f>SUM('10:14'!Z13)</f>
        <v>0</v>
      </c>
      <c r="AA13" s="109">
        <f>SUM('10:14'!AA13)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SUM('10:14'!G14)</f>
        <v>0</v>
      </c>
      <c r="H14" s="111">
        <f t="shared" si="0"/>
        <v>0</v>
      </c>
      <c r="I14" s="109">
        <f>SUM('10:14'!I14)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SUM('10:14'!N14)</f>
        <v>0</v>
      </c>
      <c r="O14" s="109">
        <f>SUM('10:14'!O14)</f>
        <v>0</v>
      </c>
      <c r="P14" s="109">
        <f>SUM('10:14'!P14)</f>
        <v>0</v>
      </c>
      <c r="Q14" s="109">
        <f>SUM('10:14'!Q14)</f>
        <v>0</v>
      </c>
      <c r="R14" s="109">
        <f>SUM('10:14'!R14)</f>
        <v>0</v>
      </c>
      <c r="S14" s="109">
        <f>SUM('10:14'!S14)</f>
        <v>0</v>
      </c>
      <c r="T14" s="109">
        <f>SUM('10:14'!T14)</f>
        <v>0</v>
      </c>
      <c r="U14" s="109">
        <f>SUM('10:14'!U14)</f>
        <v>0</v>
      </c>
      <c r="V14" s="243">
        <f t="shared" si="2"/>
        <v>0</v>
      </c>
      <c r="W14" s="33" t="str">
        <f t="shared" si="3"/>
        <v/>
      </c>
      <c r="X14" s="109">
        <f>SUM('10:14'!X14)</f>
        <v>0</v>
      </c>
      <c r="Y14" s="109">
        <f>SUM('10:14'!Y14)</f>
        <v>0</v>
      </c>
      <c r="Z14" s="109">
        <f>SUM('10:14'!Z14)</f>
        <v>0</v>
      </c>
      <c r="AA14" s="109">
        <f>SUM('10:14'!AA14)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58">
        <v>30200006</v>
      </c>
      <c r="B15" s="322" t="s">
        <v>62</v>
      </c>
      <c r="C15" s="16" t="s">
        <v>63</v>
      </c>
      <c r="D15" s="17">
        <v>5.04</v>
      </c>
      <c r="E15" s="17"/>
      <c r="F15" s="79"/>
      <c r="G15" s="109">
        <f>SUM('10:14'!G15)</f>
        <v>0</v>
      </c>
      <c r="H15" s="111">
        <f t="shared" si="0"/>
        <v>0</v>
      </c>
      <c r="I15" s="109">
        <f>SUM('10:14'!I15)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SUM('10:14'!N15)</f>
        <v>0</v>
      </c>
      <c r="O15" s="109">
        <f>SUM('10:14'!O15)</f>
        <v>0</v>
      </c>
      <c r="P15" s="109">
        <f>SUM('10:14'!P15)</f>
        <v>0</v>
      </c>
      <c r="Q15" s="109">
        <f>SUM('10:14'!Q15)</f>
        <v>0</v>
      </c>
      <c r="R15" s="109">
        <f>SUM('10:14'!R15)</f>
        <v>0</v>
      </c>
      <c r="S15" s="109">
        <f>SUM('10:14'!S15)</f>
        <v>0</v>
      </c>
      <c r="T15" s="109">
        <f>SUM('10:14'!T15)</f>
        <v>0</v>
      </c>
      <c r="U15" s="109">
        <f>SUM('10:14'!U15)</f>
        <v>0</v>
      </c>
      <c r="V15" s="243">
        <f t="shared" si="2"/>
        <v>0</v>
      </c>
      <c r="W15" s="33" t="str">
        <f t="shared" si="3"/>
        <v/>
      </c>
      <c r="X15" s="109">
        <f>SUM('10:14'!X15)</f>
        <v>0</v>
      </c>
      <c r="Y15" s="109">
        <f>SUM('10:14'!Y15)</f>
        <v>0</v>
      </c>
      <c r="Z15" s="109">
        <f>SUM('10:14'!Z15)</f>
        <v>0</v>
      </c>
      <c r="AA15" s="109">
        <f>SUM('10:14'!AA15)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5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SUM('10:14'!G16)</f>
        <v>0</v>
      </c>
      <c r="H16" s="111">
        <f t="shared" si="0"/>
        <v>0</v>
      </c>
      <c r="I16" s="109">
        <f>SUM('10:14'!I16)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SUM('10:14'!N16)</f>
        <v>0</v>
      </c>
      <c r="O16" s="109">
        <f>SUM('10:14'!O16)</f>
        <v>0</v>
      </c>
      <c r="P16" s="109">
        <f>SUM('10:14'!P16)</f>
        <v>0</v>
      </c>
      <c r="Q16" s="109">
        <f>SUM('10:14'!Q16)</f>
        <v>0</v>
      </c>
      <c r="R16" s="109">
        <f>SUM('10:14'!R16)</f>
        <v>0</v>
      </c>
      <c r="S16" s="109">
        <f>SUM('10:14'!S16)</f>
        <v>0</v>
      </c>
      <c r="T16" s="109">
        <f>SUM('10:14'!T16)</f>
        <v>0</v>
      </c>
      <c r="U16" s="109">
        <f>SUM('10:14'!U16)</f>
        <v>0</v>
      </c>
      <c r="V16" s="243">
        <f t="shared" si="2"/>
        <v>0</v>
      </c>
      <c r="W16" s="33" t="str">
        <f t="shared" si="3"/>
        <v/>
      </c>
      <c r="X16" s="109">
        <f>SUM('10:14'!X16)</f>
        <v>0</v>
      </c>
      <c r="Y16" s="109">
        <f>SUM('10:14'!Y16)</f>
        <v>0</v>
      </c>
      <c r="Z16" s="109">
        <f>SUM('10:14'!Z16)</f>
        <v>0</v>
      </c>
      <c r="AA16" s="109">
        <f>SUM('10:14'!AA16)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60">
        <v>30100063</v>
      </c>
      <c r="B17" s="218" t="s">
        <v>503</v>
      </c>
      <c r="C17" s="16" t="s">
        <v>172</v>
      </c>
      <c r="D17" s="17"/>
      <c r="E17" s="17"/>
      <c r="F17" s="6"/>
      <c r="G17" s="109">
        <f>SUM('10:14'!G17)</f>
        <v>0</v>
      </c>
      <c r="H17" s="111">
        <f t="shared" si="0"/>
        <v>0</v>
      </c>
      <c r="I17" s="109">
        <f>SUM('10:14'!I17)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SUM('10:14'!N17)</f>
        <v>0</v>
      </c>
      <c r="O17" s="109">
        <f>SUM('10:14'!O17)</f>
        <v>0</v>
      </c>
      <c r="P17" s="109">
        <f>SUM('10:14'!P17)</f>
        <v>0</v>
      </c>
      <c r="Q17" s="109">
        <f>SUM('10:14'!Q17)</f>
        <v>0</v>
      </c>
      <c r="R17" s="109">
        <f>SUM('10:14'!R17)</f>
        <v>0</v>
      </c>
      <c r="S17" s="109">
        <f>SUM('10:14'!S17)</f>
        <v>0</v>
      </c>
      <c r="T17" s="109">
        <f>SUM('10:14'!T17)</f>
        <v>0</v>
      </c>
      <c r="U17" s="109">
        <f>SUM('10:14'!U17)</f>
        <v>0</v>
      </c>
      <c r="V17" s="243">
        <f t="shared" si="2"/>
        <v>0</v>
      </c>
      <c r="W17" s="33" t="str">
        <f>IF(ISERROR(V17/G17),"",V17/G17)</f>
        <v/>
      </c>
      <c r="X17" s="109">
        <f>SUM('10:14'!X17)</f>
        <v>0</v>
      </c>
      <c r="Y17" s="109">
        <f>SUM('10:14'!Y17)</f>
        <v>0</v>
      </c>
      <c r="Z17" s="109">
        <f>SUM('10:14'!Z17)</f>
        <v>0</v>
      </c>
      <c r="AA17" s="109">
        <f>SUM('10:14'!AA17)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60">
        <v>30100061</v>
      </c>
      <c r="B18" s="62" t="s">
        <v>171</v>
      </c>
      <c r="C18" s="16" t="s">
        <v>173</v>
      </c>
      <c r="D18" s="17"/>
      <c r="E18" s="17"/>
      <c r="F18" s="6"/>
      <c r="G18" s="109">
        <f>SUM('10:14'!G18)</f>
        <v>0</v>
      </c>
      <c r="H18" s="111">
        <f t="shared" si="0"/>
        <v>0</v>
      </c>
      <c r="I18" s="109">
        <f>SUM('10:14'!I18)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SUM('10:14'!N18)</f>
        <v>0</v>
      </c>
      <c r="O18" s="109">
        <f>SUM('10:14'!O18)</f>
        <v>0</v>
      </c>
      <c r="P18" s="109">
        <f>SUM('10:14'!P18)</f>
        <v>0</v>
      </c>
      <c r="Q18" s="109">
        <f>SUM('10:14'!Q18)</f>
        <v>0</v>
      </c>
      <c r="R18" s="109">
        <f>SUM('10:14'!R18)</f>
        <v>0</v>
      </c>
      <c r="S18" s="109">
        <f>SUM('10:14'!S18)</f>
        <v>0</v>
      </c>
      <c r="T18" s="109">
        <f>SUM('10:14'!T18)</f>
        <v>0</v>
      </c>
      <c r="U18" s="109">
        <f>SUM('10:14'!U18)</f>
        <v>0</v>
      </c>
      <c r="V18" s="243">
        <f t="shared" si="2"/>
        <v>0</v>
      </c>
      <c r="W18" s="33" t="str">
        <f>IF(ISERROR(V18/G18),"",V18/G18)</f>
        <v/>
      </c>
      <c r="X18" s="109">
        <f>SUM('10:14'!X18)</f>
        <v>0</v>
      </c>
      <c r="Y18" s="109">
        <f>SUM('10:14'!Y18)</f>
        <v>0</v>
      </c>
      <c r="Z18" s="109">
        <f>SUM('10:14'!Z18)</f>
        <v>0</v>
      </c>
      <c r="AA18" s="109">
        <f>SUM('10:14'!AA18)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5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SUM('10:14'!G19)</f>
        <v>0</v>
      </c>
      <c r="H19" s="111">
        <f t="shared" si="0"/>
        <v>0</v>
      </c>
      <c r="I19" s="109">
        <f>SUM('10:14'!I19)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98">
        <v>19</v>
      </c>
      <c r="M19" s="36">
        <f t="shared" ref="M19:M21" si="4">IF(ISERROR(I19-K19),"",I19-K19)</f>
        <v>0</v>
      </c>
      <c r="N19" s="109">
        <f>SUM('10:14'!N19)</f>
        <v>0</v>
      </c>
      <c r="O19" s="109">
        <f>SUM('10:14'!O19)</f>
        <v>0</v>
      </c>
      <c r="P19" s="109">
        <f>SUM('10:14'!P19)</f>
        <v>0</v>
      </c>
      <c r="Q19" s="109">
        <f>SUM('10:14'!Q19)</f>
        <v>0</v>
      </c>
      <c r="R19" s="109">
        <f>SUM('10:14'!R19)</f>
        <v>0</v>
      </c>
      <c r="S19" s="109">
        <f>SUM('10:14'!S19)</f>
        <v>0</v>
      </c>
      <c r="T19" s="109">
        <f>SUM('10:14'!T19)</f>
        <v>0</v>
      </c>
      <c r="U19" s="109">
        <f>SUM('10:14'!U19)</f>
        <v>0</v>
      </c>
      <c r="V19" s="243">
        <f t="shared" si="2"/>
        <v>0</v>
      </c>
      <c r="W19" s="33" t="str">
        <f t="shared" ref="W19:W21" si="5">IF(ISERROR(V19/G19),"",V19/G19)</f>
        <v/>
      </c>
      <c r="X19" s="109">
        <f>SUM('10:14'!X19)</f>
        <v>0</v>
      </c>
      <c r="Y19" s="109">
        <f>SUM('10:14'!Y19)</f>
        <v>0</v>
      </c>
      <c r="Z19" s="109">
        <f>SUM('10:14'!Z19)</f>
        <v>0</v>
      </c>
      <c r="AA19" s="109">
        <f>SUM('10:14'!AA19)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5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SUM('10:14'!G20)</f>
        <v>0</v>
      </c>
      <c r="H20" s="111">
        <f t="shared" si="0"/>
        <v>0</v>
      </c>
      <c r="I20" s="109">
        <f>SUM('10:14'!I20)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98">
        <v>23</v>
      </c>
      <c r="M20" s="36">
        <f t="shared" si="4"/>
        <v>0</v>
      </c>
      <c r="N20" s="109">
        <f>SUM('10:14'!N20)</f>
        <v>0</v>
      </c>
      <c r="O20" s="109">
        <f>SUM('10:14'!O20)</f>
        <v>0</v>
      </c>
      <c r="P20" s="109">
        <f>SUM('10:14'!P20)</f>
        <v>0</v>
      </c>
      <c r="Q20" s="109">
        <f>SUM('10:14'!Q20)</f>
        <v>0</v>
      </c>
      <c r="R20" s="109">
        <f>SUM('10:14'!R20)</f>
        <v>0</v>
      </c>
      <c r="S20" s="109">
        <f>SUM('10:14'!S20)</f>
        <v>0</v>
      </c>
      <c r="T20" s="109">
        <f>SUM('10:14'!T20)</f>
        <v>0</v>
      </c>
      <c r="U20" s="109">
        <f>SUM('10:14'!U20)</f>
        <v>0</v>
      </c>
      <c r="V20" s="243">
        <f t="shared" si="2"/>
        <v>0</v>
      </c>
      <c r="W20" s="33" t="str">
        <f t="shared" si="5"/>
        <v/>
      </c>
      <c r="X20" s="109">
        <f>SUM('10:14'!X20)</f>
        <v>0</v>
      </c>
      <c r="Y20" s="109">
        <f>SUM('10:14'!Y20)</f>
        <v>0</v>
      </c>
      <c r="Z20" s="109">
        <f>SUM('10:14'!Z20)</f>
        <v>0</v>
      </c>
      <c r="AA20" s="109">
        <f>SUM('10:14'!AA20)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5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SUM('10:14'!G21)</f>
        <v>0</v>
      </c>
      <c r="H21" s="111">
        <f t="shared" si="0"/>
        <v>0</v>
      </c>
      <c r="I21" s="109">
        <f>SUM('10:14'!I21)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98">
        <v>23</v>
      </c>
      <c r="M21" s="36">
        <f t="shared" si="4"/>
        <v>0</v>
      </c>
      <c r="N21" s="109">
        <f>SUM('10:14'!N21)</f>
        <v>0</v>
      </c>
      <c r="O21" s="109">
        <f>SUM('10:14'!O21)</f>
        <v>0</v>
      </c>
      <c r="P21" s="109">
        <f>SUM('10:14'!P21)</f>
        <v>0</v>
      </c>
      <c r="Q21" s="109">
        <f>SUM('10:14'!Q21)</f>
        <v>0</v>
      </c>
      <c r="R21" s="109">
        <f>SUM('10:14'!R21)</f>
        <v>0</v>
      </c>
      <c r="S21" s="109">
        <f>SUM('10:14'!S21)</f>
        <v>0</v>
      </c>
      <c r="T21" s="109">
        <f>SUM('10:14'!T21)</f>
        <v>0</v>
      </c>
      <c r="U21" s="109">
        <f>SUM('10:14'!U21)</f>
        <v>0</v>
      </c>
      <c r="V21" s="243">
        <f t="shared" si="2"/>
        <v>0</v>
      </c>
      <c r="W21" s="33" t="str">
        <f t="shared" si="5"/>
        <v/>
      </c>
      <c r="X21" s="109">
        <f>SUM('10:14'!X21)</f>
        <v>0</v>
      </c>
      <c r="Y21" s="109">
        <f>SUM('10:14'!Y21)</f>
        <v>0</v>
      </c>
      <c r="Z21" s="109">
        <f>SUM('10:14'!Z21)</f>
        <v>0</v>
      </c>
      <c r="AA21" s="109">
        <f>SUM('10:14'!AA21)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58">
        <v>30100003</v>
      </c>
      <c r="B22" s="64" t="s">
        <v>161</v>
      </c>
      <c r="C22" s="407" t="s">
        <v>64</v>
      </c>
      <c r="D22" s="17">
        <v>4.8</v>
      </c>
      <c r="E22" s="17"/>
      <c r="F22" s="6"/>
      <c r="G22" s="109">
        <f>SUM('10:14'!G22)</f>
        <v>0</v>
      </c>
      <c r="H22" s="111">
        <f t="shared" si="0"/>
        <v>0</v>
      </c>
      <c r="I22" s="109">
        <f>SUM('10:14'!I22)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SUM('10:14'!N22)</f>
        <v>0</v>
      </c>
      <c r="O22" s="109">
        <f>SUM('10:14'!O22)</f>
        <v>0</v>
      </c>
      <c r="P22" s="109">
        <f>SUM('10:14'!P22)</f>
        <v>0</v>
      </c>
      <c r="Q22" s="109">
        <f>SUM('10:14'!Q22)</f>
        <v>0</v>
      </c>
      <c r="R22" s="109">
        <f>SUM('10:14'!R22)</f>
        <v>0</v>
      </c>
      <c r="S22" s="109">
        <f>SUM('10:14'!S22)</f>
        <v>0</v>
      </c>
      <c r="T22" s="109">
        <f>SUM('10:14'!T22)</f>
        <v>0</v>
      </c>
      <c r="U22" s="109">
        <f>SUM('10:14'!U22)</f>
        <v>0</v>
      </c>
      <c r="V22" s="243">
        <f t="shared" si="2"/>
        <v>0</v>
      </c>
      <c r="W22" s="33"/>
      <c r="X22" s="109">
        <f>SUM('10:14'!X22)</f>
        <v>0</v>
      </c>
      <c r="Y22" s="109">
        <f>SUM('10:14'!Y22)</f>
        <v>0</v>
      </c>
      <c r="Z22" s="109">
        <f>SUM('10:14'!Z22)</f>
        <v>0</v>
      </c>
      <c r="AA22" s="109">
        <f>SUM('10:14'!AA22)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58">
        <v>30100004</v>
      </c>
      <c r="B23" s="64" t="s">
        <v>161</v>
      </c>
      <c r="C23" s="407" t="s">
        <v>61</v>
      </c>
      <c r="D23" s="17">
        <v>4.8</v>
      </c>
      <c r="E23" s="17"/>
      <c r="F23" s="6"/>
      <c r="G23" s="109">
        <f>SUM('10:14'!G23)</f>
        <v>0</v>
      </c>
      <c r="H23" s="111">
        <f t="shared" si="0"/>
        <v>0</v>
      </c>
      <c r="I23" s="109">
        <f>SUM('10:14'!I23)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SUM('10:14'!N23)</f>
        <v>0</v>
      </c>
      <c r="O23" s="109">
        <f>SUM('10:14'!O23)</f>
        <v>0</v>
      </c>
      <c r="P23" s="109">
        <f>SUM('10:14'!P23)</f>
        <v>0</v>
      </c>
      <c r="Q23" s="109">
        <f>SUM('10:14'!Q23)</f>
        <v>0</v>
      </c>
      <c r="R23" s="109">
        <f>SUM('10:14'!R23)</f>
        <v>0</v>
      </c>
      <c r="S23" s="109">
        <f>SUM('10:14'!S23)</f>
        <v>0</v>
      </c>
      <c r="T23" s="109">
        <f>SUM('10:14'!T23)</f>
        <v>0</v>
      </c>
      <c r="U23" s="109">
        <f>SUM('10:14'!U23)</f>
        <v>0</v>
      </c>
      <c r="V23" s="243">
        <f t="shared" si="2"/>
        <v>0</v>
      </c>
      <c r="W23" s="33"/>
      <c r="X23" s="109">
        <f>SUM('10:14'!X23)</f>
        <v>0</v>
      </c>
      <c r="Y23" s="109">
        <f>SUM('10:14'!Y23)</f>
        <v>0</v>
      </c>
      <c r="Z23" s="109">
        <f>SUM('10:14'!Z23)</f>
        <v>0</v>
      </c>
      <c r="AA23" s="109">
        <f>SUM('10:14'!AA23)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58">
        <v>30100006</v>
      </c>
      <c r="B24" s="64" t="s">
        <v>161</v>
      </c>
      <c r="C24" s="407" t="s">
        <v>53</v>
      </c>
      <c r="D24" s="17">
        <v>4.8</v>
      </c>
      <c r="E24" s="17"/>
      <c r="F24" s="6"/>
      <c r="G24" s="109">
        <f>SUM('10:14'!G24)</f>
        <v>0</v>
      </c>
      <c r="H24" s="111">
        <f t="shared" si="0"/>
        <v>0</v>
      </c>
      <c r="I24" s="109">
        <f>SUM('10:14'!I24)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SUM('10:14'!N24)</f>
        <v>0</v>
      </c>
      <c r="O24" s="109">
        <f>SUM('10:14'!O24)</f>
        <v>0</v>
      </c>
      <c r="P24" s="109">
        <f>SUM('10:14'!P24)</f>
        <v>0</v>
      </c>
      <c r="Q24" s="109">
        <f>SUM('10:14'!Q24)</f>
        <v>0</v>
      </c>
      <c r="R24" s="109">
        <f>SUM('10:14'!R24)</f>
        <v>0</v>
      </c>
      <c r="S24" s="109">
        <f>SUM('10:14'!S24)</f>
        <v>0</v>
      </c>
      <c r="T24" s="109">
        <f>SUM('10:14'!T24)</f>
        <v>0</v>
      </c>
      <c r="U24" s="109">
        <f>SUM('10:14'!U24)</f>
        <v>0</v>
      </c>
      <c r="V24" s="243">
        <f t="shared" si="2"/>
        <v>0</v>
      </c>
      <c r="W24" s="33"/>
      <c r="X24" s="109">
        <f>SUM('10:14'!X24)</f>
        <v>0</v>
      </c>
      <c r="Y24" s="109">
        <f>SUM('10:14'!Y24)</f>
        <v>0</v>
      </c>
      <c r="Z24" s="109">
        <f>SUM('10:14'!Z24)</f>
        <v>0</v>
      </c>
      <c r="AA24" s="109">
        <f>SUM('10:14'!AA24)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58">
        <v>30100005</v>
      </c>
      <c r="B25" s="64" t="s">
        <v>161</v>
      </c>
      <c r="C25" s="407" t="s">
        <v>73</v>
      </c>
      <c r="D25" s="17">
        <v>4.8</v>
      </c>
      <c r="E25" s="17"/>
      <c r="F25" s="6"/>
      <c r="G25" s="109">
        <f>SUM('10:14'!G25)</f>
        <v>0</v>
      </c>
      <c r="H25" s="111">
        <f>D25*G25</f>
        <v>0</v>
      </c>
      <c r="I25" s="109">
        <f>SUM('10:14'!I25)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SUM('10:14'!N25)</f>
        <v>0</v>
      </c>
      <c r="O25" s="109">
        <f>SUM('10:14'!O25)</f>
        <v>0</v>
      </c>
      <c r="P25" s="109">
        <f>SUM('10:14'!P25)</f>
        <v>0</v>
      </c>
      <c r="Q25" s="109">
        <f>SUM('10:14'!Q25)</f>
        <v>0</v>
      </c>
      <c r="R25" s="109">
        <f>SUM('10:14'!R25)</f>
        <v>0</v>
      </c>
      <c r="S25" s="109">
        <f>SUM('10:14'!S25)</f>
        <v>0</v>
      </c>
      <c r="T25" s="109">
        <f>SUM('10:14'!T25)</f>
        <v>0</v>
      </c>
      <c r="U25" s="109">
        <f>SUM('10:14'!U25)</f>
        <v>0</v>
      </c>
      <c r="V25" s="243">
        <f t="shared" si="2"/>
        <v>0</v>
      </c>
      <c r="W25" s="33"/>
      <c r="X25" s="109">
        <f>SUM('10:14'!X25)</f>
        <v>0</v>
      </c>
      <c r="Y25" s="109">
        <f>SUM('10:14'!Y25)</f>
        <v>0</v>
      </c>
      <c r="Z25" s="109">
        <f>SUM('10:14'!Z25)</f>
        <v>0</v>
      </c>
      <c r="AA25" s="109">
        <f>SUM('10:14'!AA25)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5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SUM('10:14'!G26)</f>
        <v>0</v>
      </c>
      <c r="H26" s="111">
        <f t="shared" ref="H26:H27" si="6">D26*G26</f>
        <v>0</v>
      </c>
      <c r="I26" s="109">
        <f>SUM('10:14'!I26)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ref="M26:M27" si="7">IF(ISERROR(I26-K26),"",I26-K26)</f>
        <v>0</v>
      </c>
      <c r="N26" s="109">
        <f>SUM('10:14'!N26)</f>
        <v>0</v>
      </c>
      <c r="O26" s="109">
        <f>SUM('10:14'!O26)</f>
        <v>0</v>
      </c>
      <c r="P26" s="109">
        <f>SUM('10:14'!P26)</f>
        <v>0</v>
      </c>
      <c r="Q26" s="109">
        <f>SUM('10:14'!Q26)</f>
        <v>0</v>
      </c>
      <c r="R26" s="109">
        <f>SUM('10:14'!R26)</f>
        <v>0</v>
      </c>
      <c r="S26" s="109">
        <f>SUM('10:14'!S26)</f>
        <v>0</v>
      </c>
      <c r="T26" s="109">
        <f>SUM('10:14'!T26)</f>
        <v>0</v>
      </c>
      <c r="U26" s="109">
        <f>SUM('10:14'!U26)</f>
        <v>0</v>
      </c>
      <c r="V26" s="243">
        <f t="shared" si="2"/>
        <v>0</v>
      </c>
      <c r="W26" s="33" t="str">
        <f t="shared" ref="W26:W27" si="8">IF(ISERROR(V26/G26),"",V26/G26)</f>
        <v/>
      </c>
      <c r="X26" s="109">
        <f>SUM('10:14'!X26)</f>
        <v>0</v>
      </c>
      <c r="Y26" s="109">
        <f>SUM('10:14'!Y26)</f>
        <v>0</v>
      </c>
      <c r="Z26" s="109">
        <f>SUM('10:14'!Z26)</f>
        <v>0</v>
      </c>
      <c r="AA26" s="109">
        <f>SUM('10:14'!AA26)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SUM('10:14'!G27)</f>
        <v>0</v>
      </c>
      <c r="H27" s="111">
        <f t="shared" si="6"/>
        <v>0</v>
      </c>
      <c r="I27" s="109">
        <f>SUM('10:14'!I27)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7"/>
        <v>0</v>
      </c>
      <c r="N27" s="109">
        <f>SUM('10:14'!N27)</f>
        <v>0</v>
      </c>
      <c r="O27" s="109">
        <f>SUM('10:14'!O27)</f>
        <v>0</v>
      </c>
      <c r="P27" s="109">
        <f>SUM('10:14'!P27)</f>
        <v>0</v>
      </c>
      <c r="Q27" s="109">
        <f>SUM('10:14'!Q27)</f>
        <v>0</v>
      </c>
      <c r="R27" s="109">
        <f>SUM('10:14'!R27)</f>
        <v>0</v>
      </c>
      <c r="S27" s="109">
        <f>SUM('10:14'!S27)</f>
        <v>0</v>
      </c>
      <c r="T27" s="109">
        <f>SUM('10:14'!T27)</f>
        <v>0</v>
      </c>
      <c r="U27" s="109">
        <f>SUM('10:14'!U27)</f>
        <v>0</v>
      </c>
      <c r="V27" s="243">
        <f t="shared" si="2"/>
        <v>0</v>
      </c>
      <c r="W27" s="33" t="str">
        <f t="shared" si="8"/>
        <v/>
      </c>
      <c r="X27" s="109">
        <f>SUM('10:14'!X27)</f>
        <v>0</v>
      </c>
      <c r="Y27" s="109">
        <f>SUM('10:14'!Y27)</f>
        <v>0</v>
      </c>
      <c r="Z27" s="109">
        <f>SUM('10:14'!Z27)</f>
        <v>0</v>
      </c>
      <c r="AA27" s="109">
        <f>SUM('10:14'!AA27)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29" t="s">
        <v>70</v>
      </c>
      <c r="B28" s="630"/>
      <c r="C28" s="31" t="s">
        <v>71</v>
      </c>
      <c r="D28" s="30"/>
      <c r="E28" s="30"/>
      <c r="F28" s="30"/>
      <c r="G28" s="110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114"/>
      <c r="M28" s="105">
        <f t="shared" ref="M28:AA28" si="9">SUM(M7:M27)</f>
        <v>0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44">
        <f t="shared" si="9"/>
        <v>0</v>
      </c>
      <c r="W28" s="33">
        <f t="shared" si="9"/>
        <v>0</v>
      </c>
      <c r="X28" s="108">
        <f t="shared" si="9"/>
        <v>0</v>
      </c>
      <c r="Y28" s="108">
        <f t="shared" si="9"/>
        <v>0</v>
      </c>
      <c r="Z28" s="108">
        <f t="shared" si="9"/>
        <v>0</v>
      </c>
      <c r="AA28" s="108">
        <f t="shared" si="9"/>
        <v>0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5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SUM('10:14'!G29)</f>
        <v>783</v>
      </c>
      <c r="H29" s="411">
        <f t="shared" ref="H29:H85" si="10">D29*G29</f>
        <v>3938.4900000000002</v>
      </c>
      <c r="I29" s="109">
        <f>SUM('10:14'!I29)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" si="11">IF(ISERROR(I29-K29),"",I29-K29)</f>
        <v>-7.0576923076923084</v>
      </c>
      <c r="N29" s="109">
        <f>SUM('10:14'!N29)</f>
        <v>0</v>
      </c>
      <c r="O29" s="109">
        <f>SUM('10:14'!O29)</f>
        <v>0</v>
      </c>
      <c r="P29" s="109">
        <f>SUM('10:14'!P29)</f>
        <v>0</v>
      </c>
      <c r="Q29" s="109">
        <f>SUM('10:14'!Q29)</f>
        <v>0</v>
      </c>
      <c r="R29" s="109">
        <f>SUM('10:14'!R29)</f>
        <v>0</v>
      </c>
      <c r="S29" s="109">
        <f>SUM('10:14'!S29)</f>
        <v>0</v>
      </c>
      <c r="T29" s="109">
        <f>SUM('10:14'!T29)</f>
        <v>0</v>
      </c>
      <c r="U29" s="109">
        <f>SUM('10:14'!U29)</f>
        <v>0</v>
      </c>
      <c r="V29" s="244">
        <f t="shared" ref="V29" si="12">SUM(X29:AA29)</f>
        <v>0</v>
      </c>
      <c r="W29" s="33">
        <f t="shared" ref="W29" si="13">IF(ISERROR(V29/G29),"",V29/G29)</f>
        <v>0</v>
      </c>
      <c r="X29" s="109">
        <f>SUM('10:14'!X29)</f>
        <v>0</v>
      </c>
      <c r="Y29" s="109">
        <f>SUM('10:14'!Y29)</f>
        <v>0</v>
      </c>
      <c r="Z29" s="109">
        <f>SUM('10:14'!Z29)</f>
        <v>0</v>
      </c>
      <c r="AA29" s="109">
        <f>SUM('10:14'!AA29)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58">
        <v>30100011</v>
      </c>
      <c r="B30" s="213" t="s">
        <v>474</v>
      </c>
      <c r="C30" s="209" t="s">
        <v>430</v>
      </c>
      <c r="D30" s="17">
        <v>5.03</v>
      </c>
      <c r="E30" s="17"/>
      <c r="F30" s="6"/>
      <c r="G30" s="109">
        <f>SUM('10:14'!G30)</f>
        <v>0</v>
      </c>
      <c r="H30" s="411">
        <f t="shared" si="10"/>
        <v>0</v>
      </c>
      <c r="I30" s="109">
        <f>SUM('10:14'!I30)</f>
        <v>0</v>
      </c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5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SUM('10:14'!G31)</f>
        <v>0</v>
      </c>
      <c r="H31" s="411">
        <f t="shared" si="10"/>
        <v>0</v>
      </c>
      <c r="I31" s="109">
        <f>SUM('10:14'!I31)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ref="M31:M33" si="14">IF(ISERROR(I31-K31),"",I31-K31)</f>
        <v>0</v>
      </c>
      <c r="N31" s="109">
        <f>SUM('10:14'!N31)</f>
        <v>0</v>
      </c>
      <c r="O31" s="109">
        <f>SUM('10:14'!O31)</f>
        <v>0</v>
      </c>
      <c r="P31" s="109">
        <f>SUM('10:14'!P31)</f>
        <v>0</v>
      </c>
      <c r="Q31" s="109">
        <f>SUM('10:14'!Q31)</f>
        <v>0</v>
      </c>
      <c r="R31" s="109">
        <f>SUM('10:14'!R31)</f>
        <v>0</v>
      </c>
      <c r="S31" s="109">
        <f>SUM('10:14'!S31)</f>
        <v>0</v>
      </c>
      <c r="T31" s="109">
        <f>SUM('10:14'!T31)</f>
        <v>0</v>
      </c>
      <c r="U31" s="109">
        <f>SUM('10:14'!U31)</f>
        <v>0</v>
      </c>
      <c r="V31" s="244">
        <f t="shared" ref="V31:V33" si="15">SUM(X31:AA31)</f>
        <v>0</v>
      </c>
      <c r="W31" s="33" t="str">
        <f t="shared" ref="W31:W33" si="16">IF(ISERROR(V31/G31),"",V31/G31)</f>
        <v/>
      </c>
      <c r="X31" s="109">
        <f>SUM('10:14'!X31)</f>
        <v>0</v>
      </c>
      <c r="Y31" s="109">
        <f>SUM('10:14'!Y31)</f>
        <v>0</v>
      </c>
      <c r="Z31" s="109">
        <f>SUM('10:14'!Z31)</f>
        <v>0</v>
      </c>
      <c r="AA31" s="109">
        <f>SUM('10:14'!AA31)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5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SUM('10:14'!G32)</f>
        <v>864</v>
      </c>
      <c r="H32" s="411">
        <f t="shared" si="10"/>
        <v>4345.92</v>
      </c>
      <c r="I32" s="109">
        <f>SUM('10:14'!I32)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14"/>
        <v>-7.6153846153846168</v>
      </c>
      <c r="N32" s="109">
        <f>SUM('10:14'!N32)</f>
        <v>0</v>
      </c>
      <c r="O32" s="109">
        <f>SUM('10:14'!O32)</f>
        <v>0</v>
      </c>
      <c r="P32" s="109">
        <f>SUM('10:14'!P32)</f>
        <v>0</v>
      </c>
      <c r="Q32" s="109">
        <f>SUM('10:14'!Q32)</f>
        <v>0</v>
      </c>
      <c r="R32" s="109">
        <f>SUM('10:14'!R32)</f>
        <v>0</v>
      </c>
      <c r="S32" s="109">
        <f>SUM('10:14'!S32)</f>
        <v>0</v>
      </c>
      <c r="T32" s="109">
        <f>SUM('10:14'!T32)</f>
        <v>0</v>
      </c>
      <c r="U32" s="109">
        <f>SUM('10:14'!U32)</f>
        <v>0</v>
      </c>
      <c r="V32" s="244">
        <f t="shared" si="15"/>
        <v>0</v>
      </c>
      <c r="W32" s="33">
        <f t="shared" si="16"/>
        <v>0</v>
      </c>
      <c r="X32" s="109">
        <f>SUM('10:14'!X32)</f>
        <v>0</v>
      </c>
      <c r="Y32" s="109">
        <f>SUM('10:14'!Y32)</f>
        <v>0</v>
      </c>
      <c r="Z32" s="109">
        <f>SUM('10:14'!Z32)</f>
        <v>0</v>
      </c>
      <c r="AA32" s="109">
        <f>SUM('10:14'!AA32)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5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SUM('10:14'!G33)</f>
        <v>250</v>
      </c>
      <c r="H33" s="411">
        <f t="shared" si="10"/>
        <v>1257.5</v>
      </c>
      <c r="I33" s="109">
        <f>SUM('10:14'!I33)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14"/>
        <v>0.19230769230769251</v>
      </c>
      <c r="N33" s="109">
        <f>SUM('10:14'!N33)</f>
        <v>0</v>
      </c>
      <c r="O33" s="109">
        <f>SUM('10:14'!O33)</f>
        <v>0</v>
      </c>
      <c r="P33" s="109">
        <f>SUM('10:14'!P33)</f>
        <v>0</v>
      </c>
      <c r="Q33" s="109">
        <f>SUM('10:14'!Q33)</f>
        <v>0</v>
      </c>
      <c r="R33" s="109">
        <f>SUM('10:14'!R33)</f>
        <v>0</v>
      </c>
      <c r="S33" s="109">
        <f>SUM('10:14'!S33)</f>
        <v>0</v>
      </c>
      <c r="T33" s="109">
        <f>SUM('10:14'!T33)</f>
        <v>0</v>
      </c>
      <c r="U33" s="109">
        <f>SUM('10:14'!U33)</f>
        <v>0</v>
      </c>
      <c r="V33" s="244">
        <f t="shared" si="15"/>
        <v>0</v>
      </c>
      <c r="W33" s="33">
        <f t="shared" si="16"/>
        <v>0</v>
      </c>
      <c r="X33" s="109">
        <f>SUM('10:14'!X33)</f>
        <v>0</v>
      </c>
      <c r="Y33" s="109">
        <f>SUM('10:14'!Y33)</f>
        <v>0</v>
      </c>
      <c r="Z33" s="109">
        <f>SUM('10:14'!Z33)</f>
        <v>0</v>
      </c>
      <c r="AA33" s="109">
        <f>SUM('10:14'!AA33)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58">
        <v>30100016</v>
      </c>
      <c r="B34" s="406" t="s">
        <v>417</v>
      </c>
      <c r="C34" s="209" t="s">
        <v>418</v>
      </c>
      <c r="D34" s="17"/>
      <c r="E34" s="17"/>
      <c r="F34" s="6"/>
      <c r="G34" s="109">
        <f>SUM('10:14'!G34)</f>
        <v>308</v>
      </c>
      <c r="H34" s="411">
        <f t="shared" si="10"/>
        <v>0</v>
      </c>
      <c r="I34" s="109">
        <f>SUM('10:14'!I34)</f>
        <v>3.5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58">
        <v>30100017</v>
      </c>
      <c r="B35" s="406" t="s">
        <v>417</v>
      </c>
      <c r="C35" s="209" t="s">
        <v>419</v>
      </c>
      <c r="D35" s="17"/>
      <c r="E35" s="17"/>
      <c r="F35" s="6"/>
      <c r="G35" s="109">
        <f>SUM('10:14'!G35)</f>
        <v>216</v>
      </c>
      <c r="H35" s="411">
        <f t="shared" si="10"/>
        <v>0</v>
      </c>
      <c r="I35" s="109">
        <f>SUM('10:14'!I35)</f>
        <v>4.5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58">
        <v>30100015</v>
      </c>
      <c r="B36" s="406" t="s">
        <v>417</v>
      </c>
      <c r="C36" s="209" t="s">
        <v>420</v>
      </c>
      <c r="D36" s="17"/>
      <c r="E36" s="17"/>
      <c r="F36" s="6"/>
      <c r="G36" s="109">
        <f>SUM('10:14'!G36)</f>
        <v>158</v>
      </c>
      <c r="H36" s="411">
        <f t="shared" si="10"/>
        <v>0</v>
      </c>
      <c r="I36" s="109">
        <f>SUM('10:14'!I36)</f>
        <v>2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58">
        <v>30100027</v>
      </c>
      <c r="B37" s="320" t="s">
        <v>78</v>
      </c>
      <c r="C37" s="16" t="s">
        <v>53</v>
      </c>
      <c r="D37" s="17">
        <v>5.08</v>
      </c>
      <c r="E37" s="17"/>
      <c r="F37" s="6"/>
      <c r="G37" s="109">
        <f>SUM('10:14'!G37)</f>
        <v>108</v>
      </c>
      <c r="H37" s="411">
        <f t="shared" si="10"/>
        <v>548.64</v>
      </c>
      <c r="I37" s="109">
        <f>SUM('10:14'!I37)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ref="M37:M66" si="17">IF(ISERROR(I37-K37),"",I37-K37)</f>
        <v>-0.14285714285714324</v>
      </c>
      <c r="N37" s="109">
        <f>SUM('10:14'!N37)</f>
        <v>0</v>
      </c>
      <c r="O37" s="109">
        <f>SUM('10:14'!O37)</f>
        <v>0</v>
      </c>
      <c r="P37" s="109">
        <f>SUM('10:14'!P37)</f>
        <v>0</v>
      </c>
      <c r="Q37" s="109">
        <f>SUM('10:14'!Q37)</f>
        <v>0</v>
      </c>
      <c r="R37" s="109">
        <f>SUM('10:14'!R37)</f>
        <v>0</v>
      </c>
      <c r="S37" s="109">
        <f>SUM('10:14'!S37)</f>
        <v>0</v>
      </c>
      <c r="T37" s="109">
        <f>SUM('10:14'!T37)</f>
        <v>0</v>
      </c>
      <c r="U37" s="109">
        <f>SUM('10:14'!U37)</f>
        <v>0</v>
      </c>
      <c r="V37" s="244">
        <f t="shared" ref="V37:V48" si="18">SUM(X37:AA37)</f>
        <v>0</v>
      </c>
      <c r="W37" s="33">
        <f t="shared" ref="W37:W48" si="19">IF(ISERROR(V37/G37),"",V37/G37)</f>
        <v>0</v>
      </c>
      <c r="X37" s="109">
        <f>SUM('10:14'!X37)</f>
        <v>0</v>
      </c>
      <c r="Y37" s="109">
        <f>SUM('10:14'!Y37)</f>
        <v>0</v>
      </c>
      <c r="Z37" s="109">
        <f>SUM('10:14'!Z37)</f>
        <v>0</v>
      </c>
      <c r="AA37" s="109">
        <f>SUM('10:14'!AA37)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58">
        <v>30100023</v>
      </c>
      <c r="B38" s="320" t="s">
        <v>78</v>
      </c>
      <c r="C38" s="16" t="s">
        <v>74</v>
      </c>
      <c r="D38" s="17">
        <v>5.08</v>
      </c>
      <c r="E38" s="17"/>
      <c r="F38" s="6"/>
      <c r="G38" s="109">
        <f>SUM('10:14'!G38)</f>
        <v>454</v>
      </c>
      <c r="H38" s="411">
        <f t="shared" si="10"/>
        <v>2306.3200000000002</v>
      </c>
      <c r="I38" s="109">
        <f>SUM('10:14'!I38)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17"/>
        <v>-6.6190476190476204</v>
      </c>
      <c r="N38" s="109">
        <f>SUM('10:14'!N38)</f>
        <v>0</v>
      </c>
      <c r="O38" s="109">
        <f>SUM('10:14'!O38)</f>
        <v>0</v>
      </c>
      <c r="P38" s="109">
        <f>SUM('10:14'!P38)</f>
        <v>0</v>
      </c>
      <c r="Q38" s="109">
        <f>SUM('10:14'!Q38)</f>
        <v>0</v>
      </c>
      <c r="R38" s="109">
        <f>SUM('10:14'!R38)</f>
        <v>0</v>
      </c>
      <c r="S38" s="109">
        <f>SUM('10:14'!S38)</f>
        <v>0</v>
      </c>
      <c r="T38" s="109">
        <f>SUM('10:14'!T38)</f>
        <v>0</v>
      </c>
      <c r="U38" s="109">
        <f>SUM('10:14'!U38)</f>
        <v>0</v>
      </c>
      <c r="V38" s="244">
        <f t="shared" si="18"/>
        <v>0</v>
      </c>
      <c r="W38" s="33">
        <f t="shared" si="19"/>
        <v>0</v>
      </c>
      <c r="X38" s="109">
        <f>SUM('10:14'!X38)</f>
        <v>0</v>
      </c>
      <c r="Y38" s="109">
        <f>SUM('10:14'!Y38)</f>
        <v>0</v>
      </c>
      <c r="Z38" s="109">
        <f>SUM('10:14'!Z38)</f>
        <v>0</v>
      </c>
      <c r="AA38" s="109">
        <f>SUM('10:14'!AA38)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5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SUM('10:14'!G39)</f>
        <v>0</v>
      </c>
      <c r="H39" s="411">
        <f t="shared" si="10"/>
        <v>0</v>
      </c>
      <c r="I39" s="109">
        <f>SUM('10:14'!I39)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17"/>
        <v>0</v>
      </c>
      <c r="N39" s="109">
        <f>SUM('10:14'!N39)</f>
        <v>0</v>
      </c>
      <c r="O39" s="109">
        <f>SUM('10:14'!O39)</f>
        <v>0</v>
      </c>
      <c r="P39" s="109">
        <f>SUM('10:14'!P39)</f>
        <v>0</v>
      </c>
      <c r="Q39" s="109">
        <f>SUM('10:14'!Q39)</f>
        <v>0</v>
      </c>
      <c r="R39" s="109">
        <f>SUM('10:14'!R39)</f>
        <v>0</v>
      </c>
      <c r="S39" s="109">
        <f>SUM('10:14'!S39)</f>
        <v>0</v>
      </c>
      <c r="T39" s="109">
        <f>SUM('10:14'!T39)</f>
        <v>0</v>
      </c>
      <c r="U39" s="109">
        <f>SUM('10:14'!U39)</f>
        <v>0</v>
      </c>
      <c r="V39" s="244">
        <f t="shared" si="18"/>
        <v>0</v>
      </c>
      <c r="W39" s="33" t="str">
        <f t="shared" si="19"/>
        <v/>
      </c>
      <c r="X39" s="109">
        <f>SUM('10:14'!X39)</f>
        <v>0</v>
      </c>
      <c r="Y39" s="109">
        <f>SUM('10:14'!Y39)</f>
        <v>0</v>
      </c>
      <c r="Z39" s="109">
        <f>SUM('10:14'!Z39)</f>
        <v>0</v>
      </c>
      <c r="AA39" s="109">
        <f>SUM('10:14'!AA39)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58">
        <v>30100022</v>
      </c>
      <c r="B40" s="320" t="s">
        <v>78</v>
      </c>
      <c r="C40" s="16" t="s">
        <v>60</v>
      </c>
      <c r="D40" s="17">
        <v>5.08</v>
      </c>
      <c r="E40" s="17"/>
      <c r="F40" s="6"/>
      <c r="G40" s="109">
        <f>SUM('10:14'!G40)</f>
        <v>324</v>
      </c>
      <c r="H40" s="411">
        <f t="shared" si="10"/>
        <v>1645.92</v>
      </c>
      <c r="I40" s="109">
        <f>SUM('10:14'!I40)</f>
        <v>13</v>
      </c>
      <c r="J40" s="31">
        <f t="array" ref="J40">IF(ISERROR(G40/I40),"",G40/I40)</f>
        <v>24.923076923076923</v>
      </c>
      <c r="K40" s="35">
        <f t="array" ref="K40">IF(ISERROR(G40/L40),"",G40/L40)</f>
        <v>15.428571428571429</v>
      </c>
      <c r="L40" s="98">
        <v>21</v>
      </c>
      <c r="M40" s="36">
        <f t="shared" si="17"/>
        <v>-2.4285714285714288</v>
      </c>
      <c r="N40" s="109">
        <f>SUM('10:14'!N40)</f>
        <v>0</v>
      </c>
      <c r="O40" s="109">
        <f>SUM('10:14'!O40)</f>
        <v>0</v>
      </c>
      <c r="P40" s="109">
        <f>SUM('10:14'!P40)</f>
        <v>0</v>
      </c>
      <c r="Q40" s="109">
        <f>SUM('10:14'!Q40)</f>
        <v>0</v>
      </c>
      <c r="R40" s="109">
        <f>SUM('10:14'!R40)</f>
        <v>0</v>
      </c>
      <c r="S40" s="109">
        <f>SUM('10:14'!S40)</f>
        <v>0</v>
      </c>
      <c r="T40" s="109">
        <f>SUM('10:14'!T40)</f>
        <v>0</v>
      </c>
      <c r="U40" s="109">
        <f>SUM('10:14'!U40)</f>
        <v>0</v>
      </c>
      <c r="V40" s="244">
        <f t="shared" si="18"/>
        <v>0</v>
      </c>
      <c r="W40" s="33">
        <f t="shared" si="19"/>
        <v>0</v>
      </c>
      <c r="X40" s="109">
        <f>SUM('10:14'!X40)</f>
        <v>0</v>
      </c>
      <c r="Y40" s="109">
        <f>SUM('10:14'!Y40)</f>
        <v>0</v>
      </c>
      <c r="Z40" s="109">
        <f>SUM('10:14'!Z40)</f>
        <v>0</v>
      </c>
      <c r="AA40" s="109">
        <f>SUM('10:14'!AA40)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5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SUM('10:14'!G41)</f>
        <v>29</v>
      </c>
      <c r="H41" s="411">
        <f t="shared" si="10"/>
        <v>147.32</v>
      </c>
      <c r="I41" s="109">
        <f>SUM('10:14'!I41)</f>
        <v>0.5</v>
      </c>
      <c r="J41" s="31">
        <f t="array" ref="J41">IF(ISERROR(G41/I41),"",G41/I41)</f>
        <v>58</v>
      </c>
      <c r="K41" s="35">
        <f t="array" ref="K41">IF(ISERROR(G41/L41),"",G41/L41)</f>
        <v>1.3809523809523809</v>
      </c>
      <c r="L41" s="98">
        <v>21</v>
      </c>
      <c r="M41" s="36">
        <f t="shared" si="17"/>
        <v>-0.88095238095238093</v>
      </c>
      <c r="N41" s="109">
        <f>SUM('10:14'!N41)</f>
        <v>0</v>
      </c>
      <c r="O41" s="109">
        <f>SUM('10:14'!O41)</f>
        <v>0</v>
      </c>
      <c r="P41" s="109">
        <f>SUM('10:14'!P41)</f>
        <v>0</v>
      </c>
      <c r="Q41" s="109">
        <f>SUM('10:14'!Q41)</f>
        <v>0</v>
      </c>
      <c r="R41" s="109">
        <f>SUM('10:14'!R41)</f>
        <v>0</v>
      </c>
      <c r="S41" s="109">
        <f>SUM('10:14'!S41)</f>
        <v>0</v>
      </c>
      <c r="T41" s="109">
        <f>SUM('10:14'!T41)</f>
        <v>0</v>
      </c>
      <c r="U41" s="109">
        <f>SUM('10:14'!U41)</f>
        <v>0</v>
      </c>
      <c r="V41" s="244">
        <f t="shared" si="18"/>
        <v>0</v>
      </c>
      <c r="W41" s="33">
        <f t="shared" si="19"/>
        <v>0</v>
      </c>
      <c r="X41" s="109">
        <f>SUM('10:14'!X41)</f>
        <v>0</v>
      </c>
      <c r="Y41" s="109">
        <f>SUM('10:14'!Y41)</f>
        <v>0</v>
      </c>
      <c r="Z41" s="109">
        <f>SUM('10:14'!Z41)</f>
        <v>0</v>
      </c>
      <c r="AA41" s="109">
        <f>SUM('10:14'!AA41)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5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SUM('10:14'!G42)</f>
        <v>265</v>
      </c>
      <c r="H42" s="411">
        <f t="shared" si="10"/>
        <v>1346.2</v>
      </c>
      <c r="I42" s="109">
        <f>SUM('10:14'!I42)</f>
        <v>9</v>
      </c>
      <c r="J42" s="31">
        <f t="array" ref="J42">IF(ISERROR(G42/I42),"",G42/I42)</f>
        <v>29.444444444444443</v>
      </c>
      <c r="K42" s="35">
        <f t="array" ref="K42">IF(ISERROR(G42/L42),"",G42/L42)</f>
        <v>12.619047619047619</v>
      </c>
      <c r="L42" s="98">
        <v>21</v>
      </c>
      <c r="M42" s="36">
        <f t="shared" si="17"/>
        <v>-3.6190476190476186</v>
      </c>
      <c r="N42" s="109">
        <f>SUM('10:14'!N42)</f>
        <v>0</v>
      </c>
      <c r="O42" s="109">
        <f>SUM('10:14'!O42)</f>
        <v>0</v>
      </c>
      <c r="P42" s="109">
        <f>SUM('10:14'!P42)</f>
        <v>0</v>
      </c>
      <c r="Q42" s="109">
        <f>SUM('10:14'!Q42)</f>
        <v>0</v>
      </c>
      <c r="R42" s="109">
        <f>SUM('10:14'!R42)</f>
        <v>0</v>
      </c>
      <c r="S42" s="109">
        <f>SUM('10:14'!S42)</f>
        <v>0</v>
      </c>
      <c r="T42" s="109">
        <f>SUM('10:14'!T42)</f>
        <v>0</v>
      </c>
      <c r="U42" s="109">
        <f>SUM('10:14'!U42)</f>
        <v>0</v>
      </c>
      <c r="V42" s="244">
        <f t="shared" si="18"/>
        <v>0</v>
      </c>
      <c r="W42" s="33">
        <f t="shared" si="19"/>
        <v>0</v>
      </c>
      <c r="X42" s="109">
        <f>SUM('10:14'!X42)</f>
        <v>0</v>
      </c>
      <c r="Y42" s="109">
        <f>SUM('10:14'!Y42)</f>
        <v>0</v>
      </c>
      <c r="Z42" s="109">
        <f>SUM('10:14'!Z42)</f>
        <v>0</v>
      </c>
      <c r="AA42" s="109">
        <f>SUM('10:14'!AA42)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5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SUM('10:14'!G43)</f>
        <v>0</v>
      </c>
      <c r="H43" s="411">
        <f t="shared" si="10"/>
        <v>0</v>
      </c>
      <c r="I43" s="109">
        <f>SUM('10:14'!I43)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17"/>
        <v>0</v>
      </c>
      <c r="N43" s="109">
        <f>SUM('10:14'!N43)</f>
        <v>0</v>
      </c>
      <c r="O43" s="109">
        <f>SUM('10:14'!O43)</f>
        <v>0</v>
      </c>
      <c r="P43" s="109">
        <f>SUM('10:14'!P43)</f>
        <v>0</v>
      </c>
      <c r="Q43" s="109">
        <f>SUM('10:14'!Q43)</f>
        <v>0</v>
      </c>
      <c r="R43" s="109">
        <f>SUM('10:14'!R43)</f>
        <v>0</v>
      </c>
      <c r="S43" s="109">
        <f>SUM('10:14'!S43)</f>
        <v>0</v>
      </c>
      <c r="T43" s="109">
        <f>SUM('10:14'!T43)</f>
        <v>0</v>
      </c>
      <c r="U43" s="109">
        <f>SUM('10:14'!U43)</f>
        <v>0</v>
      </c>
      <c r="V43" s="244">
        <f t="shared" si="18"/>
        <v>0</v>
      </c>
      <c r="W43" s="33" t="str">
        <f t="shared" si="19"/>
        <v/>
      </c>
      <c r="X43" s="109">
        <f>SUM('10:14'!X43)</f>
        <v>0</v>
      </c>
      <c r="Y43" s="109">
        <f>SUM('10:14'!Y43)</f>
        <v>0</v>
      </c>
      <c r="Z43" s="109">
        <f>SUM('10:14'!Z43)</f>
        <v>0</v>
      </c>
      <c r="AA43" s="109">
        <f>SUM('10:14'!AA43)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5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SUM('10:14'!G44)</f>
        <v>0</v>
      </c>
      <c r="H44" s="411">
        <f t="shared" si="10"/>
        <v>0</v>
      </c>
      <c r="I44" s="109">
        <f>SUM('10:14'!I44)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17"/>
        <v>0</v>
      </c>
      <c r="N44" s="109">
        <f>SUM('10:14'!N44)</f>
        <v>0</v>
      </c>
      <c r="O44" s="109">
        <f>SUM('10:14'!O44)</f>
        <v>0</v>
      </c>
      <c r="P44" s="109">
        <f>SUM('10:14'!P44)</f>
        <v>0</v>
      </c>
      <c r="Q44" s="109">
        <f>SUM('10:14'!Q44)</f>
        <v>0</v>
      </c>
      <c r="R44" s="109">
        <f>SUM('10:14'!R44)</f>
        <v>0</v>
      </c>
      <c r="S44" s="109">
        <f>SUM('10:14'!S44)</f>
        <v>0</v>
      </c>
      <c r="T44" s="109">
        <f>SUM('10:14'!T44)</f>
        <v>0</v>
      </c>
      <c r="U44" s="109">
        <f>SUM('10:14'!U44)</f>
        <v>0</v>
      </c>
      <c r="V44" s="244">
        <f t="shared" si="18"/>
        <v>0</v>
      </c>
      <c r="W44" s="33" t="str">
        <f t="shared" si="19"/>
        <v/>
      </c>
      <c r="X44" s="109">
        <f>SUM('10:14'!X44)</f>
        <v>0</v>
      </c>
      <c r="Y44" s="109">
        <f>SUM('10:14'!Y44)</f>
        <v>0</v>
      </c>
      <c r="Z44" s="109">
        <f>SUM('10:14'!Z44)</f>
        <v>0</v>
      </c>
      <c r="AA44" s="109">
        <f>SUM('10:14'!AA44)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5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SUM('10:14'!G45)</f>
        <v>0</v>
      </c>
      <c r="H45" s="411">
        <f t="shared" si="10"/>
        <v>0</v>
      </c>
      <c r="I45" s="109">
        <f>SUM('10:14'!I45)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17"/>
        <v>0</v>
      </c>
      <c r="N45" s="109">
        <f>SUM('10:14'!N45)</f>
        <v>0</v>
      </c>
      <c r="O45" s="109">
        <f>SUM('10:14'!O45)</f>
        <v>0</v>
      </c>
      <c r="P45" s="109">
        <f>SUM('10:14'!P45)</f>
        <v>0</v>
      </c>
      <c r="Q45" s="109">
        <f>SUM('10:14'!Q45)</f>
        <v>0</v>
      </c>
      <c r="R45" s="109">
        <f>SUM('10:14'!R45)</f>
        <v>0</v>
      </c>
      <c r="S45" s="109">
        <f>SUM('10:14'!S45)</f>
        <v>0</v>
      </c>
      <c r="T45" s="109">
        <f>SUM('10:14'!T45)</f>
        <v>0</v>
      </c>
      <c r="U45" s="109">
        <f>SUM('10:14'!U45)</f>
        <v>0</v>
      </c>
      <c r="V45" s="244">
        <f t="shared" si="18"/>
        <v>0</v>
      </c>
      <c r="W45" s="33" t="str">
        <f t="shared" si="19"/>
        <v/>
      </c>
      <c r="X45" s="109">
        <f>SUM('10:14'!X45)</f>
        <v>0</v>
      </c>
      <c r="Y45" s="109">
        <f>SUM('10:14'!Y45)</f>
        <v>0</v>
      </c>
      <c r="Z45" s="109">
        <f>SUM('10:14'!Z45)</f>
        <v>0</v>
      </c>
      <c r="AA45" s="109">
        <f>SUM('10:14'!AA45)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5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SUM('10:14'!G46)</f>
        <v>519</v>
      </c>
      <c r="H46" s="411">
        <f t="shared" si="10"/>
        <v>2610.5700000000002</v>
      </c>
      <c r="I46" s="109">
        <f>SUM('10:14'!I46)</f>
        <v>5</v>
      </c>
      <c r="J46" s="31">
        <f t="array" ref="J46">IF(ISERROR(G46/I46),"",G46/I46)</f>
        <v>103.8</v>
      </c>
      <c r="K46" s="35">
        <f t="array" ref="K46">IF(ISERROR(G46/L46),"",G46/L46)</f>
        <v>9.2678571428571423</v>
      </c>
      <c r="L46" s="98">
        <v>56</v>
      </c>
      <c r="M46" s="36">
        <f t="shared" si="17"/>
        <v>-4.2678571428571423</v>
      </c>
      <c r="N46" s="109">
        <f>SUM('10:14'!N46)</f>
        <v>0</v>
      </c>
      <c r="O46" s="109">
        <f>SUM('10:14'!O46)</f>
        <v>0</v>
      </c>
      <c r="P46" s="109">
        <f>SUM('10:14'!P46)</f>
        <v>0</v>
      </c>
      <c r="Q46" s="109">
        <f>SUM('10:14'!Q46)</f>
        <v>0</v>
      </c>
      <c r="R46" s="109">
        <f>SUM('10:14'!R46)</f>
        <v>0</v>
      </c>
      <c r="S46" s="109">
        <f>SUM('10:14'!S46)</f>
        <v>0</v>
      </c>
      <c r="T46" s="109">
        <f>SUM('10:14'!T46)</f>
        <v>0</v>
      </c>
      <c r="U46" s="109">
        <f>SUM('10:14'!U46)</f>
        <v>0</v>
      </c>
      <c r="V46" s="244">
        <f t="shared" si="18"/>
        <v>0</v>
      </c>
      <c r="W46" s="33">
        <f t="shared" si="19"/>
        <v>0</v>
      </c>
      <c r="X46" s="109">
        <f>SUM('10:14'!X46)</f>
        <v>0</v>
      </c>
      <c r="Y46" s="109">
        <f>SUM('10:14'!Y46)</f>
        <v>0</v>
      </c>
      <c r="Z46" s="109">
        <f>SUM('10:14'!Z46)</f>
        <v>0</v>
      </c>
      <c r="AA46" s="109">
        <f>SUM('10:14'!AA46)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5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SUM('10:14'!G47)</f>
        <v>0</v>
      </c>
      <c r="H47" s="411">
        <f t="shared" si="10"/>
        <v>0</v>
      </c>
      <c r="I47" s="109">
        <f>SUM('10:14'!I47)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17"/>
        <v>0</v>
      </c>
      <c r="N47" s="109">
        <f>SUM('10:14'!N47)</f>
        <v>0</v>
      </c>
      <c r="O47" s="109">
        <f>SUM('10:14'!O47)</f>
        <v>0</v>
      </c>
      <c r="P47" s="109">
        <f>SUM('10:14'!P47)</f>
        <v>0</v>
      </c>
      <c r="Q47" s="109">
        <f>SUM('10:14'!Q47)</f>
        <v>0</v>
      </c>
      <c r="R47" s="109">
        <f>SUM('10:14'!R47)</f>
        <v>0</v>
      </c>
      <c r="S47" s="109">
        <f>SUM('10:14'!S47)</f>
        <v>0</v>
      </c>
      <c r="T47" s="109">
        <f>SUM('10:14'!T47)</f>
        <v>0</v>
      </c>
      <c r="U47" s="109">
        <f>SUM('10:14'!U47)</f>
        <v>0</v>
      </c>
      <c r="V47" s="244">
        <f t="shared" si="18"/>
        <v>0</v>
      </c>
      <c r="W47" s="33" t="str">
        <f t="shared" si="19"/>
        <v/>
      </c>
      <c r="X47" s="109">
        <f>SUM('10:14'!X47)</f>
        <v>0</v>
      </c>
      <c r="Y47" s="109">
        <f>SUM('10:14'!Y47)</f>
        <v>0</v>
      </c>
      <c r="Z47" s="109">
        <f>SUM('10:14'!Z47)</f>
        <v>0</v>
      </c>
      <c r="AA47" s="109">
        <f>SUM('10:14'!AA47)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5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SUM('10:14'!G48)</f>
        <v>149</v>
      </c>
      <c r="H48" s="411">
        <f t="shared" si="10"/>
        <v>749.47</v>
      </c>
      <c r="I48" s="109">
        <f>SUM('10:14'!I48)</f>
        <v>2</v>
      </c>
      <c r="J48" s="31">
        <f t="array" ref="J48">IF(ISERROR(G48/I48),"",G48/I48)</f>
        <v>74.5</v>
      </c>
      <c r="K48" s="35">
        <f t="array" ref="K48">IF(ISERROR(G48/L48),"",G48/L48)</f>
        <v>2.6607142857142856</v>
      </c>
      <c r="L48" s="98">
        <v>56</v>
      </c>
      <c r="M48" s="36">
        <f t="shared" si="17"/>
        <v>-0.66071428571428559</v>
      </c>
      <c r="N48" s="109">
        <f>SUM('10:14'!N48)</f>
        <v>0</v>
      </c>
      <c r="O48" s="109">
        <f>SUM('10:14'!O48)</f>
        <v>0</v>
      </c>
      <c r="P48" s="109">
        <f>SUM('10:14'!P48)</f>
        <v>0</v>
      </c>
      <c r="Q48" s="109">
        <f>SUM('10:14'!Q48)</f>
        <v>0</v>
      </c>
      <c r="R48" s="109">
        <f>SUM('10:14'!R48)</f>
        <v>0</v>
      </c>
      <c r="S48" s="109">
        <f>SUM('10:14'!S48)</f>
        <v>0</v>
      </c>
      <c r="T48" s="109">
        <f>SUM('10:14'!T48)</f>
        <v>0</v>
      </c>
      <c r="U48" s="109">
        <f>SUM('10:14'!U48)</f>
        <v>0</v>
      </c>
      <c r="V48" s="244">
        <f t="shared" si="18"/>
        <v>0</v>
      </c>
      <c r="W48" s="33">
        <f t="shared" si="19"/>
        <v>0</v>
      </c>
      <c r="X48" s="109">
        <f>SUM('10:14'!X48)</f>
        <v>0</v>
      </c>
      <c r="Y48" s="109">
        <f>SUM('10:14'!Y48)</f>
        <v>0</v>
      </c>
      <c r="Z48" s="109">
        <f>SUM('10:14'!Z48)</f>
        <v>0</v>
      </c>
      <c r="AA48" s="109">
        <f>SUM('10:14'!AA48)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58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109">
        <f>SUM('10:14'!G49)</f>
        <v>342</v>
      </c>
      <c r="H49" s="411">
        <f t="shared" si="10"/>
        <v>1720.26</v>
      </c>
      <c r="I49" s="109">
        <f>SUM('10:14'!I49)</f>
        <v>6</v>
      </c>
      <c r="J49" s="31"/>
      <c r="K49" s="35">
        <f t="array" ref="K49">IF(ISERROR(G49/L49),"",G49/L49)</f>
        <v>6.333333333333333</v>
      </c>
      <c r="L49" s="98">
        <v>54</v>
      </c>
      <c r="M49" s="36">
        <f t="shared" si="17"/>
        <v>-0.33333333333333304</v>
      </c>
      <c r="N49" s="109">
        <f>SUM('10:14'!N49)</f>
        <v>0</v>
      </c>
      <c r="O49" s="109">
        <f>SUM('10:14'!O49)</f>
        <v>0</v>
      </c>
      <c r="P49" s="109">
        <f>SUM('10:14'!P49)</f>
        <v>0</v>
      </c>
      <c r="Q49" s="109">
        <f>SUM('10:14'!Q49)</f>
        <v>0</v>
      </c>
      <c r="R49" s="109">
        <f>SUM('10:14'!R49)</f>
        <v>0</v>
      </c>
      <c r="S49" s="109">
        <f>SUM('10:14'!S49)</f>
        <v>0</v>
      </c>
      <c r="T49" s="109">
        <f>SUM('10:14'!T49)</f>
        <v>0</v>
      </c>
      <c r="U49" s="109">
        <f>SUM('10:14'!U49)</f>
        <v>0</v>
      </c>
      <c r="V49" s="244"/>
      <c r="W49" s="33"/>
      <c r="X49" s="109">
        <f>SUM('10:14'!X49)</f>
        <v>0</v>
      </c>
      <c r="Y49" s="109">
        <f>SUM('10:14'!Y49)</f>
        <v>0</v>
      </c>
      <c r="Z49" s="109">
        <f>SUM('10:14'!Z49)</f>
        <v>0</v>
      </c>
      <c r="AA49" s="109">
        <f>SUM('10:14'!AA49)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58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109">
        <f>SUM('10:14'!G50)</f>
        <v>0</v>
      </c>
      <c r="H50" s="411">
        <f t="shared" si="10"/>
        <v>0</v>
      </c>
      <c r="I50" s="109">
        <f>SUM('10:14'!I50)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17"/>
        <v>0</v>
      </c>
      <c r="N50" s="109">
        <f>SUM('10:14'!N50)</f>
        <v>0</v>
      </c>
      <c r="O50" s="109">
        <f>SUM('10:14'!O50)</f>
        <v>0</v>
      </c>
      <c r="P50" s="109">
        <f>SUM('10:14'!P50)</f>
        <v>0</v>
      </c>
      <c r="Q50" s="109">
        <f>SUM('10:14'!Q50)</f>
        <v>0</v>
      </c>
      <c r="R50" s="109">
        <f>SUM('10:14'!R50)</f>
        <v>0</v>
      </c>
      <c r="S50" s="109">
        <f>SUM('10:14'!S50)</f>
        <v>0</v>
      </c>
      <c r="T50" s="109">
        <f>SUM('10:14'!T50)</f>
        <v>0</v>
      </c>
      <c r="U50" s="109">
        <f>SUM('10:14'!U50)</f>
        <v>0</v>
      </c>
      <c r="V50" s="244"/>
      <c r="W50" s="33"/>
      <c r="X50" s="109">
        <f>SUM('10:14'!X50)</f>
        <v>0</v>
      </c>
      <c r="Y50" s="109">
        <f>SUM('10:14'!Y50)</f>
        <v>0</v>
      </c>
      <c r="Z50" s="109">
        <f>SUM('10:14'!Z50)</f>
        <v>0</v>
      </c>
      <c r="AA50" s="109">
        <f>SUM('10:14'!AA50)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58">
        <v>30100021</v>
      </c>
      <c r="B51" s="213" t="s">
        <v>476</v>
      </c>
      <c r="C51" s="16" t="s">
        <v>390</v>
      </c>
      <c r="D51" s="17">
        <v>5.03</v>
      </c>
      <c r="E51" s="17"/>
      <c r="F51" s="6"/>
      <c r="G51" s="109">
        <f>SUM('10:14'!G51)</f>
        <v>363</v>
      </c>
      <c r="H51" s="411">
        <f t="shared" si="10"/>
        <v>1825.89</v>
      </c>
      <c r="I51" s="109">
        <f>SUM('10:14'!I51)</f>
        <v>6.5</v>
      </c>
      <c r="J51" s="31"/>
      <c r="K51" s="35">
        <f t="array" ref="K51">IF(ISERROR(G51/L51),"",G51/L51)</f>
        <v>6.7222222222222223</v>
      </c>
      <c r="L51" s="98">
        <v>54</v>
      </c>
      <c r="M51" s="36">
        <f t="shared" si="17"/>
        <v>-0.22222222222222232</v>
      </c>
      <c r="N51" s="109">
        <f>SUM('10:14'!N51)</f>
        <v>0</v>
      </c>
      <c r="O51" s="109">
        <f>SUM('10:14'!O51)</f>
        <v>0</v>
      </c>
      <c r="P51" s="109">
        <f>SUM('10:14'!P51)</f>
        <v>0</v>
      </c>
      <c r="Q51" s="109">
        <f>SUM('10:14'!Q51)</f>
        <v>0</v>
      </c>
      <c r="R51" s="109">
        <f>SUM('10:14'!R51)</f>
        <v>0</v>
      </c>
      <c r="S51" s="109">
        <f>SUM('10:14'!S51)</f>
        <v>0</v>
      </c>
      <c r="T51" s="109">
        <f>SUM('10:14'!T51)</f>
        <v>0</v>
      </c>
      <c r="U51" s="109">
        <f>SUM('10:14'!U51)</f>
        <v>0</v>
      </c>
      <c r="V51" s="244"/>
      <c r="W51" s="33"/>
      <c r="X51" s="109">
        <f>SUM('10:14'!X51)</f>
        <v>0</v>
      </c>
      <c r="Y51" s="109">
        <f>SUM('10:14'!Y51)</f>
        <v>0</v>
      </c>
      <c r="Z51" s="109">
        <f>SUM('10:14'!Z51)</f>
        <v>0</v>
      </c>
      <c r="AA51" s="109">
        <f>SUM('10:14'!AA51)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58">
        <v>30100018</v>
      </c>
      <c r="B52" s="213" t="s">
        <v>476</v>
      </c>
      <c r="C52" s="16" t="s">
        <v>392</v>
      </c>
      <c r="D52" s="17">
        <v>5.03</v>
      </c>
      <c r="E52" s="17"/>
      <c r="F52" s="6"/>
      <c r="G52" s="109">
        <f>SUM('10:14'!G52)</f>
        <v>183</v>
      </c>
      <c r="H52" s="411">
        <f t="shared" si="10"/>
        <v>920.49</v>
      </c>
      <c r="I52" s="109">
        <f>SUM('10:14'!I52)</f>
        <v>3.5</v>
      </c>
      <c r="J52" s="31"/>
      <c r="K52" s="35">
        <f t="array" ref="K52">IF(ISERROR(G52/L52),"",G52/L52)</f>
        <v>3.3888888888888888</v>
      </c>
      <c r="L52" s="98">
        <v>54</v>
      </c>
      <c r="M52" s="36">
        <f t="shared" si="17"/>
        <v>0.11111111111111116</v>
      </c>
      <c r="N52" s="109">
        <f>SUM('10:14'!N52)</f>
        <v>0</v>
      </c>
      <c r="O52" s="109">
        <f>SUM('10:14'!O52)</f>
        <v>0</v>
      </c>
      <c r="P52" s="109">
        <f>SUM('10:14'!P52)</f>
        <v>0</v>
      </c>
      <c r="Q52" s="109">
        <f>SUM('10:14'!Q52)</f>
        <v>0</v>
      </c>
      <c r="R52" s="109">
        <f>SUM('10:14'!R52)</f>
        <v>0</v>
      </c>
      <c r="S52" s="109">
        <f>SUM('10:14'!S52)</f>
        <v>0</v>
      </c>
      <c r="T52" s="109">
        <f>SUM('10:14'!T52)</f>
        <v>0</v>
      </c>
      <c r="U52" s="109">
        <f>SUM('10:14'!U52)</f>
        <v>0</v>
      </c>
      <c r="V52" s="244"/>
      <c r="W52" s="33"/>
      <c r="X52" s="109">
        <f>SUM('10:14'!X52)</f>
        <v>0</v>
      </c>
      <c r="Y52" s="109">
        <f>SUM('10:14'!Y52)</f>
        <v>0</v>
      </c>
      <c r="Z52" s="109">
        <f>SUM('10:14'!Z52)</f>
        <v>0</v>
      </c>
      <c r="AA52" s="109">
        <f>SUM('10:14'!AA52)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61">
        <v>30700007</v>
      </c>
      <c r="B53" s="213" t="s">
        <v>421</v>
      </c>
      <c r="C53" s="209" t="s">
        <v>364</v>
      </c>
      <c r="D53" s="17"/>
      <c r="E53" s="17"/>
      <c r="F53" s="6"/>
      <c r="G53" s="109">
        <f>SUM('10:14'!G53)</f>
        <v>0</v>
      </c>
      <c r="H53" s="411">
        <f t="shared" si="10"/>
        <v>0</v>
      </c>
      <c r="I53" s="109">
        <f>SUM('10:14'!I53)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17"/>
        <v>0</v>
      </c>
      <c r="N53" s="109">
        <f>SUM('10:14'!N53)</f>
        <v>0</v>
      </c>
      <c r="O53" s="109">
        <f>SUM('10:14'!O53)</f>
        <v>0</v>
      </c>
      <c r="P53" s="109">
        <f>SUM('10:14'!P53)</f>
        <v>0</v>
      </c>
      <c r="Q53" s="109">
        <f>SUM('10:14'!Q53)</f>
        <v>0</v>
      </c>
      <c r="R53" s="109">
        <f>SUM('10:14'!R53)</f>
        <v>0</v>
      </c>
      <c r="S53" s="109">
        <f>SUM('10:14'!S53)</f>
        <v>0</v>
      </c>
      <c r="T53" s="109">
        <f>SUM('10:14'!T53)</f>
        <v>0</v>
      </c>
      <c r="U53" s="109">
        <f>SUM('10:14'!U53)</f>
        <v>0</v>
      </c>
      <c r="V53" s="244"/>
      <c r="W53" s="33"/>
      <c r="X53" s="109">
        <f>SUM('10:14'!X53)</f>
        <v>0</v>
      </c>
      <c r="Y53" s="109">
        <f>SUM('10:14'!Y53)</f>
        <v>0</v>
      </c>
      <c r="Z53" s="109">
        <f>SUM('10:14'!Z53)</f>
        <v>0</v>
      </c>
      <c r="AA53" s="109">
        <f>SUM('10:14'!AA53)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61">
        <v>30700006</v>
      </c>
      <c r="B54" s="213" t="s">
        <v>421</v>
      </c>
      <c r="C54" s="209" t="s">
        <v>365</v>
      </c>
      <c r="D54" s="17"/>
      <c r="E54" s="17"/>
      <c r="F54" s="6"/>
      <c r="G54" s="109">
        <f>SUM('10:14'!G54)</f>
        <v>0</v>
      </c>
      <c r="H54" s="411">
        <f t="shared" si="10"/>
        <v>0</v>
      </c>
      <c r="I54" s="109">
        <f>SUM('10:14'!I54)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17"/>
        <v>0</v>
      </c>
      <c r="N54" s="109">
        <f>SUM('10:14'!N54)</f>
        <v>0</v>
      </c>
      <c r="O54" s="109">
        <f>SUM('10:14'!O54)</f>
        <v>0</v>
      </c>
      <c r="P54" s="109">
        <f>SUM('10:14'!P54)</f>
        <v>0</v>
      </c>
      <c r="Q54" s="109">
        <f>SUM('10:14'!Q54)</f>
        <v>0</v>
      </c>
      <c r="R54" s="109">
        <f>SUM('10:14'!R54)</f>
        <v>0</v>
      </c>
      <c r="S54" s="109">
        <f>SUM('10:14'!S54)</f>
        <v>0</v>
      </c>
      <c r="T54" s="109">
        <f>SUM('10:14'!T54)</f>
        <v>0</v>
      </c>
      <c r="U54" s="109">
        <f>SUM('10:14'!U54)</f>
        <v>0</v>
      </c>
      <c r="V54" s="244"/>
      <c r="W54" s="33"/>
      <c r="X54" s="109">
        <f>SUM('10:14'!X54)</f>
        <v>0</v>
      </c>
      <c r="Y54" s="109">
        <f>SUM('10:14'!Y54)</f>
        <v>0</v>
      </c>
      <c r="Z54" s="109">
        <f>SUM('10:14'!Z54)</f>
        <v>0</v>
      </c>
      <c r="AA54" s="109">
        <f>SUM('10:14'!AA54)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61">
        <v>30700008</v>
      </c>
      <c r="B55" s="213" t="s">
        <v>421</v>
      </c>
      <c r="C55" s="209" t="s">
        <v>366</v>
      </c>
      <c r="D55" s="17"/>
      <c r="E55" s="17"/>
      <c r="F55" s="6"/>
      <c r="G55" s="109">
        <f>SUM('10:14'!G55)</f>
        <v>0</v>
      </c>
      <c r="H55" s="411">
        <f t="shared" si="10"/>
        <v>0</v>
      </c>
      <c r="I55" s="109">
        <f>SUM('10:14'!I55)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17"/>
        <v>0</v>
      </c>
      <c r="N55" s="109">
        <f>SUM('10:14'!N55)</f>
        <v>0</v>
      </c>
      <c r="O55" s="109">
        <f>SUM('10:14'!O55)</f>
        <v>0</v>
      </c>
      <c r="P55" s="109">
        <f>SUM('10:14'!P55)</f>
        <v>0</v>
      </c>
      <c r="Q55" s="109">
        <f>SUM('10:14'!Q55)</f>
        <v>0</v>
      </c>
      <c r="R55" s="109">
        <f>SUM('10:14'!R55)</f>
        <v>0</v>
      </c>
      <c r="S55" s="109">
        <f>SUM('10:14'!S55)</f>
        <v>0</v>
      </c>
      <c r="T55" s="109">
        <f>SUM('10:14'!T55)</f>
        <v>0</v>
      </c>
      <c r="U55" s="109">
        <f>SUM('10:14'!U55)</f>
        <v>0</v>
      </c>
      <c r="V55" s="244"/>
      <c r="W55" s="33"/>
      <c r="X55" s="109">
        <f>SUM('10:14'!X55)</f>
        <v>0</v>
      </c>
      <c r="Y55" s="109">
        <f>SUM('10:14'!Y55)</f>
        <v>0</v>
      </c>
      <c r="Z55" s="109">
        <f>SUM('10:14'!Z55)</f>
        <v>0</v>
      </c>
      <c r="AA55" s="109">
        <f>SUM('10:14'!AA55)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61">
        <v>30700009</v>
      </c>
      <c r="B56" s="213" t="s">
        <v>421</v>
      </c>
      <c r="C56" s="209" t="s">
        <v>367</v>
      </c>
      <c r="D56" s="17"/>
      <c r="E56" s="17"/>
      <c r="F56" s="6"/>
      <c r="G56" s="109">
        <f>SUM('10:14'!G56)</f>
        <v>0</v>
      </c>
      <c r="H56" s="411">
        <f t="shared" si="10"/>
        <v>0</v>
      </c>
      <c r="I56" s="109">
        <f>SUM('10:14'!I56)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17"/>
        <v>0</v>
      </c>
      <c r="N56" s="109">
        <f>SUM('10:14'!N56)</f>
        <v>0</v>
      </c>
      <c r="O56" s="109">
        <f>SUM('10:14'!O56)</f>
        <v>0</v>
      </c>
      <c r="P56" s="109">
        <f>SUM('10:14'!P56)</f>
        <v>0</v>
      </c>
      <c r="Q56" s="109">
        <f>SUM('10:14'!Q56)</f>
        <v>0</v>
      </c>
      <c r="R56" s="109">
        <f>SUM('10:14'!R56)</f>
        <v>0</v>
      </c>
      <c r="S56" s="109">
        <f>SUM('10:14'!S56)</f>
        <v>0</v>
      </c>
      <c r="T56" s="109">
        <f>SUM('10:14'!T56)</f>
        <v>0</v>
      </c>
      <c r="U56" s="109">
        <f>SUM('10:14'!U56)</f>
        <v>0</v>
      </c>
      <c r="V56" s="244"/>
      <c r="W56" s="33"/>
      <c r="X56" s="109">
        <f>SUM('10:14'!X56)</f>
        <v>0</v>
      </c>
      <c r="Y56" s="109">
        <f>SUM('10:14'!Y56)</f>
        <v>0</v>
      </c>
      <c r="Z56" s="109">
        <f>SUM('10:14'!Z56)</f>
        <v>0</v>
      </c>
      <c r="AA56" s="109">
        <f>SUM('10:14'!AA56)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5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SUM('10:14'!G57)</f>
        <v>0</v>
      </c>
      <c r="H57" s="411">
        <f t="shared" si="10"/>
        <v>0</v>
      </c>
      <c r="I57" s="109">
        <f>SUM('10:14'!I57)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17"/>
        <v>0</v>
      </c>
      <c r="N57" s="109">
        <f>SUM('10:14'!N57)</f>
        <v>0</v>
      </c>
      <c r="O57" s="109">
        <f>SUM('10:14'!O57)</f>
        <v>0</v>
      </c>
      <c r="P57" s="109">
        <f>SUM('10:14'!P57)</f>
        <v>0</v>
      </c>
      <c r="Q57" s="109">
        <f>SUM('10:14'!Q57)</f>
        <v>0</v>
      </c>
      <c r="R57" s="109">
        <f>SUM('10:14'!R57)</f>
        <v>0</v>
      </c>
      <c r="S57" s="109">
        <f>SUM('10:14'!S57)</f>
        <v>0</v>
      </c>
      <c r="T57" s="109">
        <f>SUM('10:14'!T57)</f>
        <v>0</v>
      </c>
      <c r="U57" s="109">
        <f>SUM('10:14'!U57)</f>
        <v>0</v>
      </c>
      <c r="V57" s="244">
        <f t="shared" ref="V57:V66" si="20">SUM(X57:AA57)</f>
        <v>0</v>
      </c>
      <c r="W57" s="33" t="str">
        <f t="shared" ref="W57:W66" si="21">IF(ISERROR(V57/G57),"",V57/G57)</f>
        <v/>
      </c>
      <c r="X57" s="109">
        <f>SUM('10:14'!X57)</f>
        <v>0</v>
      </c>
      <c r="Y57" s="109">
        <f>SUM('10:14'!Y57)</f>
        <v>0</v>
      </c>
      <c r="Z57" s="109">
        <f>SUM('10:14'!Z57)</f>
        <v>0</v>
      </c>
      <c r="AA57" s="109">
        <f>SUM('10:14'!AA57)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5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SUM('10:14'!G58)</f>
        <v>0</v>
      </c>
      <c r="H58" s="411">
        <f t="shared" si="10"/>
        <v>0</v>
      </c>
      <c r="I58" s="109">
        <f>SUM('10:14'!I58)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17"/>
        <v>0</v>
      </c>
      <c r="N58" s="109">
        <f>SUM('10:14'!N58)</f>
        <v>0</v>
      </c>
      <c r="O58" s="109">
        <f>SUM('10:14'!O58)</f>
        <v>0</v>
      </c>
      <c r="P58" s="109">
        <f>SUM('10:14'!P58)</f>
        <v>0</v>
      </c>
      <c r="Q58" s="109">
        <f>SUM('10:14'!Q58)</f>
        <v>0</v>
      </c>
      <c r="R58" s="109">
        <f>SUM('10:14'!R58)</f>
        <v>0</v>
      </c>
      <c r="S58" s="109">
        <f>SUM('10:14'!S58)</f>
        <v>0</v>
      </c>
      <c r="T58" s="109">
        <f>SUM('10:14'!T58)</f>
        <v>0</v>
      </c>
      <c r="U58" s="109">
        <f>SUM('10:14'!U58)</f>
        <v>0</v>
      </c>
      <c r="V58" s="244">
        <f t="shared" si="20"/>
        <v>0</v>
      </c>
      <c r="W58" s="33" t="str">
        <f t="shared" si="21"/>
        <v/>
      </c>
      <c r="X58" s="109">
        <f>SUM('10:14'!X58)</f>
        <v>0</v>
      </c>
      <c r="Y58" s="109">
        <f>SUM('10:14'!Y58)</f>
        <v>0</v>
      </c>
      <c r="Z58" s="109">
        <f>SUM('10:14'!Z58)</f>
        <v>0</v>
      </c>
      <c r="AA58" s="109">
        <f>SUM('10:14'!AA58)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5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SUM('10:14'!G59)</f>
        <v>0</v>
      </c>
      <c r="H59" s="411">
        <f t="shared" si="10"/>
        <v>0</v>
      </c>
      <c r="I59" s="109">
        <f>SUM('10:14'!I59)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17"/>
        <v>0</v>
      </c>
      <c r="N59" s="109">
        <f>SUM('10:14'!N59)</f>
        <v>0</v>
      </c>
      <c r="O59" s="109">
        <f>SUM('10:14'!O59)</f>
        <v>0</v>
      </c>
      <c r="P59" s="109">
        <f>SUM('10:14'!P59)</f>
        <v>0</v>
      </c>
      <c r="Q59" s="109">
        <f>SUM('10:14'!Q59)</f>
        <v>0</v>
      </c>
      <c r="R59" s="109">
        <f>SUM('10:14'!R59)</f>
        <v>0</v>
      </c>
      <c r="S59" s="109">
        <f>SUM('10:14'!S59)</f>
        <v>0</v>
      </c>
      <c r="T59" s="109">
        <f>SUM('10:14'!T59)</f>
        <v>0</v>
      </c>
      <c r="U59" s="109">
        <f>SUM('10:14'!U59)</f>
        <v>0</v>
      </c>
      <c r="V59" s="244">
        <f t="shared" si="20"/>
        <v>0</v>
      </c>
      <c r="W59" s="33" t="str">
        <f t="shared" si="21"/>
        <v/>
      </c>
      <c r="X59" s="109">
        <f>SUM('10:14'!X59)</f>
        <v>0</v>
      </c>
      <c r="Y59" s="109">
        <f>SUM('10:14'!Y59)</f>
        <v>0</v>
      </c>
      <c r="Z59" s="109">
        <f>SUM('10:14'!Z59)</f>
        <v>0</v>
      </c>
      <c r="AA59" s="109">
        <f>SUM('10:14'!AA59)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5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SUM('10:14'!G60)</f>
        <v>0</v>
      </c>
      <c r="H60" s="411">
        <f t="shared" si="10"/>
        <v>0</v>
      </c>
      <c r="I60" s="109">
        <f>SUM('10:14'!I60)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17"/>
        <v>0</v>
      </c>
      <c r="N60" s="109">
        <f>SUM('10:14'!N60)</f>
        <v>0</v>
      </c>
      <c r="O60" s="109">
        <f>SUM('10:14'!O60)</f>
        <v>0</v>
      </c>
      <c r="P60" s="109">
        <f>SUM('10:14'!P60)</f>
        <v>0</v>
      </c>
      <c r="Q60" s="109">
        <f>SUM('10:14'!Q60)</f>
        <v>0</v>
      </c>
      <c r="R60" s="109">
        <f>SUM('10:14'!R60)</f>
        <v>0</v>
      </c>
      <c r="S60" s="109">
        <f>SUM('10:14'!S60)</f>
        <v>0</v>
      </c>
      <c r="T60" s="109">
        <f>SUM('10:14'!T60)</f>
        <v>0</v>
      </c>
      <c r="U60" s="109">
        <f>SUM('10:14'!U60)</f>
        <v>0</v>
      </c>
      <c r="V60" s="244">
        <f t="shared" si="20"/>
        <v>0</v>
      </c>
      <c r="W60" s="33" t="str">
        <f t="shared" si="21"/>
        <v/>
      </c>
      <c r="X60" s="109">
        <f>SUM('10:14'!X60)</f>
        <v>0</v>
      </c>
      <c r="Y60" s="109">
        <f>SUM('10:14'!Y60)</f>
        <v>0</v>
      </c>
      <c r="Z60" s="109">
        <f>SUM('10:14'!Z60)</f>
        <v>0</v>
      </c>
      <c r="AA60" s="109">
        <f>SUM('10:14'!AA60)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5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SUM('10:14'!G61)</f>
        <v>0</v>
      </c>
      <c r="H61" s="411">
        <f t="shared" si="10"/>
        <v>0</v>
      </c>
      <c r="I61" s="109">
        <f>SUM('10:14'!I61)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17"/>
        <v>0</v>
      </c>
      <c r="N61" s="109">
        <f>SUM('10:14'!N61)</f>
        <v>0</v>
      </c>
      <c r="O61" s="109">
        <f>SUM('10:14'!O61)</f>
        <v>0</v>
      </c>
      <c r="P61" s="109">
        <f>SUM('10:14'!P61)</f>
        <v>0</v>
      </c>
      <c r="Q61" s="109">
        <f>SUM('10:14'!Q61)</f>
        <v>0</v>
      </c>
      <c r="R61" s="109">
        <f>SUM('10:14'!R61)</f>
        <v>0</v>
      </c>
      <c r="S61" s="109">
        <f>SUM('10:14'!S61)</f>
        <v>0</v>
      </c>
      <c r="T61" s="109">
        <f>SUM('10:14'!T61)</f>
        <v>0</v>
      </c>
      <c r="U61" s="109">
        <f>SUM('10:14'!U61)</f>
        <v>0</v>
      </c>
      <c r="V61" s="244">
        <f t="shared" si="20"/>
        <v>0</v>
      </c>
      <c r="W61" s="33" t="str">
        <f t="shared" si="21"/>
        <v/>
      </c>
      <c r="X61" s="109">
        <f>SUM('10:14'!X61)</f>
        <v>0</v>
      </c>
      <c r="Y61" s="109">
        <f>SUM('10:14'!Y61)</f>
        <v>0</v>
      </c>
      <c r="Z61" s="109">
        <f>SUM('10:14'!Z61)</f>
        <v>0</v>
      </c>
      <c r="AA61" s="109">
        <f>SUM('10:14'!AA61)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5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SUM('10:14'!G62)</f>
        <v>0</v>
      </c>
      <c r="H62" s="411">
        <f t="shared" si="10"/>
        <v>0</v>
      </c>
      <c r="I62" s="109">
        <f>SUM('10:14'!I62)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17"/>
        <v>0</v>
      </c>
      <c r="N62" s="109">
        <f>SUM('10:14'!N62)</f>
        <v>0</v>
      </c>
      <c r="O62" s="109">
        <f>SUM('10:14'!O62)</f>
        <v>0</v>
      </c>
      <c r="P62" s="109">
        <f>SUM('10:14'!P62)</f>
        <v>0</v>
      </c>
      <c r="Q62" s="109">
        <f>SUM('10:14'!Q62)</f>
        <v>0</v>
      </c>
      <c r="R62" s="109">
        <f>SUM('10:14'!R62)</f>
        <v>0</v>
      </c>
      <c r="S62" s="109">
        <f>SUM('10:14'!S62)</f>
        <v>0</v>
      </c>
      <c r="T62" s="109">
        <f>SUM('10:14'!T62)</f>
        <v>0</v>
      </c>
      <c r="U62" s="109">
        <f>SUM('10:14'!U62)</f>
        <v>0</v>
      </c>
      <c r="V62" s="244">
        <f t="shared" si="20"/>
        <v>0</v>
      </c>
      <c r="W62" s="33" t="str">
        <f t="shared" si="21"/>
        <v/>
      </c>
      <c r="X62" s="109">
        <f>SUM('10:14'!X62)</f>
        <v>0</v>
      </c>
      <c r="Y62" s="109">
        <f>SUM('10:14'!Y62)</f>
        <v>0</v>
      </c>
      <c r="Z62" s="109">
        <f>SUM('10:14'!Z62)</f>
        <v>0</v>
      </c>
      <c r="AA62" s="109">
        <f>SUM('10:14'!AA62)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5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SUM('10:14'!G63)</f>
        <v>0</v>
      </c>
      <c r="H63" s="411">
        <f t="shared" si="10"/>
        <v>0</v>
      </c>
      <c r="I63" s="109">
        <f>SUM('10:14'!I63)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17"/>
        <v>0</v>
      </c>
      <c r="N63" s="109">
        <f>SUM('10:14'!N63)</f>
        <v>0</v>
      </c>
      <c r="O63" s="109">
        <f>SUM('10:14'!O63)</f>
        <v>0</v>
      </c>
      <c r="P63" s="109">
        <f>SUM('10:14'!P63)</f>
        <v>0</v>
      </c>
      <c r="Q63" s="109">
        <f>SUM('10:14'!Q63)</f>
        <v>0</v>
      </c>
      <c r="R63" s="109">
        <f>SUM('10:14'!R63)</f>
        <v>0</v>
      </c>
      <c r="S63" s="109">
        <f>SUM('10:14'!S63)</f>
        <v>0</v>
      </c>
      <c r="T63" s="109">
        <f>SUM('10:14'!T63)</f>
        <v>0</v>
      </c>
      <c r="U63" s="109">
        <f>SUM('10:14'!U63)</f>
        <v>0</v>
      </c>
      <c r="V63" s="244">
        <f t="shared" si="20"/>
        <v>0</v>
      </c>
      <c r="W63" s="33" t="str">
        <f t="shared" si="21"/>
        <v/>
      </c>
      <c r="X63" s="109">
        <f>SUM('10:14'!X63)</f>
        <v>0</v>
      </c>
      <c r="Y63" s="109">
        <f>SUM('10:14'!Y63)</f>
        <v>0</v>
      </c>
      <c r="Z63" s="109">
        <f>SUM('10:14'!Z63)</f>
        <v>0</v>
      </c>
      <c r="AA63" s="109">
        <f>SUM('10:14'!AA63)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5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SUM('10:14'!G64)</f>
        <v>0</v>
      </c>
      <c r="H64" s="411">
        <f t="shared" si="10"/>
        <v>0</v>
      </c>
      <c r="I64" s="109">
        <f>SUM('10:14'!I64)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98">
        <v>50</v>
      </c>
      <c r="M64" s="36">
        <f t="shared" si="17"/>
        <v>0</v>
      </c>
      <c r="N64" s="109">
        <f>SUM('10:14'!N64)</f>
        <v>0</v>
      </c>
      <c r="O64" s="109">
        <f>SUM('10:14'!O64)</f>
        <v>0</v>
      </c>
      <c r="P64" s="109">
        <f>SUM('10:14'!P64)</f>
        <v>0</v>
      </c>
      <c r="Q64" s="109">
        <f>SUM('10:14'!Q64)</f>
        <v>0</v>
      </c>
      <c r="R64" s="109">
        <f>SUM('10:14'!R64)</f>
        <v>0</v>
      </c>
      <c r="S64" s="109">
        <f>SUM('10:14'!S64)</f>
        <v>0</v>
      </c>
      <c r="T64" s="109">
        <f>SUM('10:14'!T64)</f>
        <v>0</v>
      </c>
      <c r="U64" s="109">
        <f>SUM('10:14'!U64)</f>
        <v>0</v>
      </c>
      <c r="V64" s="244">
        <f t="shared" si="20"/>
        <v>0</v>
      </c>
      <c r="W64" s="33" t="str">
        <f t="shared" si="21"/>
        <v/>
      </c>
      <c r="X64" s="109">
        <f>SUM('10:14'!X64)</f>
        <v>0</v>
      </c>
      <c r="Y64" s="109">
        <f>SUM('10:14'!Y64)</f>
        <v>0</v>
      </c>
      <c r="Z64" s="109">
        <f>SUM('10:14'!Z64)</f>
        <v>0</v>
      </c>
      <c r="AA64" s="109">
        <f>SUM('10:14'!AA64)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5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SUM('10:14'!G65)</f>
        <v>0</v>
      </c>
      <c r="H65" s="411">
        <f t="shared" si="10"/>
        <v>0</v>
      </c>
      <c r="I65" s="109">
        <f>SUM('10:14'!I65)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98">
        <v>50</v>
      </c>
      <c r="M65" s="36">
        <f t="shared" si="17"/>
        <v>0</v>
      </c>
      <c r="N65" s="109">
        <f>SUM('10:14'!N65)</f>
        <v>0</v>
      </c>
      <c r="O65" s="109">
        <f>SUM('10:14'!O65)</f>
        <v>0</v>
      </c>
      <c r="P65" s="109">
        <f>SUM('10:14'!P65)</f>
        <v>0</v>
      </c>
      <c r="Q65" s="109">
        <f>SUM('10:14'!Q65)</f>
        <v>0</v>
      </c>
      <c r="R65" s="109">
        <f>SUM('10:14'!R65)</f>
        <v>0</v>
      </c>
      <c r="S65" s="109">
        <f>SUM('10:14'!S65)</f>
        <v>0</v>
      </c>
      <c r="T65" s="109">
        <f>SUM('10:14'!T65)</f>
        <v>0</v>
      </c>
      <c r="U65" s="109">
        <f>SUM('10:14'!U65)</f>
        <v>0</v>
      </c>
      <c r="V65" s="244">
        <f t="shared" si="20"/>
        <v>0</v>
      </c>
      <c r="W65" s="33" t="str">
        <f t="shared" si="21"/>
        <v/>
      </c>
      <c r="X65" s="109">
        <f>SUM('10:14'!X65)</f>
        <v>0</v>
      </c>
      <c r="Y65" s="109">
        <f>SUM('10:14'!Y65)</f>
        <v>0</v>
      </c>
      <c r="Z65" s="109">
        <f>SUM('10:14'!Z65)</f>
        <v>0</v>
      </c>
      <c r="AA65" s="109">
        <f>SUM('10:14'!AA65)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5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SUM('10:14'!G66)</f>
        <v>0</v>
      </c>
      <c r="H66" s="411">
        <f t="shared" si="10"/>
        <v>0</v>
      </c>
      <c r="I66" s="109">
        <f>SUM('10:14'!I66)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17"/>
        <v>0</v>
      </c>
      <c r="N66" s="109">
        <f>SUM('10:14'!N66)</f>
        <v>0</v>
      </c>
      <c r="O66" s="109">
        <f>SUM('10:14'!O66)</f>
        <v>0</v>
      </c>
      <c r="P66" s="109">
        <f>SUM('10:14'!P66)</f>
        <v>0</v>
      </c>
      <c r="Q66" s="109">
        <f>SUM('10:14'!Q66)</f>
        <v>0</v>
      </c>
      <c r="R66" s="109">
        <f>SUM('10:14'!R66)</f>
        <v>0</v>
      </c>
      <c r="S66" s="109">
        <f>SUM('10:14'!S66)</f>
        <v>0</v>
      </c>
      <c r="T66" s="109">
        <f>SUM('10:14'!T66)</f>
        <v>0</v>
      </c>
      <c r="U66" s="109">
        <f>SUM('10:14'!U66)</f>
        <v>0</v>
      </c>
      <c r="V66" s="244">
        <f t="shared" si="20"/>
        <v>0</v>
      </c>
      <c r="W66" s="33" t="str">
        <f t="shared" si="21"/>
        <v/>
      </c>
      <c r="X66" s="109">
        <f>SUM('10:14'!X66)</f>
        <v>0</v>
      </c>
      <c r="Y66" s="109">
        <f>SUM('10:14'!Y66)</f>
        <v>0</v>
      </c>
      <c r="Z66" s="109">
        <f>SUM('10:14'!Z66)</f>
        <v>0</v>
      </c>
      <c r="AA66" s="109">
        <f>SUM('10:14'!AA66)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58">
        <v>30100043</v>
      </c>
      <c r="B67" s="62" t="s">
        <v>432</v>
      </c>
      <c r="C67" s="355" t="s">
        <v>455</v>
      </c>
      <c r="D67" s="17">
        <v>5.03</v>
      </c>
      <c r="E67" s="17"/>
      <c r="F67" s="6"/>
      <c r="G67" s="109">
        <f>SUM('10:14'!G67)</f>
        <v>0</v>
      </c>
      <c r="H67" s="411">
        <f t="shared" si="10"/>
        <v>0</v>
      </c>
      <c r="I67" s="109">
        <f>SUM('10:14'!I67)</f>
        <v>0</v>
      </c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58">
        <v>30100064</v>
      </c>
      <c r="B68" s="218" t="s">
        <v>505</v>
      </c>
      <c r="C68" s="209" t="s">
        <v>399</v>
      </c>
      <c r="D68" s="17">
        <v>5</v>
      </c>
      <c r="E68" s="17"/>
      <c r="F68" s="6"/>
      <c r="G68" s="109">
        <f>SUM('10:14'!G68)</f>
        <v>108</v>
      </c>
      <c r="H68" s="411">
        <f t="shared" si="10"/>
        <v>540</v>
      </c>
      <c r="I68" s="109">
        <f>SUM('10:14'!I68)</f>
        <v>1</v>
      </c>
      <c r="J68" s="31"/>
      <c r="K68" s="35">
        <f t="array" ref="K68">IF(ISERROR(G68/L68),"",G68/L68)</f>
        <v>2.16</v>
      </c>
      <c r="L68" s="98">
        <v>50</v>
      </c>
      <c r="M68" s="36"/>
      <c r="N68" s="109">
        <f>SUM('10:14'!N68)</f>
        <v>0</v>
      </c>
      <c r="O68" s="109">
        <f>SUM('10:14'!O68)</f>
        <v>0</v>
      </c>
      <c r="P68" s="109">
        <f>SUM('10:14'!P68)</f>
        <v>0</v>
      </c>
      <c r="Q68" s="109">
        <f>SUM('10:14'!Q68)</f>
        <v>0</v>
      </c>
      <c r="R68" s="109">
        <f>SUM('10:14'!R68)</f>
        <v>0</v>
      </c>
      <c r="S68" s="109">
        <f>SUM('10:14'!S68)</f>
        <v>0</v>
      </c>
      <c r="T68" s="109">
        <f>SUM('10:14'!T68)</f>
        <v>0</v>
      </c>
      <c r="U68" s="109">
        <f>SUM('10:14'!U68)</f>
        <v>0</v>
      </c>
      <c r="V68" s="244"/>
      <c r="W68" s="33"/>
      <c r="X68" s="109">
        <f>SUM('10:14'!X68)</f>
        <v>0</v>
      </c>
      <c r="Y68" s="109">
        <f>SUM('10:14'!Y68)</f>
        <v>0</v>
      </c>
      <c r="Z68" s="109">
        <f>SUM('10:14'!Z68)</f>
        <v>0</v>
      </c>
      <c r="AA68" s="109">
        <f>SUM('10:14'!AA68)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5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SUM('10:14'!G69)</f>
        <v>0</v>
      </c>
      <c r="H69" s="411">
        <f t="shared" si="10"/>
        <v>0</v>
      </c>
      <c r="I69" s="109">
        <f>SUM('10:14'!I69)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98">
        <v>21.5</v>
      </c>
      <c r="M69" s="36">
        <f t="shared" ref="M69:M70" si="22">IF(ISERROR(I69-K69),"",I69-K69)</f>
        <v>0</v>
      </c>
      <c r="N69" s="109">
        <f>SUM('10:14'!N69)</f>
        <v>0</v>
      </c>
      <c r="O69" s="109">
        <f>SUM('10:14'!O69)</f>
        <v>0</v>
      </c>
      <c r="P69" s="109">
        <f>SUM('10:14'!P69)</f>
        <v>0</v>
      </c>
      <c r="Q69" s="109">
        <f>SUM('10:14'!Q69)</f>
        <v>0</v>
      </c>
      <c r="R69" s="109">
        <f>SUM('10:14'!R69)</f>
        <v>0</v>
      </c>
      <c r="S69" s="109">
        <f>SUM('10:14'!S69)</f>
        <v>0</v>
      </c>
      <c r="T69" s="109">
        <f>SUM('10:14'!T69)</f>
        <v>0</v>
      </c>
      <c r="U69" s="109">
        <f>SUM('10:14'!U69)</f>
        <v>0</v>
      </c>
      <c r="V69" s="244">
        <f t="shared" ref="V69:V70" si="23">SUM(X69:AA69)</f>
        <v>0</v>
      </c>
      <c r="W69" s="33" t="str">
        <f t="shared" ref="W69:W70" si="24">IF(ISERROR(V69/G69),"",V69/G69)</f>
        <v/>
      </c>
      <c r="X69" s="109">
        <f>SUM('10:14'!X69)</f>
        <v>0</v>
      </c>
      <c r="Y69" s="109">
        <f>SUM('10:14'!Y69)</f>
        <v>0</v>
      </c>
      <c r="Z69" s="109">
        <f>SUM('10:14'!Z69)</f>
        <v>0</v>
      </c>
      <c r="AA69" s="109">
        <f>SUM('10:14'!AA69)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5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SUM('10:14'!G70)</f>
        <v>0</v>
      </c>
      <c r="H70" s="411">
        <f t="shared" si="10"/>
        <v>0</v>
      </c>
      <c r="I70" s="109">
        <f>SUM('10:14'!I70)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98">
        <v>21.5</v>
      </c>
      <c r="M70" s="36">
        <f t="shared" si="22"/>
        <v>0</v>
      </c>
      <c r="N70" s="109">
        <f>SUM('10:14'!N70)</f>
        <v>0</v>
      </c>
      <c r="O70" s="109">
        <f>SUM('10:14'!O70)</f>
        <v>0</v>
      </c>
      <c r="P70" s="109">
        <f>SUM('10:14'!P70)</f>
        <v>0</v>
      </c>
      <c r="Q70" s="109">
        <f>SUM('10:14'!Q70)</f>
        <v>0</v>
      </c>
      <c r="R70" s="109">
        <f>SUM('10:14'!R70)</f>
        <v>0</v>
      </c>
      <c r="S70" s="109">
        <f>SUM('10:14'!S70)</f>
        <v>0</v>
      </c>
      <c r="T70" s="109">
        <f>SUM('10:14'!T70)</f>
        <v>0</v>
      </c>
      <c r="U70" s="109">
        <f>SUM('10:14'!U70)</f>
        <v>0</v>
      </c>
      <c r="V70" s="244">
        <f t="shared" si="23"/>
        <v>0</v>
      </c>
      <c r="W70" s="33" t="str">
        <f t="shared" si="24"/>
        <v/>
      </c>
      <c r="X70" s="109">
        <f>SUM('10:14'!X70)</f>
        <v>0</v>
      </c>
      <c r="Y70" s="109">
        <f>SUM('10:14'!Y70)</f>
        <v>0</v>
      </c>
      <c r="Z70" s="109">
        <f>SUM('10:14'!Z70)</f>
        <v>0</v>
      </c>
      <c r="AA70" s="109">
        <f>SUM('10:14'!AA70)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58"/>
      <c r="B71" s="218" t="s">
        <v>506</v>
      </c>
      <c r="C71" s="209" t="s">
        <v>361</v>
      </c>
      <c r="D71" s="17"/>
      <c r="E71" s="17"/>
      <c r="F71" s="6"/>
      <c r="G71" s="109">
        <f>SUM('10:14'!G71)</f>
        <v>0</v>
      </c>
      <c r="H71" s="411">
        <f t="shared" si="10"/>
        <v>0</v>
      </c>
      <c r="I71" s="109">
        <f>SUM('10:14'!I71)</f>
        <v>0</v>
      </c>
      <c r="J71" s="31"/>
      <c r="K71" s="35"/>
      <c r="L71" s="98"/>
      <c r="M71" s="36"/>
      <c r="N71" s="109">
        <f>SUM('10:14'!N71)</f>
        <v>0</v>
      </c>
      <c r="O71" s="109">
        <f>SUM('10:14'!O71)</f>
        <v>0</v>
      </c>
      <c r="P71" s="109">
        <f>SUM('10:14'!P71)</f>
        <v>0</v>
      </c>
      <c r="Q71" s="109">
        <f>SUM('10:14'!Q71)</f>
        <v>0</v>
      </c>
      <c r="R71" s="109">
        <f>SUM('10:14'!R71)</f>
        <v>0</v>
      </c>
      <c r="S71" s="109">
        <f>SUM('10:14'!S71)</f>
        <v>0</v>
      </c>
      <c r="T71" s="109">
        <f>SUM('10:14'!T71)</f>
        <v>0</v>
      </c>
      <c r="U71" s="109">
        <f>SUM('10:14'!U71)</f>
        <v>0</v>
      </c>
      <c r="V71" s="244"/>
      <c r="W71" s="33"/>
      <c r="X71" s="109">
        <f>SUM('10:14'!X71)</f>
        <v>0</v>
      </c>
      <c r="Y71" s="109">
        <f>SUM('10:14'!Y71)</f>
        <v>0</v>
      </c>
      <c r="Z71" s="109">
        <f>SUM('10:14'!Z71)</f>
        <v>0</v>
      </c>
      <c r="AA71" s="109">
        <f>SUM('10:14'!AA71)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5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SUM('10:14'!G72)</f>
        <v>0</v>
      </c>
      <c r="H72" s="411">
        <f t="shared" si="10"/>
        <v>0</v>
      </c>
      <c r="I72" s="109">
        <f>SUM('10:14'!I72)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ref="M72:M79" si="25">IF(ISERROR(I72-K72),"",I72-K72)</f>
        <v/>
      </c>
      <c r="N72" s="109">
        <f>SUM('10:14'!N72)</f>
        <v>0</v>
      </c>
      <c r="O72" s="109">
        <f>SUM('10:14'!O72)</f>
        <v>0</v>
      </c>
      <c r="P72" s="109">
        <f>SUM('10:14'!P72)</f>
        <v>0</v>
      </c>
      <c r="Q72" s="109">
        <f>SUM('10:14'!Q72)</f>
        <v>0</v>
      </c>
      <c r="R72" s="109">
        <f>SUM('10:14'!R72)</f>
        <v>0</v>
      </c>
      <c r="S72" s="109">
        <f>SUM('10:14'!S72)</f>
        <v>0</v>
      </c>
      <c r="T72" s="109">
        <f>SUM('10:14'!T72)</f>
        <v>0</v>
      </c>
      <c r="U72" s="109">
        <f>SUM('10:14'!U72)</f>
        <v>0</v>
      </c>
      <c r="V72" s="244">
        <f t="shared" ref="V72:V75" si="26">SUM(X72:AA72)</f>
        <v>0</v>
      </c>
      <c r="W72" s="33" t="str">
        <f t="shared" ref="W72:W75" si="27">IF(ISERROR(V72/G72),"",V72/G72)</f>
        <v/>
      </c>
      <c r="X72" s="109">
        <f>SUM('10:14'!X72)</f>
        <v>0</v>
      </c>
      <c r="Y72" s="109">
        <f>SUM('10:14'!Y72)</f>
        <v>0</v>
      </c>
      <c r="Z72" s="109">
        <f>SUM('10:14'!Z72)</f>
        <v>0</v>
      </c>
      <c r="AA72" s="109">
        <f>SUM('10:14'!AA72)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5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SUM('10:14'!G73)</f>
        <v>0</v>
      </c>
      <c r="H73" s="411">
        <f t="shared" si="10"/>
        <v>0</v>
      </c>
      <c r="I73" s="109">
        <f>SUM('10:14'!I73)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25"/>
        <v/>
      </c>
      <c r="N73" s="109">
        <f>SUM('10:14'!N73)</f>
        <v>0</v>
      </c>
      <c r="O73" s="109">
        <f>SUM('10:14'!O73)</f>
        <v>0</v>
      </c>
      <c r="P73" s="109">
        <f>SUM('10:14'!P73)</f>
        <v>0</v>
      </c>
      <c r="Q73" s="109">
        <f>SUM('10:14'!Q73)</f>
        <v>0</v>
      </c>
      <c r="R73" s="109">
        <f>SUM('10:14'!R73)</f>
        <v>0</v>
      </c>
      <c r="S73" s="109">
        <f>SUM('10:14'!S73)</f>
        <v>0</v>
      </c>
      <c r="T73" s="109">
        <f>SUM('10:14'!T73)</f>
        <v>0</v>
      </c>
      <c r="U73" s="109">
        <f>SUM('10:14'!U73)</f>
        <v>0</v>
      </c>
      <c r="V73" s="244">
        <f t="shared" si="26"/>
        <v>0</v>
      </c>
      <c r="W73" s="33" t="str">
        <f t="shared" si="27"/>
        <v/>
      </c>
      <c r="X73" s="109">
        <f>SUM('10:14'!X73)</f>
        <v>0</v>
      </c>
      <c r="Y73" s="109">
        <f>SUM('10:14'!Y73)</f>
        <v>0</v>
      </c>
      <c r="Z73" s="109">
        <f>SUM('10:14'!Z73)</f>
        <v>0</v>
      </c>
      <c r="AA73" s="109">
        <f>SUM('10:14'!AA73)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5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SUM('10:14'!G74)</f>
        <v>0</v>
      </c>
      <c r="H74" s="411">
        <f t="shared" si="10"/>
        <v>0</v>
      </c>
      <c r="I74" s="109">
        <f>SUM('10:14'!I74)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25"/>
        <v/>
      </c>
      <c r="N74" s="109">
        <f>SUM('10:14'!N74)</f>
        <v>0</v>
      </c>
      <c r="O74" s="109">
        <f>SUM('10:14'!O74)</f>
        <v>0</v>
      </c>
      <c r="P74" s="109">
        <f>SUM('10:14'!P74)</f>
        <v>0</v>
      </c>
      <c r="Q74" s="109">
        <f>SUM('10:14'!Q74)</f>
        <v>0</v>
      </c>
      <c r="R74" s="109">
        <f>SUM('10:14'!R74)</f>
        <v>0</v>
      </c>
      <c r="S74" s="109">
        <f>SUM('10:14'!S74)</f>
        <v>0</v>
      </c>
      <c r="T74" s="109">
        <f>SUM('10:14'!T74)</f>
        <v>0</v>
      </c>
      <c r="U74" s="109">
        <f>SUM('10:14'!U74)</f>
        <v>0</v>
      </c>
      <c r="V74" s="244">
        <f t="shared" si="26"/>
        <v>0</v>
      </c>
      <c r="W74" s="33" t="str">
        <f t="shared" si="27"/>
        <v/>
      </c>
      <c r="X74" s="109">
        <f>SUM('10:14'!X74)</f>
        <v>0</v>
      </c>
      <c r="Y74" s="109">
        <f>SUM('10:14'!Y74)</f>
        <v>0</v>
      </c>
      <c r="Z74" s="109">
        <f>SUM('10:14'!Z74)</f>
        <v>0</v>
      </c>
      <c r="AA74" s="109">
        <f>SUM('10:14'!AA74)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58">
        <v>30100058</v>
      </c>
      <c r="B75" s="212" t="s">
        <v>508</v>
      </c>
      <c r="C75" s="16" t="s">
        <v>61</v>
      </c>
      <c r="D75" s="17">
        <v>5.0599999999999996</v>
      </c>
      <c r="E75" s="17"/>
      <c r="F75" s="6"/>
      <c r="G75" s="109">
        <f>SUM('10:14'!G75)</f>
        <v>0</v>
      </c>
      <c r="H75" s="411">
        <f t="shared" si="10"/>
        <v>0</v>
      </c>
      <c r="I75" s="109">
        <f>SUM('10:14'!I75)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25"/>
        <v/>
      </c>
      <c r="N75" s="109">
        <f>SUM('10:14'!N75)</f>
        <v>0</v>
      </c>
      <c r="O75" s="109">
        <f>SUM('10:14'!O75)</f>
        <v>0</v>
      </c>
      <c r="P75" s="109">
        <f>SUM('10:14'!P75)</f>
        <v>0</v>
      </c>
      <c r="Q75" s="109">
        <f>SUM('10:14'!Q75)</f>
        <v>0</v>
      </c>
      <c r="R75" s="109">
        <f>SUM('10:14'!R75)</f>
        <v>0</v>
      </c>
      <c r="S75" s="109">
        <f>SUM('10:14'!S75)</f>
        <v>0</v>
      </c>
      <c r="T75" s="109">
        <f>SUM('10:14'!T75)</f>
        <v>0</v>
      </c>
      <c r="U75" s="109">
        <f>SUM('10:14'!U75)</f>
        <v>0</v>
      </c>
      <c r="V75" s="244">
        <f t="shared" si="26"/>
        <v>0</v>
      </c>
      <c r="W75" s="33" t="str">
        <f t="shared" si="27"/>
        <v/>
      </c>
      <c r="X75" s="109">
        <f>SUM('10:14'!X75)</f>
        <v>0</v>
      </c>
      <c r="Y75" s="109">
        <f>SUM('10:14'!Y75)</f>
        <v>0</v>
      </c>
      <c r="Z75" s="109">
        <f>SUM('10:14'!Z75)</f>
        <v>0</v>
      </c>
      <c r="AA75" s="109">
        <f>SUM('10:14'!AA75)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60">
        <v>30600013</v>
      </c>
      <c r="B76" s="321" t="s">
        <v>377</v>
      </c>
      <c r="C76" s="209" t="s">
        <v>375</v>
      </c>
      <c r="D76" s="17"/>
      <c r="E76" s="17"/>
      <c r="F76" s="6"/>
      <c r="G76" s="109">
        <f>SUM('10:14'!G76)</f>
        <v>0</v>
      </c>
      <c r="H76" s="411">
        <f t="shared" si="10"/>
        <v>0</v>
      </c>
      <c r="I76" s="109">
        <f>SUM('10:14'!I76)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25"/>
        <v>0</v>
      </c>
      <c r="N76" s="109">
        <f>SUM('10:14'!N76)</f>
        <v>0</v>
      </c>
      <c r="O76" s="109">
        <f>SUM('10:14'!O76)</f>
        <v>0</v>
      </c>
      <c r="P76" s="109">
        <f>SUM('10:14'!P76)</f>
        <v>0</v>
      </c>
      <c r="Q76" s="109">
        <f>SUM('10:14'!Q76)</f>
        <v>0</v>
      </c>
      <c r="R76" s="109">
        <f>SUM('10:14'!R76)</f>
        <v>0</v>
      </c>
      <c r="S76" s="109">
        <f>SUM('10:14'!S76)</f>
        <v>0</v>
      </c>
      <c r="T76" s="109">
        <f>SUM('10:14'!T76)</f>
        <v>0</v>
      </c>
      <c r="U76" s="109">
        <f>SUM('10:14'!U76)</f>
        <v>0</v>
      </c>
      <c r="V76" s="244"/>
      <c r="W76" s="33"/>
      <c r="X76" s="109">
        <f>SUM('10:14'!X76)</f>
        <v>0</v>
      </c>
      <c r="Y76" s="109">
        <f>SUM('10:14'!Y76)</f>
        <v>0</v>
      </c>
      <c r="Z76" s="109">
        <f>SUM('10:14'!Z76)</f>
        <v>0</v>
      </c>
      <c r="AA76" s="109">
        <f>SUM('10:14'!AA76)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60">
        <v>30600014</v>
      </c>
      <c r="B77" s="321" t="s">
        <v>377</v>
      </c>
      <c r="C77" s="209" t="s">
        <v>369</v>
      </c>
      <c r="D77" s="17"/>
      <c r="E77" s="17"/>
      <c r="F77" s="6"/>
      <c r="G77" s="109">
        <f>SUM('10:14'!G77)</f>
        <v>0</v>
      </c>
      <c r="H77" s="411">
        <f t="shared" si="10"/>
        <v>0</v>
      </c>
      <c r="I77" s="109">
        <f>SUM('10:14'!I77)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25"/>
        <v>0</v>
      </c>
      <c r="N77" s="109">
        <f>SUM('10:14'!N77)</f>
        <v>0</v>
      </c>
      <c r="O77" s="109">
        <f>SUM('10:14'!O77)</f>
        <v>0</v>
      </c>
      <c r="P77" s="109">
        <f>SUM('10:14'!P77)</f>
        <v>0</v>
      </c>
      <c r="Q77" s="109">
        <f>SUM('10:14'!Q77)</f>
        <v>0</v>
      </c>
      <c r="R77" s="109">
        <f>SUM('10:14'!R77)</f>
        <v>0</v>
      </c>
      <c r="S77" s="109">
        <f>SUM('10:14'!S77)</f>
        <v>0</v>
      </c>
      <c r="T77" s="109">
        <f>SUM('10:14'!T77)</f>
        <v>0</v>
      </c>
      <c r="U77" s="109">
        <f>SUM('10:14'!U77)</f>
        <v>0</v>
      </c>
      <c r="V77" s="244"/>
      <c r="W77" s="33"/>
      <c r="X77" s="109">
        <f>SUM('10:14'!X77)</f>
        <v>0</v>
      </c>
      <c r="Y77" s="109">
        <f>SUM('10:14'!Y77)</f>
        <v>0</v>
      </c>
      <c r="Z77" s="109">
        <f>SUM('10:14'!Z77)</f>
        <v>0</v>
      </c>
      <c r="AA77" s="109">
        <f>SUM('10:14'!AA77)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60">
        <v>30600012</v>
      </c>
      <c r="B78" s="225" t="s">
        <v>377</v>
      </c>
      <c r="C78" s="209" t="s">
        <v>370</v>
      </c>
      <c r="D78" s="17"/>
      <c r="E78" s="17"/>
      <c r="F78" s="6"/>
      <c r="G78" s="109">
        <f>SUM('10:14'!G78)</f>
        <v>0</v>
      </c>
      <c r="H78" s="411">
        <f t="shared" si="10"/>
        <v>0</v>
      </c>
      <c r="I78" s="109">
        <f>SUM('10:14'!I78)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25"/>
        <v>0</v>
      </c>
      <c r="N78" s="109">
        <f>SUM('10:14'!N78)</f>
        <v>0</v>
      </c>
      <c r="O78" s="109">
        <f>SUM('10:14'!O78)</f>
        <v>0</v>
      </c>
      <c r="P78" s="109">
        <f>SUM('10:14'!P78)</f>
        <v>0</v>
      </c>
      <c r="Q78" s="109">
        <f>SUM('10:14'!Q78)</f>
        <v>0</v>
      </c>
      <c r="R78" s="109">
        <f>SUM('10:14'!R78)</f>
        <v>0</v>
      </c>
      <c r="S78" s="109">
        <f>SUM('10:14'!S78)</f>
        <v>0</v>
      </c>
      <c r="T78" s="109">
        <f>SUM('10:14'!T78)</f>
        <v>0</v>
      </c>
      <c r="U78" s="109">
        <f>SUM('10:14'!U78)</f>
        <v>0</v>
      </c>
      <c r="V78" s="244"/>
      <c r="W78" s="33"/>
      <c r="X78" s="109">
        <f>SUM('10:14'!X78)</f>
        <v>0</v>
      </c>
      <c r="Y78" s="109">
        <f>SUM('10:14'!Y78)</f>
        <v>0</v>
      </c>
      <c r="Z78" s="109">
        <f>SUM('10:14'!Z78)</f>
        <v>0</v>
      </c>
      <c r="AA78" s="109">
        <f>SUM('10:14'!AA78)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60">
        <v>30600011</v>
      </c>
      <c r="B79" s="225" t="s">
        <v>378</v>
      </c>
      <c r="C79" s="209" t="s">
        <v>371</v>
      </c>
      <c r="D79" s="17"/>
      <c r="E79" s="17"/>
      <c r="F79" s="6"/>
      <c r="G79" s="109">
        <f>SUM('10:14'!G79)</f>
        <v>0</v>
      </c>
      <c r="H79" s="411">
        <f t="shared" si="10"/>
        <v>0</v>
      </c>
      <c r="I79" s="109">
        <f>SUM('10:14'!I79)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25"/>
        <v>0</v>
      </c>
      <c r="N79" s="109">
        <f>SUM('10:14'!N79)</f>
        <v>0</v>
      </c>
      <c r="O79" s="109">
        <f>SUM('10:14'!O79)</f>
        <v>0</v>
      </c>
      <c r="P79" s="109">
        <f>SUM('10:14'!P79)</f>
        <v>0</v>
      </c>
      <c r="Q79" s="109">
        <f>SUM('10:14'!Q79)</f>
        <v>0</v>
      </c>
      <c r="R79" s="109">
        <f>SUM('10:14'!R79)</f>
        <v>0</v>
      </c>
      <c r="S79" s="109">
        <f>SUM('10:14'!S79)</f>
        <v>0</v>
      </c>
      <c r="T79" s="109">
        <f>SUM('10:14'!T79)</f>
        <v>0</v>
      </c>
      <c r="U79" s="109">
        <f>SUM('10:14'!U79)</f>
        <v>0</v>
      </c>
      <c r="V79" s="244"/>
      <c r="W79" s="33"/>
      <c r="X79" s="109">
        <f>SUM('10:14'!X79)</f>
        <v>0</v>
      </c>
      <c r="Y79" s="109">
        <f>SUM('10:14'!Y79)</f>
        <v>0</v>
      </c>
      <c r="Z79" s="109">
        <f>SUM('10:14'!Z79)</f>
        <v>0</v>
      </c>
      <c r="AA79" s="109">
        <f>SUM('10:14'!AA79)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60">
        <v>30300002</v>
      </c>
      <c r="B80" s="225" t="s">
        <v>407</v>
      </c>
      <c r="C80" s="209" t="s">
        <v>409</v>
      </c>
      <c r="D80" s="17"/>
      <c r="E80" s="17"/>
      <c r="F80" s="6"/>
      <c r="G80" s="109">
        <f>SUM('10:14'!G80)</f>
        <v>0</v>
      </c>
      <c r="H80" s="411">
        <f t="shared" si="10"/>
        <v>0</v>
      </c>
      <c r="I80" s="109">
        <f>SUM('10:14'!I80)</f>
        <v>0</v>
      </c>
      <c r="J80" s="31"/>
      <c r="K80" s="35"/>
      <c r="L80" s="98">
        <v>4</v>
      </c>
      <c r="M80" s="36"/>
      <c r="N80" s="109">
        <f>SUM('10:14'!N80)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60">
        <v>30300001</v>
      </c>
      <c r="B81" s="225" t="s">
        <v>407</v>
      </c>
      <c r="C81" s="209" t="s">
        <v>411</v>
      </c>
      <c r="D81" s="17"/>
      <c r="E81" s="17"/>
      <c r="F81" s="6"/>
      <c r="G81" s="109">
        <f>SUM('10:14'!G81)</f>
        <v>0</v>
      </c>
      <c r="H81" s="411">
        <f t="shared" si="10"/>
        <v>0</v>
      </c>
      <c r="I81" s="109">
        <f>SUM('10:14'!I81)</f>
        <v>0</v>
      </c>
      <c r="J81" s="31"/>
      <c r="K81" s="35"/>
      <c r="L81" s="98">
        <v>4</v>
      </c>
      <c r="M81" s="36"/>
      <c r="N81" s="109">
        <f>SUM('10:14'!N81)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60">
        <v>30300003</v>
      </c>
      <c r="B82" s="225" t="s">
        <v>407</v>
      </c>
      <c r="C82" s="209" t="s">
        <v>414</v>
      </c>
      <c r="D82" s="17"/>
      <c r="E82" s="17"/>
      <c r="F82" s="6"/>
      <c r="G82" s="109">
        <f>SUM('10:14'!G82)</f>
        <v>0</v>
      </c>
      <c r="H82" s="411">
        <f t="shared" si="10"/>
        <v>0</v>
      </c>
      <c r="I82" s="109">
        <f>SUM('10:14'!I82)</f>
        <v>0</v>
      </c>
      <c r="J82" s="31"/>
      <c r="K82" s="35"/>
      <c r="L82" s="98">
        <v>4</v>
      </c>
      <c r="M82" s="36"/>
      <c r="N82" s="109">
        <f>SUM('10:14'!N82)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60">
        <v>30300005</v>
      </c>
      <c r="B83" s="63" t="s">
        <v>362</v>
      </c>
      <c r="C83" s="16" t="s">
        <v>338</v>
      </c>
      <c r="D83" s="17"/>
      <c r="E83" s="17"/>
      <c r="F83" s="6"/>
      <c r="G83" s="109">
        <f>SUM('10:14'!G83)</f>
        <v>0</v>
      </c>
      <c r="H83" s="411">
        <f t="shared" si="10"/>
        <v>0</v>
      </c>
      <c r="I83" s="109">
        <f>SUM('10:14'!I83)</f>
        <v>0</v>
      </c>
      <c r="J83" s="31"/>
      <c r="K83" s="35"/>
      <c r="L83" s="98">
        <v>4</v>
      </c>
      <c r="M83" s="36"/>
      <c r="N83" s="109">
        <f>SUM('10:14'!N83)</f>
        <v>0</v>
      </c>
      <c r="O83" s="109">
        <f>SUM('10:14'!O83)</f>
        <v>0</v>
      </c>
      <c r="P83" s="109">
        <f>SUM('10:14'!P83)</f>
        <v>0</v>
      </c>
      <c r="Q83" s="109">
        <f>SUM('10:14'!Q83)</f>
        <v>0</v>
      </c>
      <c r="R83" s="109">
        <f>SUM('10:14'!R83)</f>
        <v>0</v>
      </c>
      <c r="S83" s="109">
        <f>SUM('10:14'!S83)</f>
        <v>0</v>
      </c>
      <c r="T83" s="109">
        <f>SUM('10:14'!T83)</f>
        <v>0</v>
      </c>
      <c r="U83" s="109">
        <f>SUM('10:14'!U83)</f>
        <v>0</v>
      </c>
      <c r="V83" s="244"/>
      <c r="W83" s="33"/>
      <c r="X83" s="109">
        <f>SUM('10:14'!X83)</f>
        <v>0</v>
      </c>
      <c r="Y83" s="109">
        <f>SUM('10:14'!Y83)</f>
        <v>0</v>
      </c>
      <c r="Z83" s="109">
        <f>SUM('10:14'!Z83)</f>
        <v>0</v>
      </c>
      <c r="AA83" s="109">
        <f>SUM('10:14'!AA83)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60">
        <v>30300004</v>
      </c>
      <c r="B84" s="63" t="s">
        <v>362</v>
      </c>
      <c r="C84" s="16" t="s">
        <v>340</v>
      </c>
      <c r="D84" s="17"/>
      <c r="E84" s="17"/>
      <c r="F84" s="6"/>
      <c r="G84" s="109">
        <f>SUM('10:14'!G84)</f>
        <v>0</v>
      </c>
      <c r="H84" s="411">
        <f t="shared" si="10"/>
        <v>0</v>
      </c>
      <c r="I84" s="109">
        <f>SUM('10:14'!I84)</f>
        <v>0</v>
      </c>
      <c r="J84" s="31"/>
      <c r="K84" s="35"/>
      <c r="L84" s="98">
        <v>4</v>
      </c>
      <c r="M84" s="36"/>
      <c r="N84" s="109">
        <f>SUM('10:14'!N84)</f>
        <v>0</v>
      </c>
      <c r="O84" s="109">
        <f>SUM('10:14'!O84)</f>
        <v>0</v>
      </c>
      <c r="P84" s="109">
        <f>SUM('10:14'!P84)</f>
        <v>0</v>
      </c>
      <c r="Q84" s="109">
        <f>SUM('10:14'!Q84)</f>
        <v>0</v>
      </c>
      <c r="R84" s="109">
        <f>SUM('10:14'!R84)</f>
        <v>0</v>
      </c>
      <c r="S84" s="109">
        <f>SUM('10:14'!S84)</f>
        <v>0</v>
      </c>
      <c r="T84" s="109">
        <f>SUM('10:14'!T84)</f>
        <v>0</v>
      </c>
      <c r="U84" s="109">
        <f>SUM('10:14'!U84)</f>
        <v>0</v>
      </c>
      <c r="V84" s="244"/>
      <c r="W84" s="33"/>
      <c r="X84" s="109">
        <f>SUM('10:14'!X84)</f>
        <v>0</v>
      </c>
      <c r="Y84" s="109">
        <f>SUM('10:14'!Y84)</f>
        <v>0</v>
      </c>
      <c r="Z84" s="109">
        <f>SUM('10:14'!Z84)</f>
        <v>0</v>
      </c>
      <c r="AA84" s="109">
        <f>SUM('10:14'!AA84)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60">
        <v>30300006</v>
      </c>
      <c r="B85" s="63" t="s">
        <v>362</v>
      </c>
      <c r="C85" s="16" t="s">
        <v>341</v>
      </c>
      <c r="D85" s="17"/>
      <c r="E85" s="17"/>
      <c r="F85" s="6"/>
      <c r="G85" s="109">
        <f>SUM('10:14'!G85)</f>
        <v>0</v>
      </c>
      <c r="H85" s="411">
        <f t="shared" si="10"/>
        <v>0</v>
      </c>
      <c r="I85" s="109">
        <f>SUM('10:14'!I85)</f>
        <v>0</v>
      </c>
      <c r="J85" s="31"/>
      <c r="K85" s="35"/>
      <c r="L85" s="98">
        <v>4</v>
      </c>
      <c r="M85" s="36"/>
      <c r="N85" s="109">
        <f>SUM('10:14'!N85)</f>
        <v>0</v>
      </c>
      <c r="O85" s="109">
        <f>SUM('10:14'!O85)</f>
        <v>0</v>
      </c>
      <c r="P85" s="109">
        <f>SUM('10:14'!P85)</f>
        <v>0</v>
      </c>
      <c r="Q85" s="109">
        <f>SUM('10:14'!Q85)</f>
        <v>0</v>
      </c>
      <c r="R85" s="109">
        <f>SUM('10:14'!R85)</f>
        <v>0</v>
      </c>
      <c r="S85" s="109">
        <f>SUM('10:14'!S85)</f>
        <v>0</v>
      </c>
      <c r="T85" s="109">
        <f>SUM('10:14'!T85)</f>
        <v>0</v>
      </c>
      <c r="U85" s="109">
        <f>SUM('10:14'!U85)</f>
        <v>0</v>
      </c>
      <c r="V85" s="244"/>
      <c r="W85" s="33"/>
      <c r="X85" s="109">
        <f>SUM('10:14'!X85)</f>
        <v>0</v>
      </c>
      <c r="Y85" s="109">
        <f>SUM('10:14'!Y85)</f>
        <v>0</v>
      </c>
      <c r="Z85" s="109">
        <f>SUM('10:14'!Z85)</f>
        <v>0</v>
      </c>
      <c r="AA85" s="109">
        <f>SUM('10:14'!AA85)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31" t="s">
        <v>86</v>
      </c>
      <c r="B86" s="631"/>
      <c r="C86" s="414" t="s">
        <v>71</v>
      </c>
      <c r="D86" s="20"/>
      <c r="E86" s="20"/>
      <c r="F86" s="32"/>
      <c r="G86" s="110">
        <f>SUM(G29:G85)</f>
        <v>5423</v>
      </c>
      <c r="H86" s="30">
        <f>SUM(H29:H85)</f>
        <v>23902.99</v>
      </c>
      <c r="I86" s="30">
        <f>SUM(I29:I85)</f>
        <v>98.5</v>
      </c>
      <c r="J86" s="31">
        <f t="array" ref="J86">IF(ISERROR(G86/I86),"",G86/I86)</f>
        <v>55.055837563451774</v>
      </c>
      <c r="K86" s="30">
        <f>SUM(K29:K85)</f>
        <v>123.2042612942613</v>
      </c>
      <c r="L86" s="114"/>
      <c r="M86" s="105">
        <f t="shared" ref="M86:V86" si="28">SUM(M29:M85)</f>
        <v>-33.544261294261297</v>
      </c>
      <c r="N86" s="30">
        <f t="shared" si="28"/>
        <v>0</v>
      </c>
      <c r="O86" s="107">
        <f t="shared" si="28"/>
        <v>0</v>
      </c>
      <c r="P86" s="107">
        <f t="shared" si="28"/>
        <v>0</v>
      </c>
      <c r="Q86" s="107">
        <f t="shared" si="28"/>
        <v>0</v>
      </c>
      <c r="R86" s="107">
        <f t="shared" si="28"/>
        <v>0</v>
      </c>
      <c r="S86" s="108">
        <f t="shared" si="28"/>
        <v>0</v>
      </c>
      <c r="T86" s="107">
        <f t="shared" si="28"/>
        <v>0</v>
      </c>
      <c r="U86" s="107">
        <f t="shared" si="28"/>
        <v>0</v>
      </c>
      <c r="V86" s="244">
        <f t="shared" si="28"/>
        <v>0</v>
      </c>
      <c r="W86" s="33">
        <f t="shared" ref="W86:W93" si="29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57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SUM('10:14'!G87)</f>
        <v>0</v>
      </c>
      <c r="H87" s="109">
        <f>SUM('10:14'!H87)</f>
        <v>0</v>
      </c>
      <c r="I87" s="109">
        <f>SUM('10:14'!I87)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94" si="30">IF(ISERROR(I87-K87),"",I87-K87)</f>
        <v>0</v>
      </c>
      <c r="N87" s="109">
        <f>SUM('10:14'!N87)</f>
        <v>0</v>
      </c>
      <c r="O87" s="109">
        <f>SUM('10:14'!O87)</f>
        <v>0</v>
      </c>
      <c r="P87" s="109">
        <f>SUM('10:14'!P87)</f>
        <v>0</v>
      </c>
      <c r="Q87" s="109">
        <f>SUM('10:14'!Q87)</f>
        <v>0</v>
      </c>
      <c r="R87" s="109">
        <f>SUM('10:14'!R87)</f>
        <v>0</v>
      </c>
      <c r="S87" s="109">
        <f>SUM('10:14'!S87)</f>
        <v>0</v>
      </c>
      <c r="T87" s="109">
        <f>SUM('10:14'!T87)</f>
        <v>0</v>
      </c>
      <c r="U87" s="109">
        <f>SUM('10:14'!U87)</f>
        <v>0</v>
      </c>
      <c r="V87" s="244">
        <f t="shared" ref="V87:V93" si="31">SUM(X87:AA87)</f>
        <v>0</v>
      </c>
      <c r="W87" s="33" t="str">
        <f t="shared" si="29"/>
        <v/>
      </c>
      <c r="X87" s="109">
        <f>SUM('10:14'!X87)</f>
        <v>0</v>
      </c>
      <c r="Y87" s="109">
        <f>SUM('10:14'!Y87)</f>
        <v>0</v>
      </c>
      <c r="Z87" s="109">
        <f>SUM('10:14'!Z87)</f>
        <v>0</v>
      </c>
      <c r="AA87" s="109">
        <f>SUM('10:14'!AA87)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57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SUM('10:14'!G88)</f>
        <v>0</v>
      </c>
      <c r="H88" s="109">
        <f>SUM('10:14'!H88)</f>
        <v>0</v>
      </c>
      <c r="I88" s="109">
        <f>SUM('10:14'!I88)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30"/>
        <v>0</v>
      </c>
      <c r="N88" s="109">
        <f>SUM('10:14'!N88)</f>
        <v>0</v>
      </c>
      <c r="O88" s="109">
        <f>SUM('10:14'!O88)</f>
        <v>0</v>
      </c>
      <c r="P88" s="109">
        <f>SUM('10:14'!P88)</f>
        <v>0</v>
      </c>
      <c r="Q88" s="109">
        <f>SUM('10:14'!Q88)</f>
        <v>0</v>
      </c>
      <c r="R88" s="109">
        <f>SUM('10:14'!R88)</f>
        <v>0</v>
      </c>
      <c r="S88" s="109">
        <f>SUM('10:14'!S88)</f>
        <v>0</v>
      </c>
      <c r="T88" s="109">
        <f>SUM('10:14'!T88)</f>
        <v>0</v>
      </c>
      <c r="U88" s="109">
        <f>SUM('10:14'!U88)</f>
        <v>0</v>
      </c>
      <c r="V88" s="244">
        <f t="shared" si="31"/>
        <v>0</v>
      </c>
      <c r="W88" s="33" t="str">
        <f t="shared" si="29"/>
        <v/>
      </c>
      <c r="X88" s="109">
        <f>SUM('10:14'!X88)</f>
        <v>0</v>
      </c>
      <c r="Y88" s="109">
        <f>SUM('10:14'!Y88)</f>
        <v>0</v>
      </c>
      <c r="Z88" s="109">
        <f>SUM('10:14'!Z88)</f>
        <v>0</v>
      </c>
      <c r="AA88" s="109">
        <f>SUM('10:14'!AA88)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57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SUM('10:14'!G89)</f>
        <v>0</v>
      </c>
      <c r="H89" s="109">
        <f>SUM('10:14'!H89)</f>
        <v>0</v>
      </c>
      <c r="I89" s="109">
        <f>SUM('10:14'!I89)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30"/>
        <v>0</v>
      </c>
      <c r="N89" s="109">
        <f>SUM('10:14'!N89)</f>
        <v>0</v>
      </c>
      <c r="O89" s="109">
        <f>SUM('10:14'!O89)</f>
        <v>0</v>
      </c>
      <c r="P89" s="109">
        <f>SUM('10:14'!P89)</f>
        <v>0</v>
      </c>
      <c r="Q89" s="109">
        <f>SUM('10:14'!Q89)</f>
        <v>0</v>
      </c>
      <c r="R89" s="109">
        <f>SUM('10:14'!R89)</f>
        <v>0</v>
      </c>
      <c r="S89" s="109">
        <f>SUM('10:14'!S89)</f>
        <v>0</v>
      </c>
      <c r="T89" s="109">
        <f>SUM('10:14'!T89)</f>
        <v>0</v>
      </c>
      <c r="U89" s="109">
        <f>SUM('10:14'!U89)</f>
        <v>0</v>
      </c>
      <c r="V89" s="244">
        <f t="shared" si="31"/>
        <v>0</v>
      </c>
      <c r="W89" s="33" t="str">
        <f t="shared" si="29"/>
        <v/>
      </c>
      <c r="X89" s="109">
        <f>SUM('10:14'!X89)</f>
        <v>0</v>
      </c>
      <c r="Y89" s="109">
        <f>SUM('10:14'!Y89)</f>
        <v>0</v>
      </c>
      <c r="Z89" s="109">
        <f>SUM('10:14'!Z89)</f>
        <v>0</v>
      </c>
      <c r="AA89" s="109">
        <f>SUM('10:14'!AA89)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57">
        <v>30400014</v>
      </c>
      <c r="B90" s="260" t="s">
        <v>949</v>
      </c>
      <c r="C90" s="16" t="s">
        <v>53</v>
      </c>
      <c r="D90" s="17">
        <v>5.03</v>
      </c>
      <c r="E90" s="17"/>
      <c r="F90" s="6"/>
      <c r="G90" s="109">
        <f>SUM('10:14'!G90)</f>
        <v>0</v>
      </c>
      <c r="H90" s="109">
        <f>SUM('10:14'!H90)</f>
        <v>0</v>
      </c>
      <c r="I90" s="109">
        <f>SUM('10:14'!I90)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30"/>
        <v>0</v>
      </c>
      <c r="N90" s="109">
        <f>SUM('10:14'!N90)</f>
        <v>0</v>
      </c>
      <c r="O90" s="109">
        <f>SUM('10:14'!O90)</f>
        <v>0</v>
      </c>
      <c r="P90" s="109">
        <f>SUM('10:14'!P90)</f>
        <v>0</v>
      </c>
      <c r="Q90" s="109">
        <f>SUM('10:14'!Q90)</f>
        <v>0</v>
      </c>
      <c r="R90" s="109">
        <f>SUM('10:14'!R90)</f>
        <v>0</v>
      </c>
      <c r="S90" s="109">
        <f>SUM('10:14'!S90)</f>
        <v>0</v>
      </c>
      <c r="T90" s="109">
        <f>SUM('10:14'!T90)</f>
        <v>0</v>
      </c>
      <c r="U90" s="109">
        <f>SUM('10:14'!U90)</f>
        <v>0</v>
      </c>
      <c r="V90" s="244">
        <f t="shared" si="31"/>
        <v>0</v>
      </c>
      <c r="W90" s="33" t="str">
        <f t="shared" si="29"/>
        <v/>
      </c>
      <c r="X90" s="109">
        <f>SUM('10:14'!X90)</f>
        <v>0</v>
      </c>
      <c r="Y90" s="109">
        <f>SUM('10:14'!Y90)</f>
        <v>0</v>
      </c>
      <c r="Z90" s="109">
        <f>SUM('10:14'!Z90)</f>
        <v>0</v>
      </c>
      <c r="AA90" s="109">
        <f>SUM('10:14'!AA90)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57">
        <v>30400013</v>
      </c>
      <c r="B91" s="260" t="s">
        <v>492</v>
      </c>
      <c r="C91" s="16" t="s">
        <v>72</v>
      </c>
      <c r="D91" s="17">
        <v>5.03</v>
      </c>
      <c r="E91" s="17"/>
      <c r="F91" s="6"/>
      <c r="G91" s="109">
        <f>SUM('10:14'!G91)</f>
        <v>0</v>
      </c>
      <c r="H91" s="109">
        <f>SUM('10:14'!H91)</f>
        <v>0</v>
      </c>
      <c r="I91" s="109">
        <f>SUM('10:14'!I91)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30"/>
        <v>0</v>
      </c>
      <c r="N91" s="109">
        <f>SUM('10:14'!N91)</f>
        <v>0</v>
      </c>
      <c r="O91" s="109">
        <f>SUM('10:14'!O91)</f>
        <v>0</v>
      </c>
      <c r="P91" s="109">
        <f>SUM('10:14'!P91)</f>
        <v>0</v>
      </c>
      <c r="Q91" s="109">
        <f>SUM('10:14'!Q91)</f>
        <v>0</v>
      </c>
      <c r="R91" s="109">
        <f>SUM('10:14'!R91)</f>
        <v>0</v>
      </c>
      <c r="S91" s="109">
        <f>SUM('10:14'!S91)</f>
        <v>0</v>
      </c>
      <c r="T91" s="109">
        <f>SUM('10:14'!T91)</f>
        <v>0</v>
      </c>
      <c r="U91" s="109">
        <f>SUM('10:14'!U91)</f>
        <v>0</v>
      </c>
      <c r="V91" s="244">
        <f t="shared" si="31"/>
        <v>0</v>
      </c>
      <c r="W91" s="33" t="str">
        <f t="shared" si="29"/>
        <v/>
      </c>
      <c r="X91" s="109">
        <f>SUM('10:14'!X91)</f>
        <v>0</v>
      </c>
      <c r="Y91" s="109">
        <f>SUM('10:14'!Y91)</f>
        <v>0</v>
      </c>
      <c r="Z91" s="109">
        <f>SUM('10:14'!Z91)</f>
        <v>0</v>
      </c>
      <c r="AA91" s="109">
        <f>SUM('10:14'!AA91)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57">
        <v>30400016</v>
      </c>
      <c r="B92" s="260" t="s">
        <v>949</v>
      </c>
      <c r="C92" s="16" t="s">
        <v>60</v>
      </c>
      <c r="D92" s="17">
        <v>5.03</v>
      </c>
      <c r="E92" s="17"/>
      <c r="F92" s="6"/>
      <c r="G92" s="109">
        <f>SUM('10:14'!G92)</f>
        <v>98</v>
      </c>
      <c r="H92" s="109">
        <f>SUM('10:14'!H92)</f>
        <v>492.94</v>
      </c>
      <c r="I92" s="109">
        <f>SUM('10:14'!I92)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30"/>
        <v>0.46236559139784994</v>
      </c>
      <c r="N92" s="109">
        <f>SUM('10:14'!N92)</f>
        <v>0</v>
      </c>
      <c r="O92" s="109">
        <f>SUM('10:14'!O92)</f>
        <v>0</v>
      </c>
      <c r="P92" s="109">
        <f>SUM('10:14'!P92)</f>
        <v>0</v>
      </c>
      <c r="Q92" s="109">
        <f>SUM('10:14'!Q92)</f>
        <v>0</v>
      </c>
      <c r="R92" s="109">
        <f>SUM('10:14'!R92)</f>
        <v>0</v>
      </c>
      <c r="S92" s="109">
        <f>SUM('10:14'!S92)</f>
        <v>0</v>
      </c>
      <c r="T92" s="109">
        <f>SUM('10:14'!T92)</f>
        <v>0</v>
      </c>
      <c r="U92" s="109">
        <f>SUM('10:14'!U92)</f>
        <v>0</v>
      </c>
      <c r="V92" s="244">
        <f t="shared" si="31"/>
        <v>0</v>
      </c>
      <c r="W92" s="33">
        <f t="shared" si="29"/>
        <v>0</v>
      </c>
      <c r="X92" s="109">
        <f>SUM('10:14'!X92)</f>
        <v>0</v>
      </c>
      <c r="Y92" s="109">
        <f>SUM('10:14'!Y92)</f>
        <v>0</v>
      </c>
      <c r="Z92" s="109">
        <f>SUM('10:14'!Z92)</f>
        <v>0</v>
      </c>
      <c r="AA92" s="109">
        <f>SUM('10:14'!AA92)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57">
        <v>30400017</v>
      </c>
      <c r="B93" s="260" t="s">
        <v>949</v>
      </c>
      <c r="C93" s="16" t="s">
        <v>66</v>
      </c>
      <c r="D93" s="17">
        <v>5.03</v>
      </c>
      <c r="E93" s="17"/>
      <c r="F93" s="6"/>
      <c r="G93" s="109">
        <f>SUM('10:14'!G93)</f>
        <v>0</v>
      </c>
      <c r="H93" s="109">
        <f>SUM('10:14'!H93)</f>
        <v>0</v>
      </c>
      <c r="I93" s="109">
        <f>SUM('10:14'!I93)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30"/>
        <v>0</v>
      </c>
      <c r="N93" s="109">
        <f>SUM('10:14'!N93)</f>
        <v>0</v>
      </c>
      <c r="O93" s="109">
        <f>SUM('10:14'!O93)</f>
        <v>0</v>
      </c>
      <c r="P93" s="109">
        <f>SUM('10:14'!P93)</f>
        <v>0</v>
      </c>
      <c r="Q93" s="109">
        <f>SUM('10:14'!Q93)</f>
        <v>0</v>
      </c>
      <c r="R93" s="109">
        <f>SUM('10:14'!R93)</f>
        <v>0</v>
      </c>
      <c r="S93" s="109">
        <f>SUM('10:14'!S93)</f>
        <v>0</v>
      </c>
      <c r="T93" s="109">
        <f>SUM('10:14'!T93)</f>
        <v>0</v>
      </c>
      <c r="U93" s="109">
        <f>SUM('10:14'!U93)</f>
        <v>0</v>
      </c>
      <c r="V93" s="244">
        <f t="shared" si="31"/>
        <v>0</v>
      </c>
      <c r="W93" s="33" t="str">
        <f t="shared" si="29"/>
        <v/>
      </c>
      <c r="X93" s="109">
        <f>SUM('10:14'!X93)</f>
        <v>0</v>
      </c>
      <c r="Y93" s="109">
        <f>SUM('10:14'!Y93)</f>
        <v>0</v>
      </c>
      <c r="Z93" s="109">
        <f>SUM('10:14'!Z93)</f>
        <v>0</v>
      </c>
      <c r="AA93" s="109">
        <f>SUM('10:14'!AA93)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57">
        <v>30400015</v>
      </c>
      <c r="B94" s="65" t="s">
        <v>948</v>
      </c>
      <c r="C94" s="16" t="s">
        <v>177</v>
      </c>
      <c r="D94" s="17">
        <v>5.03</v>
      </c>
      <c r="E94" s="17"/>
      <c r="F94" s="6"/>
      <c r="G94" s="109">
        <f>SUM('10:14'!G94)</f>
        <v>0</v>
      </c>
      <c r="H94" s="109">
        <f>SUM('10:14'!H94)</f>
        <v>0</v>
      </c>
      <c r="I94" s="109">
        <f>SUM('10:14'!I94)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30"/>
        <v>0</v>
      </c>
      <c r="N94" s="109">
        <f>SUM('10:14'!N94)</f>
        <v>0</v>
      </c>
      <c r="O94" s="109">
        <f>SUM('10:14'!O94)</f>
        <v>0</v>
      </c>
      <c r="P94" s="109">
        <f>SUM('10:14'!P94)</f>
        <v>0</v>
      </c>
      <c r="Q94" s="109">
        <f>SUM('10:14'!Q94)</f>
        <v>0</v>
      </c>
      <c r="R94" s="109">
        <f>SUM('10:14'!R94)</f>
        <v>0</v>
      </c>
      <c r="S94" s="109">
        <f>SUM('10:14'!S94)</f>
        <v>0</v>
      </c>
      <c r="T94" s="109">
        <f>SUM('10:14'!T94)</f>
        <v>0</v>
      </c>
      <c r="U94" s="109">
        <f>SUM('10:14'!U94)</f>
        <v>0</v>
      </c>
      <c r="V94" s="245"/>
      <c r="W94" s="33"/>
      <c r="X94" s="109">
        <f>SUM('10:14'!X94)</f>
        <v>0</v>
      </c>
      <c r="Y94" s="109">
        <f>SUM('10:14'!Y94)</f>
        <v>0</v>
      </c>
      <c r="Z94" s="109">
        <f>SUM('10:14'!Z94)</f>
        <v>0</v>
      </c>
      <c r="AA94" s="109">
        <f>SUM('10:14'!AA94)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62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109">
        <f>SUM('10:14'!G95)</f>
        <v>0</v>
      </c>
      <c r="H95" s="109">
        <f>SUM('10:14'!H95)</f>
        <v>0</v>
      </c>
      <c r="I95" s="109">
        <f>SUM('10:14'!I95)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SUM('10:14'!N95)</f>
        <v>0</v>
      </c>
      <c r="O95" s="109">
        <f>SUM('10:14'!O95)</f>
        <v>0</v>
      </c>
      <c r="P95" s="109">
        <f>SUM('10:14'!P95)</f>
        <v>0</v>
      </c>
      <c r="Q95" s="109">
        <f>SUM('10:14'!Q95)</f>
        <v>0</v>
      </c>
      <c r="R95" s="109">
        <f>SUM('10:14'!R95)</f>
        <v>0</v>
      </c>
      <c r="S95" s="109">
        <f>SUM('10:14'!S95)</f>
        <v>0</v>
      </c>
      <c r="T95" s="109">
        <f>SUM('10:14'!T95)</f>
        <v>0</v>
      </c>
      <c r="U95" s="109">
        <f>SUM('10:14'!U95)</f>
        <v>0</v>
      </c>
      <c r="V95" s="245">
        <f>SUM(X95:AA95)</f>
        <v>0</v>
      </c>
      <c r="W95" s="33" t="str">
        <f>IF(ISERROR(V95/G95),"",V95/G95)</f>
        <v/>
      </c>
      <c r="X95" s="109">
        <f>SUM('10:14'!X95)</f>
        <v>0</v>
      </c>
      <c r="Y95" s="109">
        <f>SUM('10:14'!Y95)</f>
        <v>0</v>
      </c>
      <c r="Z95" s="109">
        <f>SUM('10:14'!Z95)</f>
        <v>0</v>
      </c>
      <c r="AA95" s="109">
        <f>SUM('10:14'!AA95)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62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109">
        <f>SUM('10:14'!G96)</f>
        <v>0</v>
      </c>
      <c r="H96" s="109">
        <f>SUM('10:14'!H96)</f>
        <v>0</v>
      </c>
      <c r="I96" s="109">
        <f>SUM('10:14'!I96)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SUM('10:14'!N96)</f>
        <v>0</v>
      </c>
      <c r="O96" s="109">
        <f>SUM('10:14'!O96)</f>
        <v>0</v>
      </c>
      <c r="P96" s="109">
        <f>SUM('10:14'!P96)</f>
        <v>0</v>
      </c>
      <c r="Q96" s="109">
        <f>SUM('10:14'!Q96)</f>
        <v>0</v>
      </c>
      <c r="R96" s="109">
        <f>SUM('10:14'!R96)</f>
        <v>0</v>
      </c>
      <c r="S96" s="109">
        <f>SUM('10:14'!S96)</f>
        <v>0</v>
      </c>
      <c r="T96" s="109">
        <f>SUM('10:14'!T96)</f>
        <v>0</v>
      </c>
      <c r="U96" s="109">
        <f>SUM('10:14'!U96)</f>
        <v>0</v>
      </c>
      <c r="V96" s="245">
        <f>SUM(X96:AA96)</f>
        <v>0</v>
      </c>
      <c r="W96" s="33" t="str">
        <f>IF(ISERROR(V96/G96),"",V96/G96)</f>
        <v/>
      </c>
      <c r="X96" s="109">
        <f>SUM('10:14'!X96)</f>
        <v>0</v>
      </c>
      <c r="Y96" s="109">
        <f>SUM('10:14'!Y96)</f>
        <v>0</v>
      </c>
      <c r="Z96" s="109">
        <f>SUM('10:14'!Z96)</f>
        <v>0</v>
      </c>
      <c r="AA96" s="109">
        <f>SUM('10:14'!AA96)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62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109">
        <f>SUM('10:14'!G97)</f>
        <v>0</v>
      </c>
      <c r="H97" s="109">
        <f>SUM('10:14'!H97)</f>
        <v>0</v>
      </c>
      <c r="I97" s="109">
        <f>SUM('10:14'!I97)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SUM('10:14'!N97)</f>
        <v>0</v>
      </c>
      <c r="O97" s="109">
        <f>SUM('10:14'!O97)</f>
        <v>0</v>
      </c>
      <c r="P97" s="109">
        <f>SUM('10:14'!P97)</f>
        <v>0</v>
      </c>
      <c r="Q97" s="109">
        <f>SUM('10:14'!Q97)</f>
        <v>0</v>
      </c>
      <c r="R97" s="109">
        <f>SUM('10:14'!R97)</f>
        <v>0</v>
      </c>
      <c r="S97" s="109">
        <f>SUM('10:14'!S97)</f>
        <v>0</v>
      </c>
      <c r="T97" s="109">
        <f>SUM('10:14'!T97)</f>
        <v>0</v>
      </c>
      <c r="U97" s="109">
        <f>SUM('10:14'!U97)</f>
        <v>0</v>
      </c>
      <c r="V97" s="245">
        <f>SUM(X97:AA97)</f>
        <v>0</v>
      </c>
      <c r="W97" s="33" t="str">
        <f>IF(ISERROR(V97/G97),"",V97/G97)</f>
        <v/>
      </c>
      <c r="X97" s="109">
        <f>SUM('10:14'!X97)</f>
        <v>0</v>
      </c>
      <c r="Y97" s="109">
        <f>SUM('10:14'!Y97)</f>
        <v>0</v>
      </c>
      <c r="Z97" s="109">
        <f>SUM('10:14'!Z97)</f>
        <v>0</v>
      </c>
      <c r="AA97" s="109">
        <f>SUM('10:14'!AA97)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62">
        <v>30600003</v>
      </c>
      <c r="B98" s="65" t="s">
        <v>162</v>
      </c>
      <c r="C98" s="222" t="s">
        <v>89</v>
      </c>
      <c r="D98" s="17">
        <v>5.03</v>
      </c>
      <c r="E98" s="17"/>
      <c r="F98" s="6"/>
      <c r="G98" s="109">
        <f>SUM('10:14'!G98)</f>
        <v>0</v>
      </c>
      <c r="H98" s="109">
        <f>SUM('10:14'!H98)</f>
        <v>0</v>
      </c>
      <c r="I98" s="109">
        <f>SUM('10:14'!I98)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SUM('10:14'!N98)</f>
        <v>0</v>
      </c>
      <c r="O98" s="109">
        <f>SUM('10:14'!O98)</f>
        <v>0</v>
      </c>
      <c r="P98" s="109">
        <f>SUM('10:14'!P98)</f>
        <v>0</v>
      </c>
      <c r="Q98" s="109">
        <f>SUM('10:14'!Q98)</f>
        <v>0</v>
      </c>
      <c r="R98" s="109">
        <f>SUM('10:14'!R98)</f>
        <v>0</v>
      </c>
      <c r="S98" s="109">
        <f>SUM('10:14'!S98)</f>
        <v>0</v>
      </c>
      <c r="T98" s="109">
        <f>SUM('10:14'!T98)</f>
        <v>0</v>
      </c>
      <c r="U98" s="109">
        <f>SUM('10:14'!U98)</f>
        <v>0</v>
      </c>
      <c r="V98" s="245">
        <f>SUM(X98:AA98)</f>
        <v>0</v>
      </c>
      <c r="W98" s="33" t="str">
        <f>IF(ISERROR(V98/G98),"",V98/G98)</f>
        <v/>
      </c>
      <c r="X98" s="109">
        <f>SUM('10:14'!X98)</f>
        <v>0</v>
      </c>
      <c r="Y98" s="109">
        <f>SUM('10:14'!Y98)</f>
        <v>0</v>
      </c>
      <c r="Z98" s="109">
        <f>SUM('10:14'!Z98)</f>
        <v>0</v>
      </c>
      <c r="AA98" s="109">
        <f>SUM('10:14'!AA98)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62">
        <v>30400030</v>
      </c>
      <c r="B99" s="260" t="s">
        <v>510</v>
      </c>
      <c r="C99" s="16" t="s">
        <v>53</v>
      </c>
      <c r="D99" s="17">
        <v>5.03</v>
      </c>
      <c r="E99" s="17"/>
      <c r="F99" s="6"/>
      <c r="G99" s="109">
        <f>SUM('10:14'!G99)</f>
        <v>0</v>
      </c>
      <c r="H99" s="109">
        <f>SUM('10:14'!H99)</f>
        <v>0</v>
      </c>
      <c r="I99" s="109">
        <f>SUM('10:14'!I99)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ref="M99:M114" si="32">IF(ISERROR(I99-K99),"",I99-K99)</f>
        <v>0</v>
      </c>
      <c r="N99" s="109">
        <f>SUM('10:14'!N99)</f>
        <v>0</v>
      </c>
      <c r="O99" s="109">
        <f>SUM('10:14'!O99)</f>
        <v>0</v>
      </c>
      <c r="P99" s="109">
        <f>SUM('10:14'!P99)</f>
        <v>0</v>
      </c>
      <c r="Q99" s="109">
        <f>SUM('10:14'!Q99)</f>
        <v>0</v>
      </c>
      <c r="R99" s="109">
        <f>SUM('10:14'!R99)</f>
        <v>0</v>
      </c>
      <c r="S99" s="109">
        <f>SUM('10:14'!S99)</f>
        <v>0</v>
      </c>
      <c r="T99" s="109">
        <f>SUM('10:14'!T99)</f>
        <v>0</v>
      </c>
      <c r="U99" s="109">
        <f>SUM('10:14'!U99)</f>
        <v>0</v>
      </c>
      <c r="V99" s="244">
        <f t="shared" ref="V99:V106" si="33">SUM(X99:AA99)</f>
        <v>0</v>
      </c>
      <c r="W99" s="33" t="str">
        <f t="shared" ref="W99:W106" si="34">IF(ISERROR(V99/G99),"",V99/G99)</f>
        <v/>
      </c>
      <c r="X99" s="109">
        <f>SUM('10:14'!X99)</f>
        <v>0</v>
      </c>
      <c r="Y99" s="109">
        <f>SUM('10:14'!Y99)</f>
        <v>0</v>
      </c>
      <c r="Z99" s="109">
        <f>SUM('10:14'!Z99)</f>
        <v>0</v>
      </c>
      <c r="AA99" s="109">
        <f>SUM('10:14'!AA99)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62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SUM('10:14'!G100)</f>
        <v>0</v>
      </c>
      <c r="H100" s="109">
        <f>SUM('10:14'!H100)</f>
        <v>0</v>
      </c>
      <c r="I100" s="109">
        <f>SUM('10:14'!I100)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32"/>
        <v/>
      </c>
      <c r="N100" s="109">
        <f>SUM('10:14'!N100)</f>
        <v>0</v>
      </c>
      <c r="O100" s="109">
        <f>SUM('10:14'!O100)</f>
        <v>0</v>
      </c>
      <c r="P100" s="109">
        <f>SUM('10:14'!P100)</f>
        <v>0</v>
      </c>
      <c r="Q100" s="109">
        <f>SUM('10:14'!Q100)</f>
        <v>0</v>
      </c>
      <c r="R100" s="109">
        <f>SUM('10:14'!R100)</f>
        <v>0</v>
      </c>
      <c r="S100" s="109">
        <f>SUM('10:14'!S100)</f>
        <v>0</v>
      </c>
      <c r="T100" s="109">
        <f>SUM('10:14'!T100)</f>
        <v>0</v>
      </c>
      <c r="U100" s="109">
        <f>SUM('10:14'!U100)</f>
        <v>0</v>
      </c>
      <c r="V100" s="244">
        <f t="shared" si="33"/>
        <v>0</v>
      </c>
      <c r="W100" s="33" t="str">
        <f t="shared" si="34"/>
        <v/>
      </c>
      <c r="X100" s="109">
        <f>SUM('10:14'!X100)</f>
        <v>0</v>
      </c>
      <c r="Y100" s="109">
        <f>SUM('10:14'!Y100)</f>
        <v>0</v>
      </c>
      <c r="Z100" s="109">
        <f>SUM('10:14'!Z100)</f>
        <v>0</v>
      </c>
      <c r="AA100" s="109">
        <f>SUM('10:14'!AA100)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62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SUM('10:14'!G101)</f>
        <v>0</v>
      </c>
      <c r="H101" s="109">
        <f>SUM('10:14'!H101)</f>
        <v>0</v>
      </c>
      <c r="I101" s="109">
        <f>SUM('10:14'!I101)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32"/>
        <v/>
      </c>
      <c r="N101" s="109">
        <f>SUM('10:14'!N101)</f>
        <v>0</v>
      </c>
      <c r="O101" s="109">
        <f>SUM('10:14'!O101)</f>
        <v>0</v>
      </c>
      <c r="P101" s="109">
        <f>SUM('10:14'!P101)</f>
        <v>0</v>
      </c>
      <c r="Q101" s="109">
        <f>SUM('10:14'!Q101)</f>
        <v>0</v>
      </c>
      <c r="R101" s="109">
        <f>SUM('10:14'!R101)</f>
        <v>0</v>
      </c>
      <c r="S101" s="109">
        <f>SUM('10:14'!S101)</f>
        <v>0</v>
      </c>
      <c r="T101" s="109">
        <f>SUM('10:14'!T101)</f>
        <v>0</v>
      </c>
      <c r="U101" s="109">
        <f>SUM('10:14'!U101)</f>
        <v>0</v>
      </c>
      <c r="V101" s="244">
        <f t="shared" si="33"/>
        <v>0</v>
      </c>
      <c r="W101" s="33" t="str">
        <f t="shared" si="34"/>
        <v/>
      </c>
      <c r="X101" s="109">
        <f>SUM('10:14'!X101)</f>
        <v>0</v>
      </c>
      <c r="Y101" s="109">
        <f>SUM('10:14'!Y101)</f>
        <v>0</v>
      </c>
      <c r="Z101" s="109">
        <f>SUM('10:14'!Z101)</f>
        <v>0</v>
      </c>
      <c r="AA101" s="109">
        <f>SUM('10:14'!AA101)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62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SUM('10:14'!G102)</f>
        <v>0</v>
      </c>
      <c r="H102" s="109">
        <f>SUM('10:14'!H102)</f>
        <v>0</v>
      </c>
      <c r="I102" s="109">
        <f>SUM('10:14'!I102)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32"/>
        <v/>
      </c>
      <c r="N102" s="109">
        <f>SUM('10:14'!N102)</f>
        <v>0</v>
      </c>
      <c r="O102" s="109">
        <f>SUM('10:14'!O102)</f>
        <v>0</v>
      </c>
      <c r="P102" s="109">
        <f>SUM('10:14'!P102)</f>
        <v>0</v>
      </c>
      <c r="Q102" s="109">
        <f>SUM('10:14'!Q102)</f>
        <v>0</v>
      </c>
      <c r="R102" s="109">
        <f>SUM('10:14'!R102)</f>
        <v>0</v>
      </c>
      <c r="S102" s="109">
        <f>SUM('10:14'!S102)</f>
        <v>0</v>
      </c>
      <c r="T102" s="109">
        <f>SUM('10:14'!T102)</f>
        <v>0</v>
      </c>
      <c r="U102" s="109">
        <f>SUM('10:14'!U102)</f>
        <v>0</v>
      </c>
      <c r="V102" s="244">
        <f t="shared" si="33"/>
        <v>0</v>
      </c>
      <c r="W102" s="33" t="str">
        <f t="shared" si="34"/>
        <v/>
      </c>
      <c r="X102" s="109">
        <f>SUM('10:14'!X102)</f>
        <v>0</v>
      </c>
      <c r="Y102" s="109">
        <f>SUM('10:14'!Y102)</f>
        <v>0</v>
      </c>
      <c r="Z102" s="109">
        <f>SUM('10:14'!Z102)</f>
        <v>0</v>
      </c>
      <c r="AA102" s="109">
        <f>SUM('10:14'!AA102)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62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SUM('10:14'!G103)</f>
        <v>0</v>
      </c>
      <c r="H103" s="109">
        <f>SUM('10:14'!H103)</f>
        <v>0</v>
      </c>
      <c r="I103" s="109">
        <f>SUM('10:14'!I103)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32"/>
        <v>0</v>
      </c>
      <c r="N103" s="109">
        <f>SUM('10:14'!N103)</f>
        <v>0</v>
      </c>
      <c r="O103" s="109">
        <f>SUM('10:14'!O103)</f>
        <v>0</v>
      </c>
      <c r="P103" s="109">
        <f>SUM('10:14'!P103)</f>
        <v>0</v>
      </c>
      <c r="Q103" s="109">
        <f>SUM('10:14'!Q103)</f>
        <v>0</v>
      </c>
      <c r="R103" s="109">
        <f>SUM('10:14'!R103)</f>
        <v>0</v>
      </c>
      <c r="S103" s="109">
        <f>SUM('10:14'!S103)</f>
        <v>0</v>
      </c>
      <c r="T103" s="109">
        <f>SUM('10:14'!T103)</f>
        <v>0</v>
      </c>
      <c r="U103" s="109">
        <f>SUM('10:14'!U103)</f>
        <v>0</v>
      </c>
      <c r="V103" s="244">
        <f t="shared" si="33"/>
        <v>0</v>
      </c>
      <c r="W103" s="33" t="str">
        <f t="shared" si="34"/>
        <v/>
      </c>
      <c r="X103" s="109">
        <f>SUM('10:14'!X103)</f>
        <v>0</v>
      </c>
      <c r="Y103" s="109">
        <f>SUM('10:14'!Y103)</f>
        <v>0</v>
      </c>
      <c r="Z103" s="109">
        <f>SUM('10:14'!Z103)</f>
        <v>0</v>
      </c>
      <c r="AA103" s="109">
        <f>SUM('10:14'!AA103)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62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SUM('10:14'!G104)</f>
        <v>0</v>
      </c>
      <c r="H104" s="109">
        <f>SUM('10:14'!H104)</f>
        <v>0</v>
      </c>
      <c r="I104" s="109">
        <f>SUM('10:14'!I104)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32"/>
        <v>0</v>
      </c>
      <c r="N104" s="109">
        <f>SUM('10:14'!N104)</f>
        <v>0</v>
      </c>
      <c r="O104" s="109">
        <f>SUM('10:14'!O104)</f>
        <v>0</v>
      </c>
      <c r="P104" s="109">
        <f>SUM('10:14'!P104)</f>
        <v>0</v>
      </c>
      <c r="Q104" s="109">
        <f>SUM('10:14'!Q104)</f>
        <v>0</v>
      </c>
      <c r="R104" s="109">
        <f>SUM('10:14'!R104)</f>
        <v>0</v>
      </c>
      <c r="S104" s="109">
        <f>SUM('10:14'!S104)</f>
        <v>0</v>
      </c>
      <c r="T104" s="109">
        <f>SUM('10:14'!T104)</f>
        <v>0</v>
      </c>
      <c r="U104" s="109">
        <f>SUM('10:14'!U104)</f>
        <v>0</v>
      </c>
      <c r="V104" s="244">
        <f t="shared" si="33"/>
        <v>0</v>
      </c>
      <c r="W104" s="33" t="str">
        <f t="shared" si="34"/>
        <v/>
      </c>
      <c r="X104" s="109">
        <f>SUM('10:14'!X104)</f>
        <v>0</v>
      </c>
      <c r="Y104" s="109">
        <f>SUM('10:14'!Y104)</f>
        <v>0</v>
      </c>
      <c r="Z104" s="109">
        <f>SUM('10:14'!Z104)</f>
        <v>0</v>
      </c>
      <c r="AA104" s="109">
        <f>SUM('10:14'!AA104)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62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SUM('10:14'!G105)</f>
        <v>0</v>
      </c>
      <c r="H105" s="109">
        <f>SUM('10:14'!H105)</f>
        <v>0</v>
      </c>
      <c r="I105" s="109">
        <f>SUM('10:14'!I105)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32"/>
        <v>0</v>
      </c>
      <c r="N105" s="109">
        <f>SUM('10:14'!N105)</f>
        <v>0</v>
      </c>
      <c r="O105" s="109">
        <f>SUM('10:14'!O105)</f>
        <v>0</v>
      </c>
      <c r="P105" s="109">
        <f>SUM('10:14'!P105)</f>
        <v>0</v>
      </c>
      <c r="Q105" s="109">
        <f>SUM('10:14'!Q105)</f>
        <v>0</v>
      </c>
      <c r="R105" s="109">
        <f>SUM('10:14'!R105)</f>
        <v>0</v>
      </c>
      <c r="S105" s="109">
        <f>SUM('10:14'!S105)</f>
        <v>0</v>
      </c>
      <c r="T105" s="109">
        <f>SUM('10:14'!T105)</f>
        <v>0</v>
      </c>
      <c r="U105" s="109">
        <f>SUM('10:14'!U105)</f>
        <v>0</v>
      </c>
      <c r="V105" s="244">
        <f t="shared" si="33"/>
        <v>0</v>
      </c>
      <c r="W105" s="33" t="str">
        <f t="shared" si="34"/>
        <v/>
      </c>
      <c r="X105" s="109">
        <f>SUM('10:14'!X105)</f>
        <v>0</v>
      </c>
      <c r="Y105" s="109">
        <f>SUM('10:14'!Y105)</f>
        <v>0</v>
      </c>
      <c r="Z105" s="109">
        <f>SUM('10:14'!Z105)</f>
        <v>0</v>
      </c>
      <c r="AA105" s="109">
        <f>SUM('10:14'!AA105)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62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SUM('10:14'!G106)</f>
        <v>0</v>
      </c>
      <c r="H106" s="109">
        <f>SUM('10:14'!H106)</f>
        <v>0</v>
      </c>
      <c r="I106" s="109">
        <f>SUM('10:14'!I106)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32"/>
        <v>0</v>
      </c>
      <c r="N106" s="109">
        <f>SUM('10:14'!N106)</f>
        <v>0</v>
      </c>
      <c r="O106" s="109">
        <f>SUM('10:14'!O106)</f>
        <v>0</v>
      </c>
      <c r="P106" s="109">
        <f>SUM('10:14'!P106)</f>
        <v>0</v>
      </c>
      <c r="Q106" s="109">
        <f>SUM('10:14'!Q106)</f>
        <v>0</v>
      </c>
      <c r="R106" s="109">
        <f>SUM('10:14'!R106)</f>
        <v>0</v>
      </c>
      <c r="S106" s="109">
        <f>SUM('10:14'!S106)</f>
        <v>0</v>
      </c>
      <c r="T106" s="109">
        <f>SUM('10:14'!T106)</f>
        <v>0</v>
      </c>
      <c r="U106" s="109">
        <f>SUM('10:14'!U106)</f>
        <v>0</v>
      </c>
      <c r="V106" s="244">
        <f t="shared" si="33"/>
        <v>0</v>
      </c>
      <c r="W106" s="33" t="str">
        <f t="shared" si="34"/>
        <v/>
      </c>
      <c r="X106" s="109">
        <f>SUM('10:14'!X106)</f>
        <v>0</v>
      </c>
      <c r="Y106" s="109">
        <f>SUM('10:14'!Y106)</f>
        <v>0</v>
      </c>
      <c r="Z106" s="109">
        <f>SUM('10:14'!Z106)</f>
        <v>0</v>
      </c>
      <c r="AA106" s="109">
        <f>SUM('10:14'!AA106)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57">
        <v>30400026</v>
      </c>
      <c r="B107" s="213" t="s">
        <v>461</v>
      </c>
      <c r="C107" s="209" t="s">
        <v>395</v>
      </c>
      <c r="D107" s="17">
        <v>5</v>
      </c>
      <c r="E107" s="17"/>
      <c r="F107" s="6"/>
      <c r="G107" s="109">
        <f>SUM('10:14'!G107)</f>
        <v>0</v>
      </c>
      <c r="H107" s="109">
        <f>SUM('10:14'!H107)</f>
        <v>0</v>
      </c>
      <c r="I107" s="109">
        <f>SUM('10:14'!I107)</f>
        <v>0</v>
      </c>
      <c r="J107" s="31"/>
      <c r="K107" s="35">
        <f t="array" ref="K107">IF(ISERROR(G107/L107),"",G107/L107)</f>
        <v>0</v>
      </c>
      <c r="L107" s="98">
        <v>5</v>
      </c>
      <c r="M107" s="36">
        <f t="shared" si="32"/>
        <v>0</v>
      </c>
      <c r="N107" s="109">
        <f>SUM('10:14'!N107)</f>
        <v>0</v>
      </c>
      <c r="O107" s="109">
        <f>SUM('10:14'!O107)</f>
        <v>0</v>
      </c>
      <c r="P107" s="109">
        <f>SUM('10:14'!P107)</f>
        <v>0</v>
      </c>
      <c r="Q107" s="109">
        <f>SUM('10:14'!Q107)</f>
        <v>0</v>
      </c>
      <c r="R107" s="109">
        <f>SUM('10:14'!R107)</f>
        <v>0</v>
      </c>
      <c r="S107" s="109">
        <f>SUM('10:14'!S107)</f>
        <v>0</v>
      </c>
      <c r="T107" s="109">
        <f>SUM('10:14'!T107)</f>
        <v>0</v>
      </c>
      <c r="U107" s="109">
        <f>SUM('10:14'!U107)</f>
        <v>0</v>
      </c>
      <c r="V107" s="244"/>
      <c r="W107" s="33"/>
      <c r="X107" s="109">
        <f>SUM('10:14'!X107)</f>
        <v>0</v>
      </c>
      <c r="Y107" s="109">
        <f>SUM('10:14'!Y107)</f>
        <v>0</v>
      </c>
      <c r="Z107" s="109">
        <f>SUM('10:14'!Z107)</f>
        <v>0</v>
      </c>
      <c r="AA107" s="109">
        <f>SUM('10:14'!AA107)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57">
        <v>30400028</v>
      </c>
      <c r="B108" s="213" t="s">
        <v>461</v>
      </c>
      <c r="C108" s="209" t="s">
        <v>403</v>
      </c>
      <c r="D108" s="17">
        <v>5</v>
      </c>
      <c r="E108" s="17"/>
      <c r="F108" s="6"/>
      <c r="G108" s="109">
        <f>SUM('10:14'!G108)</f>
        <v>0</v>
      </c>
      <c r="H108" s="109">
        <f>SUM('10:14'!H108)</f>
        <v>0</v>
      </c>
      <c r="I108" s="109">
        <f>SUM('10:14'!I108)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32"/>
        <v>0</v>
      </c>
      <c r="N108" s="109">
        <f>SUM('10:14'!N108)</f>
        <v>0</v>
      </c>
      <c r="O108" s="109">
        <f>SUM('10:14'!O108)</f>
        <v>0</v>
      </c>
      <c r="P108" s="109">
        <f>SUM('10:14'!P108)</f>
        <v>0</v>
      </c>
      <c r="Q108" s="109">
        <f>SUM('10:14'!Q108)</f>
        <v>0</v>
      </c>
      <c r="R108" s="109">
        <f>SUM('10:14'!R108)</f>
        <v>0</v>
      </c>
      <c r="S108" s="109">
        <f>SUM('10:14'!S108)</f>
        <v>0</v>
      </c>
      <c r="T108" s="109">
        <f>SUM('10:14'!T108)</f>
        <v>0</v>
      </c>
      <c r="U108" s="109">
        <f>SUM('10:14'!U108)</f>
        <v>0</v>
      </c>
      <c r="V108" s="244"/>
      <c r="W108" s="33"/>
      <c r="X108" s="109">
        <f>SUM('10:14'!X108)</f>
        <v>0</v>
      </c>
      <c r="Y108" s="109">
        <f>SUM('10:14'!Y108)</f>
        <v>0</v>
      </c>
      <c r="Z108" s="109">
        <f>SUM('10:14'!Z108)</f>
        <v>0</v>
      </c>
      <c r="AA108" s="109">
        <f>SUM('10:14'!AA108)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57">
        <v>30400027</v>
      </c>
      <c r="B109" s="213" t="s">
        <v>480</v>
      </c>
      <c r="C109" s="209" t="s">
        <v>406</v>
      </c>
      <c r="D109" s="17">
        <v>5</v>
      </c>
      <c r="E109" s="17"/>
      <c r="F109" s="6"/>
      <c r="G109" s="109">
        <f>SUM('10:14'!G109)</f>
        <v>0</v>
      </c>
      <c r="H109" s="109">
        <f>SUM('10:14'!H109)</f>
        <v>0</v>
      </c>
      <c r="I109" s="109">
        <f>SUM('10:14'!I109)</f>
        <v>0</v>
      </c>
      <c r="J109" s="31"/>
      <c r="K109" s="35">
        <f t="array" ref="K109">IF(ISERROR(G109/L109),"",G109/L109)</f>
        <v>0</v>
      </c>
      <c r="L109" s="98">
        <v>5</v>
      </c>
      <c r="M109" s="36">
        <f t="shared" si="32"/>
        <v>0</v>
      </c>
      <c r="N109" s="109">
        <f>SUM('10:14'!N109)</f>
        <v>0</v>
      </c>
      <c r="O109" s="109">
        <f>SUM('10:14'!O109)</f>
        <v>0</v>
      </c>
      <c r="P109" s="109">
        <f>SUM('10:14'!P109)</f>
        <v>0</v>
      </c>
      <c r="Q109" s="109">
        <f>SUM('10:14'!Q109)</f>
        <v>0</v>
      </c>
      <c r="R109" s="109">
        <f>SUM('10:14'!R109)</f>
        <v>0</v>
      </c>
      <c r="S109" s="109">
        <f>SUM('10:14'!S109)</f>
        <v>0</v>
      </c>
      <c r="T109" s="109">
        <f>SUM('10:14'!T109)</f>
        <v>0</v>
      </c>
      <c r="U109" s="109">
        <f>SUM('10:14'!U109)</f>
        <v>0</v>
      </c>
      <c r="V109" s="244"/>
      <c r="W109" s="33"/>
      <c r="X109" s="109">
        <f>SUM('10:14'!X109)</f>
        <v>0</v>
      </c>
      <c r="Y109" s="109">
        <f>SUM('10:14'!Y109)</f>
        <v>0</v>
      </c>
      <c r="Z109" s="109">
        <f>SUM('10:14'!Z109)</f>
        <v>0</v>
      </c>
      <c r="AA109" s="109">
        <f>SUM('10:14'!AA109)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57"/>
      <c r="B110" s="213" t="s">
        <v>511</v>
      </c>
      <c r="C110" s="209" t="s">
        <v>372</v>
      </c>
      <c r="D110" s="17">
        <v>5</v>
      </c>
      <c r="E110" s="17"/>
      <c r="F110" s="6"/>
      <c r="G110" s="109">
        <f>SUM('10:14'!G110)</f>
        <v>0</v>
      </c>
      <c r="H110" s="109">
        <f>SUM('10:14'!H110)</f>
        <v>0</v>
      </c>
      <c r="I110" s="109">
        <f>SUM('10:14'!I110)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32"/>
        <v>0</v>
      </c>
      <c r="N110" s="109">
        <f>SUM('10:14'!N110)</f>
        <v>0</v>
      </c>
      <c r="O110" s="109">
        <f>SUM('10:14'!O110)</f>
        <v>0</v>
      </c>
      <c r="P110" s="109">
        <f>SUM('10:14'!P110)</f>
        <v>0</v>
      </c>
      <c r="Q110" s="109">
        <f>SUM('10:14'!Q110)</f>
        <v>0</v>
      </c>
      <c r="R110" s="109">
        <f>SUM('10:14'!R110)</f>
        <v>0</v>
      </c>
      <c r="S110" s="109">
        <f>SUM('10:14'!S110)</f>
        <v>0</v>
      </c>
      <c r="T110" s="109">
        <f>SUM('10:14'!T110)</f>
        <v>0</v>
      </c>
      <c r="U110" s="109">
        <f>SUM('10:14'!U110)</f>
        <v>0</v>
      </c>
      <c r="V110" s="244"/>
      <c r="W110" s="33"/>
      <c r="X110" s="109">
        <f>SUM('10:14'!X110)</f>
        <v>0</v>
      </c>
      <c r="Y110" s="109">
        <f>SUM('10:14'!Y110)</f>
        <v>0</v>
      </c>
      <c r="Z110" s="109">
        <f>SUM('10:14'!Z110)</f>
        <v>0</v>
      </c>
      <c r="AA110" s="109">
        <f>SUM('10:14'!AA110)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57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109">
        <f>SUM('10:14'!G111)</f>
        <v>0</v>
      </c>
      <c r="H111" s="109">
        <f>SUM('10:14'!H111)</f>
        <v>0</v>
      </c>
      <c r="I111" s="109">
        <f>SUM('10:14'!I111)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32"/>
        <v>0</v>
      </c>
      <c r="N111" s="109">
        <f>SUM('10:14'!N111)</f>
        <v>0</v>
      </c>
      <c r="O111" s="109">
        <f>SUM('10:14'!O111)</f>
        <v>0</v>
      </c>
      <c r="P111" s="109">
        <f>SUM('10:14'!P111)</f>
        <v>0</v>
      </c>
      <c r="Q111" s="109">
        <f>SUM('10:14'!Q111)</f>
        <v>0</v>
      </c>
      <c r="R111" s="109">
        <f>SUM('10:14'!R111)</f>
        <v>0</v>
      </c>
      <c r="S111" s="109">
        <f>SUM('10:14'!S111)</f>
        <v>0</v>
      </c>
      <c r="T111" s="109">
        <f>SUM('10:14'!T111)</f>
        <v>0</v>
      </c>
      <c r="U111" s="109">
        <f>SUM('10:14'!U111)</f>
        <v>0</v>
      </c>
      <c r="V111" s="244"/>
      <c r="W111" s="33"/>
      <c r="X111" s="109">
        <f>SUM('10:14'!X111)</f>
        <v>0</v>
      </c>
      <c r="Y111" s="109">
        <f>SUM('10:14'!Y111)</f>
        <v>0</v>
      </c>
      <c r="Z111" s="109">
        <f>SUM('10:14'!Z111)</f>
        <v>0</v>
      </c>
      <c r="AA111" s="109">
        <f>SUM('10:14'!AA111)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57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109">
        <f>SUM('10:14'!G112)</f>
        <v>0</v>
      </c>
      <c r="H112" s="109">
        <f>SUM('10:14'!H112)</f>
        <v>0</v>
      </c>
      <c r="I112" s="109">
        <f>SUM('10:14'!I112)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32"/>
        <v>0</v>
      </c>
      <c r="N112" s="109">
        <f>SUM('10:14'!N112)</f>
        <v>0</v>
      </c>
      <c r="O112" s="109">
        <f>SUM('10:14'!O112)</f>
        <v>0</v>
      </c>
      <c r="P112" s="109">
        <f>SUM('10:14'!P112)</f>
        <v>0</v>
      </c>
      <c r="Q112" s="109">
        <f>SUM('10:14'!Q112)</f>
        <v>0</v>
      </c>
      <c r="R112" s="109">
        <f>SUM('10:14'!R112)</f>
        <v>0</v>
      </c>
      <c r="S112" s="109">
        <f>SUM('10:14'!S112)</f>
        <v>0</v>
      </c>
      <c r="T112" s="109">
        <f>SUM('10:14'!T112)</f>
        <v>0</v>
      </c>
      <c r="U112" s="109">
        <f>SUM('10:14'!U112)</f>
        <v>0</v>
      </c>
      <c r="V112" s="244"/>
      <c r="W112" s="33"/>
      <c r="X112" s="109">
        <f>SUM('10:14'!X112)</f>
        <v>0</v>
      </c>
      <c r="Y112" s="109">
        <f>SUM('10:14'!Y112)</f>
        <v>0</v>
      </c>
      <c r="Z112" s="109">
        <f>SUM('10:14'!Z112)</f>
        <v>0</v>
      </c>
      <c r="AA112" s="109">
        <f>SUM('10:14'!AA112)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57">
        <v>30400001</v>
      </c>
      <c r="B113" s="65" t="s">
        <v>950</v>
      </c>
      <c r="C113" s="16" t="s">
        <v>61</v>
      </c>
      <c r="D113" s="17">
        <v>5.0599999999999996</v>
      </c>
      <c r="E113" s="17"/>
      <c r="F113" s="6"/>
      <c r="G113" s="109">
        <f>SUM('10:14'!G113)</f>
        <v>0</v>
      </c>
      <c r="H113" s="109">
        <f>SUM('10:14'!H113)</f>
        <v>0</v>
      </c>
      <c r="I113" s="109">
        <f>SUM('10:14'!I113)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32"/>
        <v>0</v>
      </c>
      <c r="N113" s="109">
        <f>SUM('10:14'!N113)</f>
        <v>0</v>
      </c>
      <c r="O113" s="109">
        <f>SUM('10:14'!O113)</f>
        <v>0</v>
      </c>
      <c r="P113" s="109">
        <f>SUM('10:14'!P113)</f>
        <v>0</v>
      </c>
      <c r="Q113" s="109">
        <f>SUM('10:14'!Q113)</f>
        <v>0</v>
      </c>
      <c r="R113" s="109">
        <f>SUM('10:14'!R113)</f>
        <v>0</v>
      </c>
      <c r="S113" s="109">
        <f>SUM('10:14'!S113)</f>
        <v>0</v>
      </c>
      <c r="T113" s="109">
        <f>SUM('10:14'!T113)</f>
        <v>0</v>
      </c>
      <c r="U113" s="109">
        <f>SUM('10:14'!U113)</f>
        <v>0</v>
      </c>
      <c r="V113" s="244">
        <f t="shared" ref="V113:V114" si="35">SUM(X113:AA113)</f>
        <v>0</v>
      </c>
      <c r="W113" s="33" t="str">
        <f t="shared" ref="W113:W114" si="36">IF(ISERROR(V113/G113),"",V113/G113)</f>
        <v/>
      </c>
      <c r="X113" s="109">
        <f>SUM('10:14'!X113)</f>
        <v>0</v>
      </c>
      <c r="Y113" s="109">
        <f>SUM('10:14'!Y113)</f>
        <v>0</v>
      </c>
      <c r="Z113" s="109">
        <f>SUM('10:14'!Z113)</f>
        <v>0</v>
      </c>
      <c r="AA113" s="109">
        <f>SUM('10:14'!AA113)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57">
        <v>30400002</v>
      </c>
      <c r="B114" s="65" t="s">
        <v>950</v>
      </c>
      <c r="C114" s="16" t="s">
        <v>72</v>
      </c>
      <c r="D114" s="17">
        <v>5.0599999999999996</v>
      </c>
      <c r="E114" s="17"/>
      <c r="F114" s="6"/>
      <c r="G114" s="109">
        <f>SUM('10:14'!G114)</f>
        <v>0</v>
      </c>
      <c r="H114" s="109">
        <f>SUM('10:14'!H114)</f>
        <v>0</v>
      </c>
      <c r="I114" s="109">
        <f>SUM('10:14'!I114)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32"/>
        <v>0</v>
      </c>
      <c r="N114" s="109">
        <f>SUM('10:14'!N114)</f>
        <v>0</v>
      </c>
      <c r="O114" s="109">
        <f>SUM('10:14'!O114)</f>
        <v>0</v>
      </c>
      <c r="P114" s="109">
        <f>SUM('10:14'!P114)</f>
        <v>0</v>
      </c>
      <c r="Q114" s="109">
        <f>SUM('10:14'!Q114)</f>
        <v>0</v>
      </c>
      <c r="R114" s="109">
        <f>SUM('10:14'!R114)</f>
        <v>0</v>
      </c>
      <c r="S114" s="109">
        <f>SUM('10:14'!S114)</f>
        <v>0</v>
      </c>
      <c r="T114" s="109">
        <f>SUM('10:14'!T114)</f>
        <v>0</v>
      </c>
      <c r="U114" s="109">
        <f>SUM('10:14'!U114)</f>
        <v>0</v>
      </c>
      <c r="V114" s="244">
        <f t="shared" si="35"/>
        <v>0</v>
      </c>
      <c r="W114" s="33" t="str">
        <f t="shared" si="36"/>
        <v/>
      </c>
      <c r="X114" s="109">
        <f>SUM('10:14'!X114)</f>
        <v>0</v>
      </c>
      <c r="Y114" s="109">
        <f>SUM('10:14'!Y114)</f>
        <v>0</v>
      </c>
      <c r="Z114" s="109">
        <f>SUM('10:14'!Z114)</f>
        <v>0</v>
      </c>
      <c r="AA114" s="109">
        <f>SUM('10:14'!AA114)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57">
        <v>30400004</v>
      </c>
      <c r="B115" s="260" t="s">
        <v>422</v>
      </c>
      <c r="C115" s="209" t="s">
        <v>423</v>
      </c>
      <c r="D115" s="17"/>
      <c r="E115" s="17"/>
      <c r="F115" s="6"/>
      <c r="G115" s="109">
        <f>SUM('10:14'!G115)</f>
        <v>0</v>
      </c>
      <c r="H115" s="109">
        <f>SUM('10:14'!H115)</f>
        <v>0</v>
      </c>
      <c r="I115" s="109">
        <f>SUM('10:14'!I115)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57">
        <v>30400003</v>
      </c>
      <c r="B116" s="260" t="s">
        <v>422</v>
      </c>
      <c r="C116" s="209" t="s">
        <v>424</v>
      </c>
      <c r="D116" s="17"/>
      <c r="E116" s="17"/>
      <c r="F116" s="6"/>
      <c r="G116" s="109">
        <f>SUM('10:14'!G116)</f>
        <v>0</v>
      </c>
      <c r="H116" s="109">
        <f>SUM('10:14'!H116)</f>
        <v>0</v>
      </c>
      <c r="I116" s="109">
        <f>SUM('10:14'!I116)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57">
        <v>30400005</v>
      </c>
      <c r="B117" s="260" t="s">
        <v>422</v>
      </c>
      <c r="C117" s="209" t="s">
        <v>425</v>
      </c>
      <c r="D117" s="17"/>
      <c r="E117" s="17"/>
      <c r="F117" s="6"/>
      <c r="G117" s="109">
        <f>SUM('10:14'!G117)</f>
        <v>0</v>
      </c>
      <c r="H117" s="109">
        <f>SUM('10:14'!H117)</f>
        <v>0</v>
      </c>
      <c r="I117" s="109">
        <f>SUM('10:14'!I117)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57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109">
        <f>SUM('10:14'!G118)</f>
        <v>0</v>
      </c>
      <c r="H118" s="109">
        <f>SUM('10:14'!H118)</f>
        <v>0</v>
      </c>
      <c r="I118" s="109">
        <f>SUM('10:14'!I118)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98">
        <v>9</v>
      </c>
      <c r="M118" s="36">
        <f t="shared" ref="M118:M120" si="37">IF(ISERROR(I118-K118),"",I118-K118)</f>
        <v>0</v>
      </c>
      <c r="N118" s="109">
        <f>SUM('10:14'!N118)</f>
        <v>0</v>
      </c>
      <c r="O118" s="109">
        <f>SUM('10:14'!O118)</f>
        <v>0</v>
      </c>
      <c r="P118" s="109">
        <f>SUM('10:14'!P118)</f>
        <v>0</v>
      </c>
      <c r="Q118" s="109">
        <f>SUM('10:14'!Q118)</f>
        <v>0</v>
      </c>
      <c r="R118" s="109">
        <f>SUM('10:14'!R118)</f>
        <v>0</v>
      </c>
      <c r="S118" s="109">
        <f>SUM('10:14'!S118)</f>
        <v>0</v>
      </c>
      <c r="T118" s="109">
        <f>SUM('10:14'!T118)</f>
        <v>0</v>
      </c>
      <c r="U118" s="109">
        <f>SUM('10:14'!U118)</f>
        <v>0</v>
      </c>
      <c r="V118" s="244">
        <f t="shared" ref="V118:V120" si="38">SUM(X118:AA118)</f>
        <v>0</v>
      </c>
      <c r="W118" s="33" t="str">
        <f t="shared" ref="W118" si="39">IF(ISERROR(V118/G118),"",V118/G118)</f>
        <v/>
      </c>
      <c r="X118" s="109">
        <f>SUM('10:14'!X118)</f>
        <v>0</v>
      </c>
      <c r="Y118" s="109">
        <f>SUM('10:14'!Y118)</f>
        <v>0</v>
      </c>
      <c r="Z118" s="109">
        <f>SUM('10:14'!Z118)</f>
        <v>0</v>
      </c>
      <c r="AA118" s="109">
        <f>SUM('10:14'!AA118)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57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109">
        <f>SUM('10:14'!G119)</f>
        <v>0</v>
      </c>
      <c r="H119" s="109">
        <f>SUM('10:14'!H119)</f>
        <v>0</v>
      </c>
      <c r="I119" s="109">
        <f>SUM('10:14'!I119)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98">
        <v>9</v>
      </c>
      <c r="M119" s="36">
        <f t="shared" si="37"/>
        <v>0</v>
      </c>
      <c r="N119" s="109">
        <f>SUM('10:14'!N119)</f>
        <v>0</v>
      </c>
      <c r="O119" s="109">
        <f>SUM('10:14'!O119)</f>
        <v>0</v>
      </c>
      <c r="P119" s="109">
        <f>SUM('10:14'!P119)</f>
        <v>0</v>
      </c>
      <c r="Q119" s="109">
        <f>SUM('10:14'!Q119)</f>
        <v>0</v>
      </c>
      <c r="R119" s="109">
        <f>SUM('10:14'!R119)</f>
        <v>0</v>
      </c>
      <c r="S119" s="109">
        <f>SUM('10:14'!S119)</f>
        <v>0</v>
      </c>
      <c r="T119" s="109">
        <f>SUM('10:14'!T119)</f>
        <v>0</v>
      </c>
      <c r="U119" s="109">
        <f>SUM('10:14'!U119)</f>
        <v>0</v>
      </c>
      <c r="V119" s="244">
        <f t="shared" si="38"/>
        <v>0</v>
      </c>
      <c r="W119" s="33" t="str">
        <f>IF(ISERROR(V119/G119),"",V119/G119)</f>
        <v/>
      </c>
      <c r="X119" s="109">
        <f>SUM('10:14'!X119)</f>
        <v>0</v>
      </c>
      <c r="Y119" s="109">
        <f>SUM('10:14'!Y119)</f>
        <v>0</v>
      </c>
      <c r="Z119" s="109">
        <f>SUM('10:14'!Z119)</f>
        <v>0</v>
      </c>
      <c r="AA119" s="109">
        <f>SUM('10:14'!AA119)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57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109">
        <f>SUM('10:14'!G120)</f>
        <v>0</v>
      </c>
      <c r="H120" s="109">
        <f>SUM('10:14'!H120)</f>
        <v>0</v>
      </c>
      <c r="I120" s="109">
        <f>SUM('10:14'!I120)</f>
        <v>0</v>
      </c>
      <c r="J120" s="31" t="str">
        <f t="array" ref="J120">IF(ISERROR(G120/I120),"",G120/I120)</f>
        <v/>
      </c>
      <c r="K120" s="411">
        <f t="array" ref="K120">IF(ISERROR(G120/L120),"",G120/L120)</f>
        <v>0</v>
      </c>
      <c r="L120" s="98">
        <v>9</v>
      </c>
      <c r="M120" s="36">
        <f t="shared" si="37"/>
        <v>0</v>
      </c>
      <c r="N120" s="109">
        <f>SUM('10:14'!N120)</f>
        <v>0</v>
      </c>
      <c r="O120" s="109">
        <f>SUM('10:14'!O120)</f>
        <v>0</v>
      </c>
      <c r="P120" s="109">
        <f>SUM('10:14'!P120)</f>
        <v>0</v>
      </c>
      <c r="Q120" s="109">
        <f>SUM('10:14'!Q120)</f>
        <v>0</v>
      </c>
      <c r="R120" s="109">
        <f>SUM('10:14'!R120)</f>
        <v>0</v>
      </c>
      <c r="S120" s="109">
        <f>SUM('10:14'!S120)</f>
        <v>0</v>
      </c>
      <c r="T120" s="109">
        <f>SUM('10:14'!T120)</f>
        <v>0</v>
      </c>
      <c r="U120" s="109">
        <f>SUM('10:14'!U120)</f>
        <v>0</v>
      </c>
      <c r="V120" s="244">
        <f t="shared" si="38"/>
        <v>0</v>
      </c>
      <c r="W120" s="33" t="str">
        <f>IF(ISERROR(V120/G120),"",V120/G120)</f>
        <v/>
      </c>
      <c r="X120" s="109">
        <f>SUM('10:14'!X120)</f>
        <v>0</v>
      </c>
      <c r="Y120" s="109">
        <f>SUM('10:14'!Y120)</f>
        <v>0</v>
      </c>
      <c r="Z120" s="109">
        <f>SUM('10:14'!Z120)</f>
        <v>0</v>
      </c>
      <c r="AA120" s="109">
        <f>SUM('10:14'!AA120)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32" t="s">
        <v>92</v>
      </c>
      <c r="B121" s="633"/>
      <c r="C121" s="414" t="s">
        <v>71</v>
      </c>
      <c r="D121" s="20"/>
      <c r="E121" s="20"/>
      <c r="F121" s="32"/>
      <c r="G121" s="118">
        <f>SUM(G87:G120)</f>
        <v>98</v>
      </c>
      <c r="H121" s="30">
        <f>SUM(H87:H120)</f>
        <v>492.94</v>
      </c>
      <c r="I121" s="30">
        <f>SUM(I87:I120)</f>
        <v>11</v>
      </c>
      <c r="J121" s="31">
        <f t="array" ref="J121">IF(ISERROR(G121/I121),"",G121/I121)</f>
        <v>8.9090909090909083</v>
      </c>
      <c r="K121" s="30">
        <f>SUM(K87:K120)</f>
        <v>10.53763440860215</v>
      </c>
      <c r="L121" s="114"/>
      <c r="M121" s="105">
        <f t="shared" ref="M121:V121" si="40">SUM(M87:M120)</f>
        <v>0.46236559139784994</v>
      </c>
      <c r="N121" s="30">
        <f t="shared" si="40"/>
        <v>0</v>
      </c>
      <c r="O121" s="107">
        <f t="shared" si="40"/>
        <v>0</v>
      </c>
      <c r="P121" s="107">
        <f t="shared" si="40"/>
        <v>0</v>
      </c>
      <c r="Q121" s="107">
        <f t="shared" si="40"/>
        <v>0</v>
      </c>
      <c r="R121" s="107">
        <f t="shared" si="40"/>
        <v>0</v>
      </c>
      <c r="S121" s="108">
        <f t="shared" si="40"/>
        <v>0</v>
      </c>
      <c r="T121" s="107">
        <f t="shared" si="40"/>
        <v>0</v>
      </c>
      <c r="U121" s="107">
        <f t="shared" si="40"/>
        <v>0</v>
      </c>
      <c r="V121" s="244">
        <f t="shared" si="40"/>
        <v>0</v>
      </c>
      <c r="W121" s="33">
        <f t="shared" ref="W121:W142" si="41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57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109">
        <f>SUM('10:14'!G122)</f>
        <v>90</v>
      </c>
      <c r="H122" s="109">
        <f>SUM('10:14'!H122)</f>
        <v>452.70000000000005</v>
      </c>
      <c r="I122" s="109">
        <f>SUM('10:14'!I122)</f>
        <v>4</v>
      </c>
      <c r="J122" s="31">
        <f t="array" ref="J122">IF(ISERROR(G122/I122),"",G122/I122)</f>
        <v>22.5</v>
      </c>
      <c r="K122" s="35">
        <f t="array" ref="K122">IF(ISERROR(G122/L122),"",G122/L122)</f>
        <v>3.6</v>
      </c>
      <c r="L122" s="98">
        <v>25</v>
      </c>
      <c r="M122" s="36">
        <f t="shared" ref="M122:M136" si="42">IF(ISERROR(I122-K122),"",I122-K122)</f>
        <v>0.39999999999999991</v>
      </c>
      <c r="N122" s="109">
        <f>SUM('10:14'!N122)</f>
        <v>0</v>
      </c>
      <c r="O122" s="109">
        <f>SUM('10:14'!O122)</f>
        <v>0</v>
      </c>
      <c r="P122" s="109">
        <f>SUM('10:14'!P122)</f>
        <v>0</v>
      </c>
      <c r="Q122" s="109">
        <f>SUM('10:14'!Q122)</f>
        <v>0</v>
      </c>
      <c r="R122" s="109">
        <f>SUM('10:14'!R122)</f>
        <v>0</v>
      </c>
      <c r="S122" s="109">
        <f>SUM('10:14'!S122)</f>
        <v>0</v>
      </c>
      <c r="T122" s="109">
        <f>SUM('10:14'!T122)</f>
        <v>0</v>
      </c>
      <c r="U122" s="109">
        <f>SUM('10:14'!U122)</f>
        <v>0</v>
      </c>
      <c r="V122" s="244">
        <f t="shared" ref="V122:V136" si="43">SUM(X122:AA122)</f>
        <v>0</v>
      </c>
      <c r="W122" s="33">
        <f t="shared" si="41"/>
        <v>0</v>
      </c>
      <c r="X122" s="109">
        <f>SUM('10:14'!X122)</f>
        <v>0</v>
      </c>
      <c r="Y122" s="109">
        <f>SUM('10:14'!Y122)</f>
        <v>0</v>
      </c>
      <c r="Z122" s="109">
        <f>SUM('10:14'!Z122)</f>
        <v>0</v>
      </c>
      <c r="AA122" s="109">
        <f>SUM('10:14'!AA122)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57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109">
        <f>SUM('10:14'!G123)</f>
        <v>0</v>
      </c>
      <c r="H123" s="109">
        <f>SUM('10:14'!H123)</f>
        <v>0</v>
      </c>
      <c r="I123" s="109">
        <f>SUM('10:14'!I123)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42"/>
        <v>0</v>
      </c>
      <c r="N123" s="109">
        <f>SUM('10:14'!N123)</f>
        <v>0</v>
      </c>
      <c r="O123" s="109">
        <f>SUM('10:14'!O123)</f>
        <v>0</v>
      </c>
      <c r="P123" s="109">
        <f>SUM('10:14'!P123)</f>
        <v>0</v>
      </c>
      <c r="Q123" s="109">
        <f>SUM('10:14'!Q123)</f>
        <v>0</v>
      </c>
      <c r="R123" s="109">
        <f>SUM('10:14'!R123)</f>
        <v>0</v>
      </c>
      <c r="S123" s="109">
        <f>SUM('10:14'!S123)</f>
        <v>0</v>
      </c>
      <c r="T123" s="109">
        <f>SUM('10:14'!T123)</f>
        <v>0</v>
      </c>
      <c r="U123" s="109">
        <f>SUM('10:14'!U123)</f>
        <v>0</v>
      </c>
      <c r="V123" s="244">
        <f t="shared" si="43"/>
        <v>0</v>
      </c>
      <c r="W123" s="33" t="str">
        <f t="shared" si="41"/>
        <v/>
      </c>
      <c r="X123" s="109">
        <f>SUM('10:14'!X123)</f>
        <v>0</v>
      </c>
      <c r="Y123" s="109">
        <f>SUM('10:14'!Y123)</f>
        <v>0</v>
      </c>
      <c r="Z123" s="109">
        <f>SUM('10:14'!Z123)</f>
        <v>0</v>
      </c>
      <c r="AA123" s="109">
        <f>SUM('10:14'!AA123)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57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SUM('10:14'!G124)</f>
        <v>0</v>
      </c>
      <c r="H124" s="109">
        <f>SUM('10:14'!H124)</f>
        <v>0</v>
      </c>
      <c r="I124" s="109">
        <f>SUM('10:14'!I124)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42"/>
        <v>0</v>
      </c>
      <c r="N124" s="109">
        <f>SUM('10:14'!N124)</f>
        <v>0</v>
      </c>
      <c r="O124" s="109">
        <f>SUM('10:14'!O124)</f>
        <v>0</v>
      </c>
      <c r="P124" s="109">
        <f>SUM('10:14'!P124)</f>
        <v>0</v>
      </c>
      <c r="Q124" s="109">
        <f>SUM('10:14'!Q124)</f>
        <v>0</v>
      </c>
      <c r="R124" s="109">
        <f>SUM('10:14'!R124)</f>
        <v>0</v>
      </c>
      <c r="S124" s="109">
        <f>SUM('10:14'!S124)</f>
        <v>0</v>
      </c>
      <c r="T124" s="109">
        <f>SUM('10:14'!T124)</f>
        <v>0</v>
      </c>
      <c r="U124" s="109">
        <f>SUM('10:14'!U124)</f>
        <v>0</v>
      </c>
      <c r="V124" s="244">
        <f t="shared" si="43"/>
        <v>0</v>
      </c>
      <c r="W124" s="33" t="str">
        <f t="shared" si="41"/>
        <v/>
      </c>
      <c r="X124" s="109">
        <f>SUM('10:14'!X124)</f>
        <v>0</v>
      </c>
      <c r="Y124" s="109">
        <f>SUM('10:14'!Y124)</f>
        <v>0</v>
      </c>
      <c r="Z124" s="109">
        <f>SUM('10:14'!Z124)</f>
        <v>0</v>
      </c>
      <c r="AA124" s="109">
        <f>SUM('10:14'!AA124)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57"/>
      <c r="B125" s="212" t="s">
        <v>514</v>
      </c>
      <c r="C125" s="16" t="s">
        <v>82</v>
      </c>
      <c r="D125" s="17">
        <v>5.03</v>
      </c>
      <c r="E125" s="17"/>
      <c r="F125" s="6"/>
      <c r="G125" s="109">
        <f>SUM('10:14'!G125)</f>
        <v>0</v>
      </c>
      <c r="H125" s="109">
        <f>SUM('10:14'!H125)</f>
        <v>0</v>
      </c>
      <c r="I125" s="109">
        <f>SUM('10:14'!I125)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42"/>
        <v>0</v>
      </c>
      <c r="N125" s="109">
        <f>SUM('10:14'!N125)</f>
        <v>0</v>
      </c>
      <c r="O125" s="109">
        <f>SUM('10:14'!O125)</f>
        <v>0</v>
      </c>
      <c r="P125" s="109">
        <f>SUM('10:14'!P125)</f>
        <v>0</v>
      </c>
      <c r="Q125" s="109">
        <f>SUM('10:14'!Q125)</f>
        <v>0</v>
      </c>
      <c r="R125" s="109">
        <f>SUM('10:14'!R125)</f>
        <v>0</v>
      </c>
      <c r="S125" s="109">
        <f>SUM('10:14'!S125)</f>
        <v>0</v>
      </c>
      <c r="T125" s="109">
        <f>SUM('10:14'!T125)</f>
        <v>0</v>
      </c>
      <c r="U125" s="109">
        <f>SUM('10:14'!U125)</f>
        <v>0</v>
      </c>
      <c r="V125" s="244">
        <f t="shared" si="43"/>
        <v>0</v>
      </c>
      <c r="W125" s="33" t="str">
        <f t="shared" si="41"/>
        <v/>
      </c>
      <c r="X125" s="109">
        <f>SUM('10:14'!X125)</f>
        <v>0</v>
      </c>
      <c r="Y125" s="109">
        <f>SUM('10:14'!Y125)</f>
        <v>0</v>
      </c>
      <c r="Z125" s="109">
        <f>SUM('10:14'!Z125)</f>
        <v>0</v>
      </c>
      <c r="AA125" s="109">
        <f>SUM('10:14'!AA125)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57">
        <v>30100054</v>
      </c>
      <c r="B126" s="63" t="s">
        <v>95</v>
      </c>
      <c r="C126" s="412" t="s">
        <v>72</v>
      </c>
      <c r="D126" s="17">
        <v>5.03</v>
      </c>
      <c r="E126" s="17"/>
      <c r="F126" s="6"/>
      <c r="G126" s="109">
        <f>SUM('10:14'!G126)</f>
        <v>0</v>
      </c>
      <c r="H126" s="109">
        <f>SUM('10:14'!H126)</f>
        <v>0</v>
      </c>
      <c r="I126" s="109">
        <f>SUM('10:14'!I126)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42"/>
        <v>0</v>
      </c>
      <c r="N126" s="109">
        <f>SUM('10:14'!N126)</f>
        <v>0</v>
      </c>
      <c r="O126" s="109">
        <f>SUM('10:14'!O126)</f>
        <v>0</v>
      </c>
      <c r="P126" s="109">
        <f>SUM('10:14'!P126)</f>
        <v>0</v>
      </c>
      <c r="Q126" s="109">
        <f>SUM('10:14'!Q126)</f>
        <v>0</v>
      </c>
      <c r="R126" s="109">
        <f>SUM('10:14'!R126)</f>
        <v>0</v>
      </c>
      <c r="S126" s="109">
        <f>SUM('10:14'!S126)</f>
        <v>0</v>
      </c>
      <c r="T126" s="109">
        <f>SUM('10:14'!T126)</f>
        <v>0</v>
      </c>
      <c r="U126" s="109">
        <f>SUM('10:14'!U126)</f>
        <v>0</v>
      </c>
      <c r="V126" s="244">
        <f t="shared" si="43"/>
        <v>0</v>
      </c>
      <c r="W126" s="33" t="str">
        <f t="shared" si="41"/>
        <v/>
      </c>
      <c r="X126" s="109">
        <f>SUM('10:14'!X126)</f>
        <v>0</v>
      </c>
      <c r="Y126" s="109">
        <f>SUM('10:14'!Y126)</f>
        <v>0</v>
      </c>
      <c r="Z126" s="109">
        <f>SUM('10:14'!Z126)</f>
        <v>0</v>
      </c>
      <c r="AA126" s="109">
        <f>SUM('10:14'!AA126)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57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109">
        <f>SUM('10:14'!G127)</f>
        <v>0</v>
      </c>
      <c r="H127" s="109">
        <f>SUM('10:14'!H127)</f>
        <v>0</v>
      </c>
      <c r="I127" s="109">
        <f>SUM('10:14'!I127)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42"/>
        <v>0</v>
      </c>
      <c r="N127" s="109">
        <f>SUM('10:14'!N127)</f>
        <v>0</v>
      </c>
      <c r="O127" s="109">
        <f>SUM('10:14'!O127)</f>
        <v>0</v>
      </c>
      <c r="P127" s="109">
        <f>SUM('10:14'!P127)</f>
        <v>0</v>
      </c>
      <c r="Q127" s="109">
        <f>SUM('10:14'!Q127)</f>
        <v>0</v>
      </c>
      <c r="R127" s="109">
        <f>SUM('10:14'!R127)</f>
        <v>0</v>
      </c>
      <c r="S127" s="109">
        <f>SUM('10:14'!S127)</f>
        <v>0</v>
      </c>
      <c r="T127" s="109">
        <f>SUM('10:14'!T127)</f>
        <v>0</v>
      </c>
      <c r="U127" s="109">
        <f>SUM('10:14'!U127)</f>
        <v>0</v>
      </c>
      <c r="V127" s="244">
        <f t="shared" si="43"/>
        <v>0</v>
      </c>
      <c r="W127" s="33" t="str">
        <f t="shared" si="41"/>
        <v/>
      </c>
      <c r="X127" s="109">
        <f>SUM('10:14'!X127)</f>
        <v>0</v>
      </c>
      <c r="Y127" s="109">
        <f>SUM('10:14'!Y127)</f>
        <v>0</v>
      </c>
      <c r="Z127" s="109">
        <f>SUM('10:14'!Z127)</f>
        <v>0</v>
      </c>
      <c r="AA127" s="109">
        <f>SUM('10:14'!AA127)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57"/>
      <c r="B128" s="63" t="s">
        <v>95</v>
      </c>
      <c r="C128" s="16" t="s">
        <v>60</v>
      </c>
      <c r="D128" s="17">
        <v>5.03</v>
      </c>
      <c r="E128" s="17"/>
      <c r="F128" s="6"/>
      <c r="G128" s="109">
        <f>SUM('10:14'!G128)</f>
        <v>0</v>
      </c>
      <c r="H128" s="109">
        <f>SUM('10:14'!H128)</f>
        <v>0</v>
      </c>
      <c r="I128" s="109">
        <f>SUM('10:14'!I128)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42"/>
        <v>0</v>
      </c>
      <c r="N128" s="109">
        <f>SUM('10:14'!N128)</f>
        <v>0</v>
      </c>
      <c r="O128" s="109">
        <f>SUM('10:14'!O128)</f>
        <v>0</v>
      </c>
      <c r="P128" s="109">
        <f>SUM('10:14'!P128)</f>
        <v>0</v>
      </c>
      <c r="Q128" s="109">
        <f>SUM('10:14'!Q128)</f>
        <v>0</v>
      </c>
      <c r="R128" s="109">
        <f>SUM('10:14'!R128)</f>
        <v>0</v>
      </c>
      <c r="S128" s="109">
        <f>SUM('10:14'!S128)</f>
        <v>0</v>
      </c>
      <c r="T128" s="109">
        <f>SUM('10:14'!T128)</f>
        <v>0</v>
      </c>
      <c r="U128" s="109">
        <f>SUM('10:14'!U128)</f>
        <v>0</v>
      </c>
      <c r="V128" s="244">
        <f t="shared" si="43"/>
        <v>0</v>
      </c>
      <c r="W128" s="33" t="str">
        <f t="shared" si="41"/>
        <v/>
      </c>
      <c r="X128" s="109">
        <f>SUM('10:14'!X128)</f>
        <v>0</v>
      </c>
      <c r="Y128" s="109">
        <f>SUM('10:14'!Y128)</f>
        <v>0</v>
      </c>
      <c r="Z128" s="109">
        <f>SUM('10:14'!Z128)</f>
        <v>0</v>
      </c>
      <c r="AA128" s="109">
        <f>SUM('10:14'!AA128)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57"/>
      <c r="B129" s="63" t="s">
        <v>95</v>
      </c>
      <c r="C129" s="412" t="s">
        <v>96</v>
      </c>
      <c r="D129" s="17">
        <v>5.03</v>
      </c>
      <c r="E129" s="17"/>
      <c r="F129" s="6"/>
      <c r="G129" s="109">
        <f>SUM('10:14'!G129)</f>
        <v>0</v>
      </c>
      <c r="H129" s="109">
        <f>SUM('10:14'!H129)</f>
        <v>0</v>
      </c>
      <c r="I129" s="109">
        <f>SUM('10:14'!I129)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42"/>
        <v>0</v>
      </c>
      <c r="N129" s="109">
        <f>SUM('10:14'!N129)</f>
        <v>0</v>
      </c>
      <c r="O129" s="109">
        <f>SUM('10:14'!O129)</f>
        <v>0</v>
      </c>
      <c r="P129" s="109">
        <f>SUM('10:14'!P129)</f>
        <v>0</v>
      </c>
      <c r="Q129" s="109">
        <f>SUM('10:14'!Q129)</f>
        <v>0</v>
      </c>
      <c r="R129" s="109">
        <f>SUM('10:14'!R129)</f>
        <v>0</v>
      </c>
      <c r="S129" s="109">
        <f>SUM('10:14'!S129)</f>
        <v>0</v>
      </c>
      <c r="T129" s="109">
        <f>SUM('10:14'!T129)</f>
        <v>0</v>
      </c>
      <c r="U129" s="109">
        <f>SUM('10:14'!U129)</f>
        <v>0</v>
      </c>
      <c r="V129" s="244">
        <f t="shared" si="43"/>
        <v>0</v>
      </c>
      <c r="W129" s="33" t="str">
        <f t="shared" si="41"/>
        <v/>
      </c>
      <c r="X129" s="109">
        <f>SUM('10:14'!X129)</f>
        <v>0</v>
      </c>
      <c r="Y129" s="109">
        <f>SUM('10:14'!Y129)</f>
        <v>0</v>
      </c>
      <c r="Z129" s="109">
        <f>SUM('10:14'!Z129)</f>
        <v>0</v>
      </c>
      <c r="AA129" s="109">
        <f>SUM('10:14'!AA129)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57">
        <v>30101067</v>
      </c>
      <c r="B130" s="212" t="s">
        <v>229</v>
      </c>
      <c r="C130" s="412" t="s">
        <v>82</v>
      </c>
      <c r="D130" s="17">
        <v>5.03</v>
      </c>
      <c r="E130" s="17"/>
      <c r="F130" s="6"/>
      <c r="G130" s="109">
        <f>SUM('10:14'!G130)</f>
        <v>0</v>
      </c>
      <c r="H130" s="109">
        <f>SUM('10:14'!H130)</f>
        <v>0</v>
      </c>
      <c r="I130" s="109">
        <f>SUM('10:14'!I130)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42"/>
        <v/>
      </c>
      <c r="N130" s="109">
        <f>SUM('10:14'!N130)</f>
        <v>0</v>
      </c>
      <c r="O130" s="109">
        <f>SUM('10:14'!O130)</f>
        <v>0</v>
      </c>
      <c r="P130" s="109">
        <f>SUM('10:14'!P130)</f>
        <v>0</v>
      </c>
      <c r="Q130" s="109">
        <f>SUM('10:14'!Q130)</f>
        <v>0</v>
      </c>
      <c r="R130" s="109">
        <f>SUM('10:14'!R130)</f>
        <v>0</v>
      </c>
      <c r="S130" s="109">
        <f>SUM('10:14'!S130)</f>
        <v>0</v>
      </c>
      <c r="T130" s="109">
        <f>SUM('10:14'!T130)</f>
        <v>0</v>
      </c>
      <c r="U130" s="109">
        <f>SUM('10:14'!U130)</f>
        <v>0</v>
      </c>
      <c r="V130" s="244">
        <f t="shared" si="43"/>
        <v>0</v>
      </c>
      <c r="W130" s="33" t="str">
        <f t="shared" si="41"/>
        <v/>
      </c>
      <c r="X130" s="109">
        <f>SUM('10:14'!X130)</f>
        <v>0</v>
      </c>
      <c r="Y130" s="109">
        <f>SUM('10:14'!Y130)</f>
        <v>0</v>
      </c>
      <c r="Z130" s="109">
        <f>SUM('10:14'!Z130)</f>
        <v>0</v>
      </c>
      <c r="AA130" s="109">
        <f>SUM('10:14'!AA130)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57">
        <v>30101068</v>
      </c>
      <c r="B131" s="63" t="s">
        <v>97</v>
      </c>
      <c r="C131" s="412" t="s">
        <v>72</v>
      </c>
      <c r="D131" s="17">
        <v>5.03</v>
      </c>
      <c r="E131" s="17"/>
      <c r="F131" s="6"/>
      <c r="G131" s="109">
        <f>SUM('10:14'!G131)</f>
        <v>0</v>
      </c>
      <c r="H131" s="109">
        <f>SUM('10:14'!H131)</f>
        <v>0</v>
      </c>
      <c r="I131" s="109">
        <f>SUM('10:14'!I131)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42"/>
        <v/>
      </c>
      <c r="N131" s="109">
        <f>SUM('10:14'!N131)</f>
        <v>0</v>
      </c>
      <c r="O131" s="109">
        <f>SUM('10:14'!O131)</f>
        <v>0</v>
      </c>
      <c r="P131" s="109">
        <f>SUM('10:14'!P131)</f>
        <v>0</v>
      </c>
      <c r="Q131" s="109">
        <f>SUM('10:14'!Q131)</f>
        <v>0</v>
      </c>
      <c r="R131" s="109">
        <f>SUM('10:14'!R131)</f>
        <v>0</v>
      </c>
      <c r="S131" s="109">
        <f>SUM('10:14'!S131)</f>
        <v>0</v>
      </c>
      <c r="T131" s="109">
        <f>SUM('10:14'!T131)</f>
        <v>0</v>
      </c>
      <c r="U131" s="109">
        <f>SUM('10:14'!U131)</f>
        <v>0</v>
      </c>
      <c r="V131" s="244">
        <f t="shared" si="43"/>
        <v>0</v>
      </c>
      <c r="W131" s="33" t="str">
        <f t="shared" si="41"/>
        <v/>
      </c>
      <c r="X131" s="109">
        <f>SUM('10:14'!X131)</f>
        <v>0</v>
      </c>
      <c r="Y131" s="109">
        <f>SUM('10:14'!Y131)</f>
        <v>0</v>
      </c>
      <c r="Z131" s="109">
        <f>SUM('10:14'!Z131)</f>
        <v>0</v>
      </c>
      <c r="AA131" s="109">
        <f>SUM('10:14'!AA131)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57">
        <v>30101069</v>
      </c>
      <c r="B132" s="63" t="s">
        <v>97</v>
      </c>
      <c r="C132" s="412" t="s">
        <v>60</v>
      </c>
      <c r="D132" s="17">
        <v>5.03</v>
      </c>
      <c r="E132" s="17"/>
      <c r="F132" s="6"/>
      <c r="G132" s="109">
        <f>SUM('10:14'!G132)</f>
        <v>0</v>
      </c>
      <c r="H132" s="109">
        <f>SUM('10:14'!H132)</f>
        <v>0</v>
      </c>
      <c r="I132" s="109">
        <f>SUM('10:14'!I132)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42"/>
        <v/>
      </c>
      <c r="N132" s="109">
        <f>SUM('10:14'!N132)</f>
        <v>0</v>
      </c>
      <c r="O132" s="109">
        <f>SUM('10:14'!O132)</f>
        <v>0</v>
      </c>
      <c r="P132" s="109">
        <f>SUM('10:14'!P132)</f>
        <v>0</v>
      </c>
      <c r="Q132" s="109">
        <f>SUM('10:14'!Q132)</f>
        <v>0</v>
      </c>
      <c r="R132" s="109">
        <f>SUM('10:14'!R132)</f>
        <v>0</v>
      </c>
      <c r="S132" s="109">
        <f>SUM('10:14'!S132)</f>
        <v>0</v>
      </c>
      <c r="T132" s="109">
        <f>SUM('10:14'!T132)</f>
        <v>0</v>
      </c>
      <c r="U132" s="109">
        <f>SUM('10:14'!U132)</f>
        <v>0</v>
      </c>
      <c r="V132" s="244">
        <f t="shared" si="43"/>
        <v>0</v>
      </c>
      <c r="W132" s="33" t="str">
        <f t="shared" si="41"/>
        <v/>
      </c>
      <c r="X132" s="109">
        <f>SUM('10:14'!X132)</f>
        <v>0</v>
      </c>
      <c r="Y132" s="109">
        <f>SUM('10:14'!Y132)</f>
        <v>0</v>
      </c>
      <c r="Z132" s="109">
        <f>SUM('10:14'!Z132)</f>
        <v>0</v>
      </c>
      <c r="AA132" s="109">
        <f>SUM('10:14'!AA132)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57">
        <v>30101070</v>
      </c>
      <c r="B133" s="63" t="s">
        <v>97</v>
      </c>
      <c r="C133" s="412" t="s">
        <v>96</v>
      </c>
      <c r="D133" s="17">
        <v>5.03</v>
      </c>
      <c r="E133" s="17"/>
      <c r="F133" s="6"/>
      <c r="G133" s="109">
        <f>SUM('10:14'!G133)</f>
        <v>0</v>
      </c>
      <c r="H133" s="109">
        <f>SUM('10:14'!H133)</f>
        <v>0</v>
      </c>
      <c r="I133" s="109">
        <f>SUM('10:14'!I133)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42"/>
        <v/>
      </c>
      <c r="N133" s="109">
        <f>SUM('10:14'!N133)</f>
        <v>0</v>
      </c>
      <c r="O133" s="109">
        <f>SUM('10:14'!O133)</f>
        <v>0</v>
      </c>
      <c r="P133" s="109">
        <f>SUM('10:14'!P133)</f>
        <v>0</v>
      </c>
      <c r="Q133" s="109">
        <f>SUM('10:14'!Q133)</f>
        <v>0</v>
      </c>
      <c r="R133" s="109">
        <f>SUM('10:14'!R133)</f>
        <v>0</v>
      </c>
      <c r="S133" s="109">
        <f>SUM('10:14'!S133)</f>
        <v>0</v>
      </c>
      <c r="T133" s="109">
        <f>SUM('10:14'!T133)</f>
        <v>0</v>
      </c>
      <c r="U133" s="109">
        <f>SUM('10:14'!U133)</f>
        <v>0</v>
      </c>
      <c r="V133" s="244">
        <f t="shared" si="43"/>
        <v>0</v>
      </c>
      <c r="W133" s="33" t="str">
        <f t="shared" si="41"/>
        <v/>
      </c>
      <c r="X133" s="109">
        <f>SUM('10:14'!X133)</f>
        <v>0</v>
      </c>
      <c r="Y133" s="109">
        <f>SUM('10:14'!Y133)</f>
        <v>0</v>
      </c>
      <c r="Z133" s="109">
        <f>SUM('10:14'!Z133)</f>
        <v>0</v>
      </c>
      <c r="AA133" s="109">
        <f>SUM('10:14'!AA133)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57">
        <v>30101071</v>
      </c>
      <c r="B134" s="63" t="s">
        <v>97</v>
      </c>
      <c r="C134" s="412" t="s">
        <v>73</v>
      </c>
      <c r="D134" s="17">
        <v>5.03</v>
      </c>
      <c r="E134" s="17"/>
      <c r="F134" s="6"/>
      <c r="G134" s="109">
        <f>SUM('10:14'!G134)</f>
        <v>0</v>
      </c>
      <c r="H134" s="109">
        <f>SUM('10:14'!H134)</f>
        <v>0</v>
      </c>
      <c r="I134" s="109">
        <f>SUM('10:14'!I134)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42"/>
        <v/>
      </c>
      <c r="N134" s="109">
        <f>SUM('10:14'!N134)</f>
        <v>0</v>
      </c>
      <c r="O134" s="109">
        <f>SUM('10:14'!O134)</f>
        <v>0</v>
      </c>
      <c r="P134" s="109">
        <f>SUM('10:14'!P134)</f>
        <v>0</v>
      </c>
      <c r="Q134" s="109">
        <f>SUM('10:14'!Q134)</f>
        <v>0</v>
      </c>
      <c r="R134" s="109">
        <f>SUM('10:14'!R134)</f>
        <v>0</v>
      </c>
      <c r="S134" s="109">
        <f>SUM('10:14'!S134)</f>
        <v>0</v>
      </c>
      <c r="T134" s="109">
        <f>SUM('10:14'!T134)</f>
        <v>0</v>
      </c>
      <c r="U134" s="109">
        <f>SUM('10:14'!U134)</f>
        <v>0</v>
      </c>
      <c r="V134" s="244">
        <f t="shared" si="43"/>
        <v>0</v>
      </c>
      <c r="W134" s="33" t="str">
        <f t="shared" si="41"/>
        <v/>
      </c>
      <c r="X134" s="109">
        <f>SUM('10:14'!X134)</f>
        <v>0</v>
      </c>
      <c r="Y134" s="109">
        <f>SUM('10:14'!Y134)</f>
        <v>0</v>
      </c>
      <c r="Z134" s="109">
        <f>SUM('10:14'!Z134)</f>
        <v>0</v>
      </c>
      <c r="AA134" s="109">
        <f>SUM('10:14'!AA134)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58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109">
        <f>SUM('10:14'!G135)</f>
        <v>683</v>
      </c>
      <c r="H135" s="109">
        <f>SUM('10:14'!H135)</f>
        <v>3455.9799999999996</v>
      </c>
      <c r="I135" s="109">
        <f>SUM('10:14'!I135)</f>
        <v>24</v>
      </c>
      <c r="J135" s="31">
        <f t="array" ref="J135">IF(ISERROR(G135/I135),"",G135/I135)</f>
        <v>28.458333333333332</v>
      </c>
      <c r="K135" s="35">
        <f t="array" ref="K135">IF(ISERROR(G135/L135),"",G135/L135)</f>
        <v>27.32</v>
      </c>
      <c r="L135" s="98">
        <v>25</v>
      </c>
      <c r="M135" s="36">
        <f t="shared" si="42"/>
        <v>-3.3200000000000003</v>
      </c>
      <c r="N135" s="109">
        <f>SUM('10:14'!N135)</f>
        <v>0</v>
      </c>
      <c r="O135" s="109">
        <f>SUM('10:14'!O135)</f>
        <v>0</v>
      </c>
      <c r="P135" s="109">
        <f>SUM('10:14'!P135)</f>
        <v>0</v>
      </c>
      <c r="Q135" s="109">
        <f>SUM('10:14'!Q135)</f>
        <v>0</v>
      </c>
      <c r="R135" s="109">
        <f>SUM('10:14'!R135)</f>
        <v>0</v>
      </c>
      <c r="S135" s="109">
        <f>SUM('10:14'!S135)</f>
        <v>0</v>
      </c>
      <c r="T135" s="109">
        <f>SUM('10:14'!T135)</f>
        <v>0</v>
      </c>
      <c r="U135" s="109">
        <f>SUM('10:14'!U135)</f>
        <v>0</v>
      </c>
      <c r="V135" s="244">
        <f t="shared" si="43"/>
        <v>0</v>
      </c>
      <c r="W135" s="33">
        <f t="shared" si="41"/>
        <v>0</v>
      </c>
      <c r="X135" s="109">
        <f>SUM('10:14'!X135)</f>
        <v>0</v>
      </c>
      <c r="Y135" s="109">
        <f>SUM('10:14'!Y135)</f>
        <v>0</v>
      </c>
      <c r="Z135" s="109">
        <f>SUM('10:14'!Z135)</f>
        <v>0</v>
      </c>
      <c r="AA135" s="109">
        <f>SUM('10:14'!AA135)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58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109">
        <f>SUM('10:14'!G136)</f>
        <v>0</v>
      </c>
      <c r="H136" s="109">
        <f>SUM('10:14'!H136)</f>
        <v>0</v>
      </c>
      <c r="I136" s="109">
        <f>SUM('10:14'!I136)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42"/>
        <v>0</v>
      </c>
      <c r="N136" s="109">
        <f>SUM('10:14'!N136)</f>
        <v>0</v>
      </c>
      <c r="O136" s="109">
        <f>SUM('10:14'!O136)</f>
        <v>0</v>
      </c>
      <c r="P136" s="109">
        <f>SUM('10:14'!P136)</f>
        <v>0</v>
      </c>
      <c r="Q136" s="109">
        <f>SUM('10:14'!Q136)</f>
        <v>0</v>
      </c>
      <c r="R136" s="109">
        <f>SUM('10:14'!R136)</f>
        <v>0</v>
      </c>
      <c r="S136" s="109">
        <f>SUM('10:14'!S136)</f>
        <v>0</v>
      </c>
      <c r="T136" s="109">
        <f>SUM('10:14'!T136)</f>
        <v>0</v>
      </c>
      <c r="U136" s="109">
        <f>SUM('10:14'!U136)</f>
        <v>0</v>
      </c>
      <c r="V136" s="244">
        <f t="shared" si="43"/>
        <v>0</v>
      </c>
      <c r="W136" s="33" t="str">
        <f t="shared" si="41"/>
        <v/>
      </c>
      <c r="X136" s="109">
        <f>SUM('10:14'!X136)</f>
        <v>0</v>
      </c>
      <c r="Y136" s="109">
        <f>SUM('10:14'!Y136)</f>
        <v>0</v>
      </c>
      <c r="Z136" s="109">
        <f>SUM('10:14'!Z136)</f>
        <v>0</v>
      </c>
      <c r="AA136" s="109">
        <f>SUM('10:14'!AA136)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32" t="s">
        <v>99</v>
      </c>
      <c r="B137" s="633"/>
      <c r="C137" s="414" t="s">
        <v>71</v>
      </c>
      <c r="D137" s="20"/>
      <c r="E137" s="20"/>
      <c r="F137" s="32"/>
      <c r="G137" s="118">
        <f>SUM(G122:G136)</f>
        <v>773</v>
      </c>
      <c r="H137" s="30">
        <f>SUM(H122:H136)</f>
        <v>3908.6799999999994</v>
      </c>
      <c r="I137" s="30">
        <f>SUM(I122:I136)</f>
        <v>28</v>
      </c>
      <c r="J137" s="31">
        <f t="array" ref="J137">IF(ISERROR(G137/I137),"",G137/I137)</f>
        <v>27.607142857142858</v>
      </c>
      <c r="K137" s="30">
        <f>SUM(K122:K136)</f>
        <v>30.92</v>
      </c>
      <c r="L137" s="114"/>
      <c r="M137" s="105">
        <f>SUM(M122:M136)</f>
        <v>-2.9200000000000004</v>
      </c>
      <c r="N137" s="30">
        <f>SUM(N122:N136)</f>
        <v>0</v>
      </c>
      <c r="O137" s="109">
        <f>SUM('10:14'!O137)</f>
        <v>0</v>
      </c>
      <c r="P137" s="109">
        <f>SUM('10:14'!P137)</f>
        <v>0</v>
      </c>
      <c r="Q137" s="109">
        <f>SUM('10:14'!Q137)</f>
        <v>0</v>
      </c>
      <c r="R137" s="109">
        <f>SUM('10:14'!R137)</f>
        <v>0</v>
      </c>
      <c r="S137" s="109">
        <f>SUM('10:14'!S137)</f>
        <v>0</v>
      </c>
      <c r="T137" s="109">
        <f>SUM('10:14'!T137)</f>
        <v>0</v>
      </c>
      <c r="U137" s="109">
        <f>SUM('10:14'!U137)</f>
        <v>0</v>
      </c>
      <c r="V137" s="246">
        <f t="shared" ref="V137" si="44">SUM(V122:V136)</f>
        <v>0</v>
      </c>
      <c r="W137" s="33">
        <f t="shared" si="41"/>
        <v>0</v>
      </c>
      <c r="X137" s="109">
        <f>SUM('10:14'!X137)</f>
        <v>0</v>
      </c>
      <c r="Y137" s="109">
        <f>SUM('10:14'!Y137)</f>
        <v>0</v>
      </c>
      <c r="Z137" s="109">
        <f>SUM('10:14'!Z137)</f>
        <v>0</v>
      </c>
      <c r="AA137" s="109">
        <f>SUM('10:14'!AA137)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58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109">
        <f>SUM('10:14'!G138)</f>
        <v>169</v>
      </c>
      <c r="H138" s="109">
        <f>SUM('10:14'!H138)</f>
        <v>851.7600000000001</v>
      </c>
      <c r="I138" s="109">
        <f>SUM('10:14'!I138)</f>
        <v>9</v>
      </c>
      <c r="J138" s="31">
        <f t="array" ref="J138">IF(ISERROR(G138/I138),"",G138/I138)</f>
        <v>18.777777777777779</v>
      </c>
      <c r="K138" s="35">
        <f t="array" ref="K138">IF(ISERROR(G138/L138),"",G138/L138)</f>
        <v>7.6818181818181817</v>
      </c>
      <c r="L138" s="98">
        <v>22</v>
      </c>
      <c r="M138" s="36">
        <f t="shared" ref="M138:M142" si="45">IF(ISERROR(I138-K138),"",I138-K138)</f>
        <v>1.3181818181818183</v>
      </c>
      <c r="N138" s="109">
        <f>SUM('10:14'!N138)</f>
        <v>0</v>
      </c>
      <c r="O138" s="109">
        <f>SUM('10:14'!O138)</f>
        <v>0</v>
      </c>
      <c r="P138" s="109">
        <f>SUM('10:14'!P138)</f>
        <v>0</v>
      </c>
      <c r="Q138" s="109">
        <f>SUM('10:14'!Q138)</f>
        <v>0</v>
      </c>
      <c r="R138" s="109">
        <f>SUM('10:14'!R138)</f>
        <v>0</v>
      </c>
      <c r="S138" s="109">
        <f>SUM('10:14'!S138)</f>
        <v>0</v>
      </c>
      <c r="T138" s="109">
        <f>SUM('10:14'!T138)</f>
        <v>0</v>
      </c>
      <c r="U138" s="109">
        <f>SUM('10:14'!U138)</f>
        <v>0</v>
      </c>
      <c r="V138" s="244">
        <f t="shared" ref="V138:V142" si="46">SUM(X138:AA138)</f>
        <v>0</v>
      </c>
      <c r="W138" s="33">
        <f t="shared" si="41"/>
        <v>0</v>
      </c>
      <c r="X138" s="109">
        <f>SUM('10:14'!X138)</f>
        <v>0</v>
      </c>
      <c r="Y138" s="109">
        <f>SUM('10:14'!Y138)</f>
        <v>0</v>
      </c>
      <c r="Z138" s="109">
        <f>SUM('10:14'!Z138)</f>
        <v>0</v>
      </c>
      <c r="AA138" s="109">
        <f>SUM('10:14'!AA138)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58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109">
        <f>SUM('10:14'!G139)</f>
        <v>0</v>
      </c>
      <c r="H139" s="109">
        <f>SUM('10:14'!H139)</f>
        <v>0</v>
      </c>
      <c r="I139" s="109">
        <f>SUM('10:14'!I139)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45"/>
        <v>0</v>
      </c>
      <c r="N139" s="109">
        <f>SUM('10:14'!N139)</f>
        <v>0</v>
      </c>
      <c r="O139" s="109">
        <f>SUM('10:14'!O139)</f>
        <v>0</v>
      </c>
      <c r="P139" s="109">
        <f>SUM('10:14'!P139)</f>
        <v>0</v>
      </c>
      <c r="Q139" s="109">
        <f>SUM('10:14'!Q139)</f>
        <v>0</v>
      </c>
      <c r="R139" s="109">
        <f>SUM('10:14'!R139)</f>
        <v>0</v>
      </c>
      <c r="S139" s="109">
        <f>SUM('10:14'!S139)</f>
        <v>0</v>
      </c>
      <c r="T139" s="109">
        <f>SUM('10:14'!T139)</f>
        <v>0</v>
      </c>
      <c r="U139" s="109">
        <f>SUM('10:14'!U139)</f>
        <v>0</v>
      </c>
      <c r="V139" s="244">
        <f t="shared" si="46"/>
        <v>0</v>
      </c>
      <c r="W139" s="33" t="str">
        <f t="shared" si="41"/>
        <v/>
      </c>
      <c r="X139" s="109">
        <f>SUM('10:14'!X139)</f>
        <v>0</v>
      </c>
      <c r="Y139" s="109">
        <f>SUM('10:14'!Y139)</f>
        <v>0</v>
      </c>
      <c r="Z139" s="109">
        <f>SUM('10:14'!Z139)</f>
        <v>0</v>
      </c>
      <c r="AA139" s="109">
        <f>SUM('10:14'!AA139)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58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109">
        <f>SUM('10:14'!G140)</f>
        <v>0</v>
      </c>
      <c r="H140" s="109">
        <f>SUM('10:14'!H140)</f>
        <v>0</v>
      </c>
      <c r="I140" s="109">
        <f>SUM('10:14'!I140)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98">
        <v>22</v>
      </c>
      <c r="M140" s="36">
        <f t="shared" si="45"/>
        <v>0</v>
      </c>
      <c r="N140" s="109">
        <f>SUM('10:14'!N140)</f>
        <v>0</v>
      </c>
      <c r="O140" s="109">
        <f>SUM('10:14'!O140)</f>
        <v>0</v>
      </c>
      <c r="P140" s="109">
        <f>SUM('10:14'!P140)</f>
        <v>0</v>
      </c>
      <c r="Q140" s="109">
        <f>SUM('10:14'!Q140)</f>
        <v>0</v>
      </c>
      <c r="R140" s="109">
        <f>SUM('10:14'!R140)</f>
        <v>0</v>
      </c>
      <c r="S140" s="109">
        <f>SUM('10:14'!S140)</f>
        <v>0</v>
      </c>
      <c r="T140" s="109">
        <f>SUM('10:14'!T140)</f>
        <v>0</v>
      </c>
      <c r="U140" s="109">
        <f>SUM('10:14'!U140)</f>
        <v>0</v>
      </c>
      <c r="V140" s="244">
        <f t="shared" si="46"/>
        <v>0</v>
      </c>
      <c r="W140" s="33" t="str">
        <f t="shared" si="41"/>
        <v/>
      </c>
      <c r="X140" s="109">
        <f>SUM('10:14'!X140)</f>
        <v>0</v>
      </c>
      <c r="Y140" s="109">
        <f>SUM('10:14'!Y140)</f>
        <v>0</v>
      </c>
      <c r="Z140" s="109">
        <f>SUM('10:14'!Z140)</f>
        <v>0</v>
      </c>
      <c r="AA140" s="109">
        <f>SUM('10:14'!AA140)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58"/>
      <c r="B141" s="218" t="s">
        <v>232</v>
      </c>
      <c r="C141" s="16" t="s">
        <v>66</v>
      </c>
      <c r="D141" s="17">
        <v>5.04</v>
      </c>
      <c r="E141" s="17"/>
      <c r="F141" s="6"/>
      <c r="G141" s="109">
        <f>SUM('10:14'!G141)</f>
        <v>0</v>
      </c>
      <c r="H141" s="109">
        <f>SUM('10:14'!H141)</f>
        <v>0</v>
      </c>
      <c r="I141" s="109">
        <f>SUM('10:14'!I141)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45"/>
        <v>0</v>
      </c>
      <c r="N141" s="109">
        <f>SUM('10:14'!N141)</f>
        <v>0</v>
      </c>
      <c r="O141" s="109">
        <f>SUM('10:14'!O141)</f>
        <v>0</v>
      </c>
      <c r="P141" s="109">
        <f>SUM('10:14'!P141)</f>
        <v>0</v>
      </c>
      <c r="Q141" s="109">
        <f>SUM('10:14'!Q141)</f>
        <v>0</v>
      </c>
      <c r="R141" s="109">
        <f>SUM('10:14'!R141)</f>
        <v>0</v>
      </c>
      <c r="S141" s="109">
        <f>SUM('10:14'!S141)</f>
        <v>0</v>
      </c>
      <c r="T141" s="109">
        <f>SUM('10:14'!T141)</f>
        <v>0</v>
      </c>
      <c r="U141" s="109">
        <f>SUM('10:14'!U141)</f>
        <v>0</v>
      </c>
      <c r="V141" s="244">
        <f t="shared" si="46"/>
        <v>0</v>
      </c>
      <c r="W141" s="33" t="str">
        <f t="shared" si="41"/>
        <v/>
      </c>
      <c r="X141" s="109">
        <f>SUM('10:14'!X141)</f>
        <v>0</v>
      </c>
      <c r="Y141" s="109">
        <f>SUM('10:14'!Y141)</f>
        <v>0</v>
      </c>
      <c r="Z141" s="109">
        <f>SUM('10:14'!Z141)</f>
        <v>0</v>
      </c>
      <c r="AA141" s="109">
        <f>SUM('10:14'!AA141)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58"/>
      <c r="B142" s="62" t="s">
        <v>100</v>
      </c>
      <c r="C142" s="16" t="s">
        <v>101</v>
      </c>
      <c r="D142" s="17">
        <v>5.04</v>
      </c>
      <c r="E142" s="17"/>
      <c r="F142" s="6"/>
      <c r="G142" s="109">
        <f>SUM('10:14'!G142)</f>
        <v>0</v>
      </c>
      <c r="H142" s="109">
        <f>SUM('10:14'!H142)</f>
        <v>0</v>
      </c>
      <c r="I142" s="109">
        <f>SUM('10:14'!I142)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45"/>
        <v>0</v>
      </c>
      <c r="N142" s="109">
        <f>SUM('10:14'!N142)</f>
        <v>0</v>
      </c>
      <c r="O142" s="109">
        <f>SUM('10:14'!O142)</f>
        <v>0</v>
      </c>
      <c r="P142" s="109">
        <f>SUM('10:14'!P142)</f>
        <v>0</v>
      </c>
      <c r="Q142" s="109">
        <f>SUM('10:14'!Q142)</f>
        <v>0</v>
      </c>
      <c r="R142" s="109">
        <f>SUM('10:14'!R142)</f>
        <v>0</v>
      </c>
      <c r="S142" s="109">
        <f>SUM('10:14'!S142)</f>
        <v>0</v>
      </c>
      <c r="T142" s="109">
        <f>SUM('10:14'!T142)</f>
        <v>0</v>
      </c>
      <c r="U142" s="109">
        <f>SUM('10:14'!U142)</f>
        <v>0</v>
      </c>
      <c r="V142" s="244">
        <f t="shared" si="46"/>
        <v>0</v>
      </c>
      <c r="W142" s="33" t="str">
        <f t="shared" si="41"/>
        <v/>
      </c>
      <c r="X142" s="109">
        <f>SUM('10:14'!X142)</f>
        <v>0</v>
      </c>
      <c r="Y142" s="109">
        <f>SUM('10:14'!Y142)</f>
        <v>0</v>
      </c>
      <c r="Z142" s="109">
        <f>SUM('10:14'!Z142)</f>
        <v>0</v>
      </c>
      <c r="AA142" s="109">
        <f>SUM('10:14'!AA142)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58">
        <v>30400019</v>
      </c>
      <c r="B143" s="218" t="s">
        <v>443</v>
      </c>
      <c r="C143" s="209" t="s">
        <v>445</v>
      </c>
      <c r="D143" s="17">
        <v>5.04</v>
      </c>
      <c r="E143" s="17"/>
      <c r="F143" s="6"/>
      <c r="G143" s="109">
        <f>SUM('10:14'!G143)</f>
        <v>67</v>
      </c>
      <c r="H143" s="109">
        <f>SUM('10:14'!H143)</f>
        <v>337.68</v>
      </c>
      <c r="I143" s="109">
        <f>SUM('10:14'!I143)</f>
        <v>6</v>
      </c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58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109">
        <f>SUM('10:14'!G144)</f>
        <v>0</v>
      </c>
      <c r="H144" s="109">
        <f>SUM('10:14'!H144)</f>
        <v>0</v>
      </c>
      <c r="I144" s="109">
        <f>SUM('10:14'!I144)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ref="M144" si="47">IF(ISERROR(I144-K144),"",I144-K144)</f>
        <v>0</v>
      </c>
      <c r="N144" s="109">
        <f>SUM('10:14'!N144)</f>
        <v>0</v>
      </c>
      <c r="O144" s="109">
        <f>SUM('10:14'!O144)</f>
        <v>0</v>
      </c>
      <c r="P144" s="109">
        <f>SUM('10:14'!P144)</f>
        <v>0</v>
      </c>
      <c r="Q144" s="109">
        <f>SUM('10:14'!Q144)</f>
        <v>0</v>
      </c>
      <c r="R144" s="109">
        <f>SUM('10:14'!R144)</f>
        <v>0</v>
      </c>
      <c r="S144" s="109">
        <f>SUM('10:14'!S144)</f>
        <v>0</v>
      </c>
      <c r="T144" s="109">
        <f>SUM('10:14'!T144)</f>
        <v>0</v>
      </c>
      <c r="U144" s="109">
        <f>SUM('10:14'!U144)</f>
        <v>0</v>
      </c>
      <c r="V144" s="244">
        <f t="shared" ref="V144" si="48">SUM(X144:AA144)</f>
        <v>0</v>
      </c>
      <c r="W144" s="33" t="str">
        <f t="shared" ref="W144:W149" si="49">IF(ISERROR(V144/G144),"",V144/G144)</f>
        <v/>
      </c>
      <c r="X144" s="109">
        <f>SUM('10:14'!X144)</f>
        <v>0</v>
      </c>
      <c r="Y144" s="109">
        <f>SUM('10:14'!Y144)</f>
        <v>0</v>
      </c>
      <c r="Z144" s="109">
        <f>SUM('10:14'!Z144)</f>
        <v>0</v>
      </c>
      <c r="AA144" s="109">
        <f>SUM('10:14'!AA144)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632" t="s">
        <v>102</v>
      </c>
      <c r="B145" s="633"/>
      <c r="C145" s="414" t="s">
        <v>71</v>
      </c>
      <c r="D145" s="20"/>
      <c r="E145" s="20"/>
      <c r="F145" s="32"/>
      <c r="G145" s="118">
        <f>SUM(G138:G144)</f>
        <v>236</v>
      </c>
      <c r="H145" s="118">
        <f>SUM(H138:H144)</f>
        <v>1189.44</v>
      </c>
      <c r="I145" s="118">
        <f>SUM(I138:I144)</f>
        <v>15</v>
      </c>
      <c r="J145" s="31">
        <f t="array" ref="J145">IF(ISERROR(G145/I145),"",G145/I145)</f>
        <v>15.733333333333333</v>
      </c>
      <c r="K145" s="30">
        <f>SUM(K138:K144)</f>
        <v>7.6818181818181817</v>
      </c>
      <c r="L145" s="114"/>
      <c r="M145" s="105">
        <f>SUM(M138:M144)</f>
        <v>1.3181818181818183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49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57">
        <v>30700013</v>
      </c>
      <c r="B146" s="64" t="s">
        <v>494</v>
      </c>
      <c r="C146" s="407"/>
      <c r="D146" s="17">
        <v>3.65</v>
      </c>
      <c r="E146" s="17"/>
      <c r="F146" s="53"/>
      <c r="G146" s="109">
        <f>SUM('10:14'!G146)</f>
        <v>0</v>
      </c>
      <c r="H146" s="109">
        <f>SUM('10:14'!H146)</f>
        <v>0</v>
      </c>
      <c r="I146" s="109">
        <f>SUM('10:14'!I146)</f>
        <v>0</v>
      </c>
      <c r="J146" s="31" t="str">
        <f t="array" ref="J146">IF(ISERROR(G146/I146),"",G146/I146)</f>
        <v/>
      </c>
      <c r="K146" s="411">
        <f t="array" ref="K146">IF(ISERROR(G146/L146),"",G146/L146)</f>
        <v>0</v>
      </c>
      <c r="L146" s="98">
        <v>5</v>
      </c>
      <c r="M146" s="36">
        <f t="shared" ref="M146:M149" si="50">IF(ISERROR(I146-K146),"",I146-K146)</f>
        <v>0</v>
      </c>
      <c r="N146" s="109">
        <f>SUM('10:14'!N146)</f>
        <v>0</v>
      </c>
      <c r="O146" s="109">
        <f>SUM('10:14'!O146)</f>
        <v>0</v>
      </c>
      <c r="P146" s="109">
        <f>SUM('10:14'!P146)</f>
        <v>0</v>
      </c>
      <c r="Q146" s="109">
        <f>SUM('10:14'!Q146)</f>
        <v>0</v>
      </c>
      <c r="R146" s="109">
        <f>SUM('10:14'!R146)</f>
        <v>0</v>
      </c>
      <c r="S146" s="109">
        <f>SUM('10:14'!S146)</f>
        <v>0</v>
      </c>
      <c r="T146" s="109">
        <f>SUM('10:14'!T146)</f>
        <v>0</v>
      </c>
      <c r="U146" s="109">
        <f>SUM('10:14'!U146)</f>
        <v>0</v>
      </c>
      <c r="V146" s="244">
        <f t="shared" ref="V146:V149" si="51">SUM(X146:AA146)</f>
        <v>0</v>
      </c>
      <c r="W146" s="33" t="str">
        <f t="shared" si="49"/>
        <v/>
      </c>
      <c r="X146" s="109">
        <f>SUM('10:14'!X146)</f>
        <v>0</v>
      </c>
      <c r="Y146" s="109">
        <f>SUM('10:14'!Y146)</f>
        <v>0</v>
      </c>
      <c r="Z146" s="109">
        <f>SUM('10:14'!Z146)</f>
        <v>0</v>
      </c>
      <c r="AA146" s="109">
        <f>SUM('10:14'!AA146)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57">
        <v>30700014</v>
      </c>
      <c r="B147" s="64" t="s">
        <v>0</v>
      </c>
      <c r="C147" s="407"/>
      <c r="D147" s="17">
        <v>6.58</v>
      </c>
      <c r="E147" s="17"/>
      <c r="F147" s="6"/>
      <c r="G147" s="109">
        <f>SUM('10:14'!G147)</f>
        <v>0</v>
      </c>
      <c r="H147" s="109">
        <f>SUM('10:14'!H147)</f>
        <v>0</v>
      </c>
      <c r="I147" s="109">
        <f>SUM('10:14'!I147)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50"/>
        <v>0</v>
      </c>
      <c r="N147" s="109">
        <f>SUM('10:14'!N147)</f>
        <v>0</v>
      </c>
      <c r="O147" s="109">
        <f>SUM('10:14'!O147)</f>
        <v>0</v>
      </c>
      <c r="P147" s="109">
        <f>SUM('10:14'!P147)</f>
        <v>0</v>
      </c>
      <c r="Q147" s="109">
        <f>SUM('10:14'!Q147)</f>
        <v>0</v>
      </c>
      <c r="R147" s="109">
        <f>SUM('10:14'!R147)</f>
        <v>0</v>
      </c>
      <c r="S147" s="109">
        <f>SUM('10:14'!S147)</f>
        <v>0</v>
      </c>
      <c r="T147" s="109">
        <f>SUM('10:14'!T147)</f>
        <v>0</v>
      </c>
      <c r="U147" s="109">
        <f>SUM('10:14'!U147)</f>
        <v>0</v>
      </c>
      <c r="V147" s="244">
        <f t="shared" si="51"/>
        <v>0</v>
      </c>
      <c r="W147" s="33" t="str">
        <f t="shared" si="49"/>
        <v/>
      </c>
      <c r="X147" s="109">
        <f>SUM('10:14'!X147)</f>
        <v>0</v>
      </c>
      <c r="Y147" s="109">
        <f>SUM('10:14'!Y147)</f>
        <v>0</v>
      </c>
      <c r="Z147" s="109">
        <f>SUM('10:14'!Z147)</f>
        <v>0</v>
      </c>
      <c r="AA147" s="109">
        <f>SUM('10:14'!AA147)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407"/>
      <c r="D148" s="17">
        <v>7.8</v>
      </c>
      <c r="E148" s="17"/>
      <c r="F148" s="6"/>
      <c r="G148" s="109">
        <f>SUM('10:14'!G148)</f>
        <v>0</v>
      </c>
      <c r="H148" s="109">
        <f>SUM('10:14'!H148)</f>
        <v>0</v>
      </c>
      <c r="I148" s="109">
        <f>SUM('10:14'!I148)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50"/>
        <v>0</v>
      </c>
      <c r="N148" s="109">
        <f>SUM('10:14'!N148)</f>
        <v>0</v>
      </c>
      <c r="O148" s="109">
        <f>SUM('10:14'!O148)</f>
        <v>0</v>
      </c>
      <c r="P148" s="109">
        <f>SUM('10:14'!P148)</f>
        <v>0</v>
      </c>
      <c r="Q148" s="109">
        <f>SUM('10:14'!Q148)</f>
        <v>0</v>
      </c>
      <c r="R148" s="109">
        <f>SUM('10:14'!R148)</f>
        <v>0</v>
      </c>
      <c r="S148" s="109">
        <f>SUM('10:14'!S148)</f>
        <v>0</v>
      </c>
      <c r="T148" s="109">
        <f>SUM('10:14'!T148)</f>
        <v>0</v>
      </c>
      <c r="U148" s="109">
        <f>SUM('10:14'!U148)</f>
        <v>0</v>
      </c>
      <c r="V148" s="244">
        <f t="shared" si="51"/>
        <v>0</v>
      </c>
      <c r="W148" s="33" t="str">
        <f t="shared" si="49"/>
        <v/>
      </c>
      <c r="X148" s="109">
        <f>SUM('10:14'!X148)</f>
        <v>0</v>
      </c>
      <c r="Y148" s="109">
        <f>SUM('10:14'!Y148)</f>
        <v>0</v>
      </c>
      <c r="Z148" s="109">
        <f>SUM('10:14'!Z148)</f>
        <v>0</v>
      </c>
      <c r="AA148" s="109">
        <f>SUM('10:14'!AA148)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57">
        <v>30700017</v>
      </c>
      <c r="B149" s="64" t="s">
        <v>2</v>
      </c>
      <c r="C149" s="407"/>
      <c r="D149" s="17">
        <v>4.4000000000000004</v>
      </c>
      <c r="E149" s="17"/>
      <c r="F149" s="6"/>
      <c r="G149" s="109">
        <f>SUM('10:14'!G149)</f>
        <v>0</v>
      </c>
      <c r="H149" s="109">
        <f>SUM('10:14'!H149)</f>
        <v>0</v>
      </c>
      <c r="I149" s="109">
        <f>SUM('10:14'!I149)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50"/>
        <v>0</v>
      </c>
      <c r="N149" s="109">
        <f>SUM('10:14'!N149)</f>
        <v>0</v>
      </c>
      <c r="O149" s="109">
        <f>SUM('10:14'!O149)</f>
        <v>0</v>
      </c>
      <c r="P149" s="109">
        <f>SUM('10:14'!P149)</f>
        <v>0</v>
      </c>
      <c r="Q149" s="109">
        <f>SUM('10:14'!Q149)</f>
        <v>0</v>
      </c>
      <c r="R149" s="109">
        <f>SUM('10:14'!R149)</f>
        <v>0</v>
      </c>
      <c r="S149" s="109">
        <f>SUM('10:14'!S149)</f>
        <v>0</v>
      </c>
      <c r="T149" s="109">
        <f>SUM('10:14'!T149)</f>
        <v>0</v>
      </c>
      <c r="U149" s="109">
        <f>SUM('10:14'!U149)</f>
        <v>0</v>
      </c>
      <c r="V149" s="244">
        <f t="shared" si="51"/>
        <v>0</v>
      </c>
      <c r="W149" s="33" t="str">
        <f t="shared" si="49"/>
        <v/>
      </c>
      <c r="X149" s="109">
        <f>SUM('10:14'!X149)</f>
        <v>0</v>
      </c>
      <c r="Y149" s="109">
        <f>SUM('10:14'!Y149)</f>
        <v>0</v>
      </c>
      <c r="Z149" s="109">
        <f>SUM('10:14'!Z149)</f>
        <v>0</v>
      </c>
      <c r="AA149" s="109">
        <f>SUM('10:14'!AA149)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57">
        <v>30700001</v>
      </c>
      <c r="B150" s="217" t="s">
        <v>359</v>
      </c>
      <c r="C150" s="210"/>
      <c r="D150" s="17"/>
      <c r="E150" s="17"/>
      <c r="F150" s="6"/>
      <c r="G150" s="109">
        <f>SUM('10:14'!G150)</f>
        <v>0</v>
      </c>
      <c r="H150" s="109">
        <f>SUM('10:14'!H150)</f>
        <v>0</v>
      </c>
      <c r="I150" s="109">
        <f>SUM('10:14'!I150)</f>
        <v>0</v>
      </c>
      <c r="J150" s="31"/>
      <c r="K150" s="35"/>
      <c r="L150" s="98">
        <v>6</v>
      </c>
      <c r="M150" s="36"/>
      <c r="N150" s="109">
        <f>SUM('10:14'!N150)</f>
        <v>0</v>
      </c>
      <c r="O150" s="109">
        <f>SUM('10:14'!O150)</f>
        <v>0</v>
      </c>
      <c r="P150" s="109">
        <f>SUM('10:14'!P150)</f>
        <v>0</v>
      </c>
      <c r="Q150" s="109">
        <f>SUM('10:14'!Q150)</f>
        <v>0</v>
      </c>
      <c r="R150" s="109">
        <f>SUM('10:14'!R150)</f>
        <v>0</v>
      </c>
      <c r="S150" s="109">
        <f>SUM('10:14'!S150)</f>
        <v>0</v>
      </c>
      <c r="T150" s="109">
        <f>SUM('10:14'!T150)</f>
        <v>0</v>
      </c>
      <c r="U150" s="109">
        <f>SUM('10:14'!U150)</f>
        <v>0</v>
      </c>
      <c r="V150" s="244"/>
      <c r="W150" s="33"/>
      <c r="X150" s="109">
        <f>SUM('10:14'!X150)</f>
        <v>0</v>
      </c>
      <c r="Y150" s="109">
        <f>SUM('10:14'!Y150)</f>
        <v>0</v>
      </c>
      <c r="Z150" s="109">
        <f>SUM('10:14'!Z150)</f>
        <v>0</v>
      </c>
      <c r="AA150" s="109">
        <f>SUM('10:14'!AA150)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63"/>
      <c r="B151" s="339" t="s">
        <v>239</v>
      </c>
      <c r="C151" s="407" t="s">
        <v>53</v>
      </c>
      <c r="D151" s="17">
        <v>6.04</v>
      </c>
      <c r="E151" s="17"/>
      <c r="F151" s="6"/>
      <c r="G151" s="109">
        <f>SUM('10:14'!G151)</f>
        <v>0</v>
      </c>
      <c r="H151" s="109">
        <f>SUM('10:14'!H151)</f>
        <v>0</v>
      </c>
      <c r="I151" s="109">
        <f>SUM('10:14'!I151)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ref="M151:M152" si="52">IF(ISERROR(I151-K151),"",I151-K151)</f>
        <v>0</v>
      </c>
      <c r="N151" s="109">
        <f>SUM('10:14'!N151)</f>
        <v>0</v>
      </c>
      <c r="O151" s="109">
        <f>SUM('10:14'!O151)</f>
        <v>0</v>
      </c>
      <c r="P151" s="109">
        <f>SUM('10:14'!P151)</f>
        <v>0</v>
      </c>
      <c r="Q151" s="109">
        <f>SUM('10:14'!Q151)</f>
        <v>0</v>
      </c>
      <c r="R151" s="109">
        <f>SUM('10:14'!R151)</f>
        <v>0</v>
      </c>
      <c r="S151" s="109">
        <f>SUM('10:14'!S151)</f>
        <v>0</v>
      </c>
      <c r="T151" s="109">
        <f>SUM('10:14'!T151)</f>
        <v>0</v>
      </c>
      <c r="U151" s="109">
        <f>SUM('10:14'!U151)</f>
        <v>0</v>
      </c>
      <c r="V151" s="244">
        <f t="shared" ref="V151:V152" si="53">SUM(X151:AA151)</f>
        <v>0</v>
      </c>
      <c r="W151" s="33" t="str">
        <f t="shared" ref="W151:W152" si="54">IF(ISERROR(V151/G151),"",V151/G151)</f>
        <v/>
      </c>
      <c r="X151" s="109">
        <f>SUM('10:14'!X151)</f>
        <v>0</v>
      </c>
      <c r="Y151" s="109">
        <f>SUM('10:14'!Y151)</f>
        <v>0</v>
      </c>
      <c r="Z151" s="109">
        <f>SUM('10:14'!Z151)</f>
        <v>0</v>
      </c>
      <c r="AA151" s="109">
        <f>SUM('10:14'!AA151)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63">
        <v>30700019</v>
      </c>
      <c r="B152" s="66" t="s">
        <v>104</v>
      </c>
      <c r="C152" s="407" t="s">
        <v>60</v>
      </c>
      <c r="D152" s="17">
        <v>6.04</v>
      </c>
      <c r="E152" s="17"/>
      <c r="F152" s="6"/>
      <c r="G152" s="109">
        <f>SUM('10:14'!G152)</f>
        <v>0</v>
      </c>
      <c r="H152" s="109">
        <f>SUM('10:14'!H152)</f>
        <v>0</v>
      </c>
      <c r="I152" s="109">
        <f>SUM('10:14'!I152)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52"/>
        <v>0</v>
      </c>
      <c r="N152" s="109">
        <f>SUM('10:14'!N152)</f>
        <v>0</v>
      </c>
      <c r="O152" s="109">
        <f>SUM('10:14'!O152)</f>
        <v>0</v>
      </c>
      <c r="P152" s="109">
        <f>SUM('10:14'!P152)</f>
        <v>0</v>
      </c>
      <c r="Q152" s="109">
        <f>SUM('10:14'!Q152)</f>
        <v>0</v>
      </c>
      <c r="R152" s="109">
        <f>SUM('10:14'!R152)</f>
        <v>0</v>
      </c>
      <c r="S152" s="109">
        <f>SUM('10:14'!S152)</f>
        <v>0</v>
      </c>
      <c r="T152" s="109">
        <f>SUM('10:14'!T152)</f>
        <v>0</v>
      </c>
      <c r="U152" s="109">
        <f>SUM('10:14'!U152)</f>
        <v>0</v>
      </c>
      <c r="V152" s="244">
        <f t="shared" si="53"/>
        <v>0</v>
      </c>
      <c r="W152" s="33" t="str">
        <f t="shared" si="54"/>
        <v/>
      </c>
      <c r="X152" s="109">
        <f>SUM('10:14'!X152)</f>
        <v>0</v>
      </c>
      <c r="Y152" s="109">
        <f>SUM('10:14'!Y152)</f>
        <v>0</v>
      </c>
      <c r="Z152" s="109">
        <f>SUM('10:14'!Z152)</f>
        <v>0</v>
      </c>
      <c r="AA152" s="109">
        <f>SUM('10:14'!AA152)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63">
        <v>30601015</v>
      </c>
      <c r="B153" s="339" t="s">
        <v>446</v>
      </c>
      <c r="C153" s="407" t="s">
        <v>53</v>
      </c>
      <c r="D153" s="17">
        <v>6</v>
      </c>
      <c r="E153" s="17"/>
      <c r="F153" s="6"/>
      <c r="G153" s="109">
        <f>SUM('10:14'!G153)</f>
        <v>0</v>
      </c>
      <c r="H153" s="109">
        <f>SUM('10:14'!H153)</f>
        <v>0</v>
      </c>
      <c r="I153" s="109">
        <f>SUM('10:14'!I153)</f>
        <v>0</v>
      </c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63">
        <v>30101016</v>
      </c>
      <c r="B154" s="339" t="s">
        <v>446</v>
      </c>
      <c r="C154" s="407" t="s">
        <v>449</v>
      </c>
      <c r="D154" s="17">
        <v>6</v>
      </c>
      <c r="E154" s="17"/>
      <c r="F154" s="6"/>
      <c r="G154" s="109">
        <f>SUM('10:14'!G154)</f>
        <v>0</v>
      </c>
      <c r="H154" s="109">
        <f>SUM('10:14'!H154)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57">
        <v>30700018</v>
      </c>
      <c r="B155" s="61" t="s">
        <v>159</v>
      </c>
      <c r="C155" s="16"/>
      <c r="D155" s="17">
        <v>7.3</v>
      </c>
      <c r="E155" s="17"/>
      <c r="F155" s="6"/>
      <c r="G155" s="109">
        <f>SUM('10:14'!G155)</f>
        <v>0</v>
      </c>
      <c r="H155" s="109">
        <f>SUM('10:14'!H155)</f>
        <v>0</v>
      </c>
      <c r="I155" s="109">
        <f>SUM('10:14'!I155)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ref="M155:M156" si="55">IF(ISERROR(I155-K155),"",I155-K155)</f>
        <v/>
      </c>
      <c r="N155" s="109">
        <f>SUM('10:14'!N155)</f>
        <v>0</v>
      </c>
      <c r="O155" s="109">
        <f>SUM('10:14'!O155)</f>
        <v>0</v>
      </c>
      <c r="P155" s="109">
        <f>SUM('10:14'!P155)</f>
        <v>0</v>
      </c>
      <c r="Q155" s="109">
        <f>SUM('10:14'!Q155)</f>
        <v>0</v>
      </c>
      <c r="R155" s="109">
        <f>SUM('10:14'!R155)</f>
        <v>0</v>
      </c>
      <c r="S155" s="109">
        <f>SUM('10:14'!S155)</f>
        <v>0</v>
      </c>
      <c r="T155" s="109">
        <f>SUM('10:14'!T155)</f>
        <v>0</v>
      </c>
      <c r="U155" s="109">
        <f>SUM('10:14'!U155)</f>
        <v>0</v>
      </c>
      <c r="V155" s="244">
        <f t="shared" ref="V155:V156" si="56">SUM(X155:AA155)</f>
        <v>0</v>
      </c>
      <c r="W155" s="33" t="str">
        <f t="shared" ref="W155:W156" si="57">IF(ISERROR(V155/G155),"",V155/G155)</f>
        <v/>
      </c>
      <c r="X155" s="109">
        <f>SUM('10:14'!X155)</f>
        <v>0</v>
      </c>
      <c r="Y155" s="109">
        <f>SUM('10:14'!Y155)</f>
        <v>0</v>
      </c>
      <c r="Z155" s="109">
        <f>SUM('10:14'!Z155)</f>
        <v>0</v>
      </c>
      <c r="AA155" s="109">
        <f>SUM('10:14'!AA155)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57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109">
        <f>SUM('10:14'!G156)</f>
        <v>0</v>
      </c>
      <c r="H156" s="109">
        <f>SUM('10:14'!H156)</f>
        <v>0</v>
      </c>
      <c r="I156" s="109">
        <f>SUM('10:14'!I156)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55"/>
        <v>0</v>
      </c>
      <c r="N156" s="109">
        <f>SUM('10:14'!N156)</f>
        <v>0</v>
      </c>
      <c r="O156" s="109">
        <f>SUM('10:14'!O156)</f>
        <v>0</v>
      </c>
      <c r="P156" s="109">
        <f>SUM('10:14'!P156)</f>
        <v>0</v>
      </c>
      <c r="Q156" s="109">
        <f>SUM('10:14'!Q156)</f>
        <v>0</v>
      </c>
      <c r="R156" s="109">
        <f>SUM('10:14'!R156)</f>
        <v>0</v>
      </c>
      <c r="S156" s="109">
        <f>SUM('10:14'!S156)</f>
        <v>0</v>
      </c>
      <c r="T156" s="109">
        <f>SUM('10:14'!T156)</f>
        <v>0</v>
      </c>
      <c r="U156" s="109">
        <f>SUM('10:14'!U156)</f>
        <v>0</v>
      </c>
      <c r="V156" s="244">
        <f t="shared" si="56"/>
        <v>0</v>
      </c>
      <c r="W156" s="33" t="str">
        <f t="shared" si="57"/>
        <v/>
      </c>
      <c r="X156" s="109">
        <f>SUM('10:14'!X156)</f>
        <v>0</v>
      </c>
      <c r="Y156" s="109">
        <f>SUM('10:14'!Y156)</f>
        <v>0</v>
      </c>
      <c r="Z156" s="109">
        <f>SUM('10:14'!Z156)</f>
        <v>0</v>
      </c>
      <c r="AA156" s="109">
        <f>SUM('10:14'!AA156)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57">
        <v>30700015</v>
      </c>
      <c r="B157" s="408" t="s">
        <v>159</v>
      </c>
      <c r="C157" s="16"/>
      <c r="D157" s="17">
        <v>4.5</v>
      </c>
      <c r="E157" s="17"/>
      <c r="F157" s="6"/>
      <c r="G157" s="109">
        <f>SUM('10:14'!G157)</f>
        <v>0</v>
      </c>
      <c r="H157" s="109">
        <f>SUM('10:14'!H157)</f>
        <v>0</v>
      </c>
      <c r="I157" s="109">
        <f>SUM('10:14'!I157)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SUM('10:14'!N157)</f>
        <v>0</v>
      </c>
      <c r="O157" s="109">
        <f>SUM('10:14'!O157)</f>
        <v>0</v>
      </c>
      <c r="P157" s="109">
        <f>SUM('10:14'!P157)</f>
        <v>0</v>
      </c>
      <c r="Q157" s="109">
        <f>SUM('10:14'!Q157)</f>
        <v>0</v>
      </c>
      <c r="R157" s="109">
        <f>SUM('10:14'!R157)</f>
        <v>0</v>
      </c>
      <c r="S157" s="109">
        <f>SUM('10:14'!S157)</f>
        <v>0</v>
      </c>
      <c r="T157" s="109">
        <f>SUM('10:14'!T157)</f>
        <v>0</v>
      </c>
      <c r="U157" s="109">
        <f>SUM('10:14'!U157)</f>
        <v>0</v>
      </c>
      <c r="V157" s="244"/>
      <c r="W157" s="33"/>
      <c r="X157" s="109">
        <f>SUM('10:14'!X157)</f>
        <v>0</v>
      </c>
      <c r="Y157" s="109">
        <f>SUM('10:14'!Y157)</f>
        <v>0</v>
      </c>
      <c r="Z157" s="109">
        <f>SUM('10:14'!Z157)</f>
        <v>0</v>
      </c>
      <c r="AA157" s="109">
        <f>SUM('10:14'!AA157)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57">
        <v>30700012</v>
      </c>
      <c r="B158" s="408" t="s">
        <v>160</v>
      </c>
      <c r="C158" s="16"/>
      <c r="D158" s="17">
        <v>4.5</v>
      </c>
      <c r="E158" s="17"/>
      <c r="F158" s="6"/>
      <c r="G158" s="109">
        <f>SUM('10:14'!G158)</f>
        <v>0</v>
      </c>
      <c r="H158" s="109">
        <f>SUM('10:14'!H158)</f>
        <v>0</v>
      </c>
      <c r="I158" s="109">
        <f>SUM('10:14'!I158)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SUM('10:14'!N158)</f>
        <v>0</v>
      </c>
      <c r="O158" s="109">
        <f>SUM('10:14'!O158)</f>
        <v>0</v>
      </c>
      <c r="P158" s="109">
        <f>SUM('10:14'!P158)</f>
        <v>0</v>
      </c>
      <c r="Q158" s="109">
        <f>SUM('10:14'!Q158)</f>
        <v>0</v>
      </c>
      <c r="R158" s="109">
        <f>SUM('10:14'!R158)</f>
        <v>0</v>
      </c>
      <c r="S158" s="109">
        <f>SUM('10:14'!S158)</f>
        <v>0</v>
      </c>
      <c r="T158" s="109">
        <f>SUM('10:14'!T158)</f>
        <v>0</v>
      </c>
      <c r="U158" s="109">
        <f>SUM('10:14'!U158)</f>
        <v>0</v>
      </c>
      <c r="V158" s="244"/>
      <c r="W158" s="33"/>
      <c r="X158" s="109">
        <f>SUM('10:14'!X158)</f>
        <v>0</v>
      </c>
      <c r="Y158" s="109">
        <f>SUM('10:14'!Y158)</f>
        <v>0</v>
      </c>
      <c r="Z158" s="109">
        <f>SUM('10:14'!Z158)</f>
        <v>0</v>
      </c>
      <c r="AA158" s="109">
        <f>SUM('10:14'!AA158)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64">
        <v>30101063</v>
      </c>
      <c r="B159" s="309" t="s">
        <v>440</v>
      </c>
      <c r="C159" s="16"/>
      <c r="D159" s="17">
        <v>5.03</v>
      </c>
      <c r="E159" s="17"/>
      <c r="F159" s="6"/>
      <c r="G159" s="109">
        <f>SUM('10:14'!G159)</f>
        <v>0</v>
      </c>
      <c r="H159" s="109">
        <f>SUM('10:14'!H159)</f>
        <v>0</v>
      </c>
      <c r="I159" s="109">
        <f>SUM('10:14'!I159)</f>
        <v>0</v>
      </c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632" t="s">
        <v>106</v>
      </c>
      <c r="B160" s="633"/>
      <c r="C160" s="414" t="s">
        <v>71</v>
      </c>
      <c r="D160" s="20"/>
      <c r="E160" s="20"/>
      <c r="F160" s="32"/>
      <c r="G160" s="110">
        <f>SUM(G146:G159)</f>
        <v>0</v>
      </c>
      <c r="H160" s="30">
        <f>SUM(H146:H159)</f>
        <v>0</v>
      </c>
      <c r="I160" s="30">
        <f>SUM(I146:I159)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58">SUM(M146:M156)</f>
        <v>0</v>
      </c>
      <c r="N160" s="20">
        <f t="shared" si="58"/>
        <v>0</v>
      </c>
      <c r="O160" s="107">
        <f t="shared" si="58"/>
        <v>0</v>
      </c>
      <c r="P160" s="107">
        <f t="shared" si="58"/>
        <v>0</v>
      </c>
      <c r="Q160" s="107">
        <f t="shared" si="58"/>
        <v>0</v>
      </c>
      <c r="R160" s="107">
        <f t="shared" si="58"/>
        <v>0</v>
      </c>
      <c r="S160" s="108">
        <f t="shared" si="58"/>
        <v>0</v>
      </c>
      <c r="T160" s="107">
        <f t="shared" si="58"/>
        <v>0</v>
      </c>
      <c r="U160" s="107">
        <f t="shared" si="58"/>
        <v>0</v>
      </c>
      <c r="V160" s="244">
        <f t="shared" si="58"/>
        <v>0</v>
      </c>
      <c r="W160" s="33" t="str">
        <f t="shared" ref="W160" si="59">IF(ISERROR(V160/G160),"",V160/G160)</f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643" t="s">
        <v>108</v>
      </c>
      <c r="B161" s="644"/>
      <c r="C161" s="644"/>
      <c r="D161" s="644"/>
      <c r="E161" s="644"/>
      <c r="F161" s="645"/>
      <c r="G161" s="219">
        <f>SUM(G28,G86,G121,G137,G145,G160)</f>
        <v>6530</v>
      </c>
      <c r="H161" s="219">
        <f>SUM(H28,H86,H121,H137,H145,H160)</f>
        <v>29494.05</v>
      </c>
      <c r="I161" s="219">
        <f>SUM(I28,I86,I121,I137,I145,I160)</f>
        <v>152.5</v>
      </c>
      <c r="J161" s="52">
        <f t="array" ref="J161">IF(ISERROR(G161/I161),"",G161/I161)</f>
        <v>42.819672131147541</v>
      </c>
      <c r="K161" s="219">
        <f>SUM(K28,K86,K121,K137,K145,K160)</f>
        <v>172.34371388468162</v>
      </c>
      <c r="L161" s="52">
        <f>IF(ISERROR(G161/K161),"",G161/K161)</f>
        <v>37.889400505604428</v>
      </c>
      <c r="M161" s="219">
        <f t="shared" ref="M161:AA161" si="60">SUM(M28,M86,M121,M137,M145,M160)</f>
        <v>-34.68371388468163</v>
      </c>
      <c r="N161" s="219">
        <f t="shared" si="60"/>
        <v>0</v>
      </c>
      <c r="O161" s="219">
        <f t="shared" si="60"/>
        <v>0</v>
      </c>
      <c r="P161" s="219">
        <f t="shared" si="60"/>
        <v>0</v>
      </c>
      <c r="Q161" s="219">
        <f t="shared" si="60"/>
        <v>0</v>
      </c>
      <c r="R161" s="219">
        <f t="shared" si="60"/>
        <v>0</v>
      </c>
      <c r="S161" s="219">
        <f t="shared" si="60"/>
        <v>0</v>
      </c>
      <c r="T161" s="219">
        <f t="shared" si="60"/>
        <v>0</v>
      </c>
      <c r="U161" s="219">
        <f t="shared" si="60"/>
        <v>0</v>
      </c>
      <c r="V161" s="219">
        <f t="shared" si="60"/>
        <v>0</v>
      </c>
      <c r="W161" s="219">
        <f t="shared" si="60"/>
        <v>0</v>
      </c>
      <c r="X161" s="219">
        <f t="shared" si="60"/>
        <v>0</v>
      </c>
      <c r="Y161" s="219">
        <f t="shared" si="60"/>
        <v>0</v>
      </c>
      <c r="Z161" s="219">
        <f t="shared" si="60"/>
        <v>0</v>
      </c>
      <c r="AA161" s="219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64" t="s">
        <v>522</v>
      </c>
      <c r="B162" s="409" t="s">
        <v>110</v>
      </c>
      <c r="C162" s="646" t="s">
        <v>111</v>
      </c>
      <c r="D162" s="646"/>
      <c r="E162" s="625" t="s">
        <v>112</v>
      </c>
      <c r="F162" s="625"/>
      <c r="G162" s="636" t="s">
        <v>113</v>
      </c>
      <c r="H162" s="636"/>
      <c r="I162" s="625" t="s">
        <v>114</v>
      </c>
      <c r="J162" s="625"/>
      <c r="K162" s="625" t="s">
        <v>36</v>
      </c>
      <c r="L162" s="625"/>
      <c r="M162" s="625" t="s">
        <v>115</v>
      </c>
      <c r="N162" s="625"/>
      <c r="O162" s="625" t="s">
        <v>116</v>
      </c>
      <c r="P162" s="636" t="s">
        <v>117</v>
      </c>
      <c r="Q162" s="636"/>
      <c r="R162" s="636" t="s">
        <v>36</v>
      </c>
      <c r="S162" s="636"/>
      <c r="T162" s="636" t="s">
        <v>118</v>
      </c>
      <c r="U162" s="636"/>
      <c r="V162" s="636" t="s">
        <v>119</v>
      </c>
      <c r="W162" s="636"/>
      <c r="X162" s="636" t="s">
        <v>36</v>
      </c>
      <c r="Y162" s="636"/>
      <c r="Z162" s="636" t="s">
        <v>118</v>
      </c>
      <c r="AA162" s="636"/>
      <c r="AE162" s="14"/>
      <c r="AF162" s="14"/>
      <c r="AG162" s="3"/>
      <c r="AH162" s="416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65"/>
      <c r="B163" s="409" t="s">
        <v>120</v>
      </c>
      <c r="C163" s="647">
        <f>SUM('10:14'!C163)</f>
        <v>5</v>
      </c>
      <c r="D163" s="648"/>
      <c r="E163" s="649">
        <f>D163*11</f>
        <v>0</v>
      </c>
      <c r="F163" s="649"/>
      <c r="G163" s="647">
        <f>SUM('10:14'!G163)</f>
        <v>5</v>
      </c>
      <c r="H163" s="648"/>
      <c r="I163" s="625">
        <f>G163*11</f>
        <v>55</v>
      </c>
      <c r="J163" s="625"/>
      <c r="K163" s="625">
        <f>E163-I163</f>
        <v>-55</v>
      </c>
      <c r="L163" s="625"/>
      <c r="M163" s="650" t="str">
        <f>IF(ISERROR(K163/E163),"",K163/E163)</f>
        <v/>
      </c>
      <c r="N163" s="650"/>
      <c r="O163" s="625"/>
      <c r="P163" s="636" t="s">
        <v>70</v>
      </c>
      <c r="Q163" s="636"/>
      <c r="R163" s="651">
        <f>SUM(O28:U28)</f>
        <v>0</v>
      </c>
      <c r="S163" s="651"/>
      <c r="T163" s="652" t="str">
        <f t="array" ref="T163">IF(ISERROR(R163/R170),"",R163/R170)</f>
        <v/>
      </c>
      <c r="U163" s="652"/>
      <c r="V163" s="636" t="s">
        <v>41</v>
      </c>
      <c r="W163" s="636"/>
      <c r="X163" s="651">
        <f>SUM(P27,P85,P120,P136,P144,P158)</f>
        <v>0</v>
      </c>
      <c r="Y163" s="651"/>
      <c r="Z163" s="652" t="str">
        <f t="array" ref="Z163">IF(ISERROR(X163/X170),"",X163/X170)</f>
        <v/>
      </c>
      <c r="AA163" s="652"/>
      <c r="AE163" s="14"/>
      <c r="AF163" s="14"/>
      <c r="AG163" s="3"/>
      <c r="AH163" s="418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65"/>
      <c r="B164" s="409" t="s">
        <v>121</v>
      </c>
      <c r="C164" s="647">
        <f>SUM('10:14'!C164)</f>
        <v>5</v>
      </c>
      <c r="D164" s="648"/>
      <c r="E164" s="649">
        <f>D164*11</f>
        <v>0</v>
      </c>
      <c r="F164" s="649"/>
      <c r="G164" s="647">
        <f>SUM('10:14'!G164)</f>
        <v>5</v>
      </c>
      <c r="H164" s="648"/>
      <c r="I164" s="625">
        <f>G164*11</f>
        <v>55</v>
      </c>
      <c r="J164" s="625"/>
      <c r="K164" s="625">
        <f>E164-I164</f>
        <v>-55</v>
      </c>
      <c r="L164" s="625"/>
      <c r="M164" s="650" t="str">
        <f>IF(ISERROR(K164/E164),"",K164/E164)</f>
        <v/>
      </c>
      <c r="N164" s="650"/>
      <c r="O164" s="625"/>
      <c r="P164" s="636" t="s">
        <v>86</v>
      </c>
      <c r="Q164" s="636"/>
      <c r="R164" s="651">
        <f>SUM(O86:U86)</f>
        <v>0</v>
      </c>
      <c r="S164" s="651"/>
      <c r="T164" s="652" t="str">
        <f>IF(ISERROR(R164/R170),"",R164/R170)</f>
        <v/>
      </c>
      <c r="U164" s="652"/>
      <c r="V164" s="636" t="s">
        <v>42</v>
      </c>
      <c r="W164" s="636"/>
      <c r="X164" s="651">
        <f>SUM(P28,P86,P121,P137,P145,P160)</f>
        <v>0</v>
      </c>
      <c r="Y164" s="651"/>
      <c r="Z164" s="652" t="str">
        <f>IF(ISERROR(X164/X170),"",X164/X170)</f>
        <v/>
      </c>
      <c r="AA164" s="652"/>
      <c r="AE164" s="14"/>
      <c r="AF164" s="14"/>
      <c r="AG164" s="3"/>
      <c r="AH164" s="41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65"/>
      <c r="B165" s="409" t="s">
        <v>122</v>
      </c>
      <c r="C165" s="647">
        <f>SUM('10:14'!C165)</f>
        <v>5</v>
      </c>
      <c r="D165" s="648"/>
      <c r="E165" s="649">
        <f>D165*11</f>
        <v>0</v>
      </c>
      <c r="F165" s="649"/>
      <c r="G165" s="647">
        <f>SUM('10:14'!G165)</f>
        <v>5</v>
      </c>
      <c r="H165" s="648"/>
      <c r="I165" s="625">
        <f>G165*8</f>
        <v>40</v>
      </c>
      <c r="J165" s="625"/>
      <c r="K165" s="625">
        <f>E165-I165</f>
        <v>-40</v>
      </c>
      <c r="L165" s="625"/>
      <c r="M165" s="650" t="str">
        <f>IF(ISERROR(K165/E165),"",K165/E165)</f>
        <v/>
      </c>
      <c r="N165" s="650"/>
      <c r="O165" s="625"/>
      <c r="P165" s="636" t="s">
        <v>92</v>
      </c>
      <c r="Q165" s="636"/>
      <c r="R165" s="651">
        <f>SUM(O121:U121)</f>
        <v>0</v>
      </c>
      <c r="S165" s="651"/>
      <c r="T165" s="652" t="str">
        <f>IF(ISERROR(R165/R170),"",R165/R170)</f>
        <v/>
      </c>
      <c r="U165" s="652"/>
      <c r="V165" s="636" t="s">
        <v>43</v>
      </c>
      <c r="W165" s="636"/>
      <c r="X165" s="651">
        <f>SUM(P29,P87,P122,P138,P146,P161)</f>
        <v>0</v>
      </c>
      <c r="Y165" s="651"/>
      <c r="Z165" s="652" t="str">
        <f>IF(ISERROR(X165/X170),"",X165/X170)</f>
        <v/>
      </c>
      <c r="AA165" s="652"/>
      <c r="AE165" s="14"/>
      <c r="AF165" s="14"/>
      <c r="AG165" s="418"/>
      <c r="AH165" s="41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65"/>
      <c r="B166" s="409" t="s">
        <v>47</v>
      </c>
      <c r="C166" s="647">
        <f>SUM('10:14'!C166)</f>
        <v>5</v>
      </c>
      <c r="D166" s="648"/>
      <c r="E166" s="649">
        <f>D166*11</f>
        <v>0</v>
      </c>
      <c r="F166" s="649"/>
      <c r="G166" s="647">
        <f>SUM('10:14'!G166)</f>
        <v>5</v>
      </c>
      <c r="H166" s="648"/>
      <c r="I166" s="625">
        <f>G166*11</f>
        <v>55</v>
      </c>
      <c r="J166" s="625"/>
      <c r="K166" s="625">
        <f>E166-I166</f>
        <v>-55</v>
      </c>
      <c r="L166" s="625"/>
      <c r="M166" s="650" t="str">
        <f>IF(ISERROR(K166/E166),"",K166/E166)</f>
        <v/>
      </c>
      <c r="N166" s="650"/>
      <c r="O166" s="625"/>
      <c r="P166" s="636" t="s">
        <v>99</v>
      </c>
      <c r="Q166" s="636"/>
      <c r="R166" s="651">
        <f>SUM(O137:U137)</f>
        <v>0</v>
      </c>
      <c r="S166" s="651"/>
      <c r="T166" s="652" t="str">
        <f>IF(ISERROR(R166/R170),"",R166/R170)</f>
        <v/>
      </c>
      <c r="U166" s="652"/>
      <c r="V166" s="636" t="s">
        <v>44</v>
      </c>
      <c r="W166" s="636"/>
      <c r="X166" s="651">
        <f>SUM(P31,P88,P123,P139,P147,P162)</f>
        <v>0</v>
      </c>
      <c r="Y166" s="651"/>
      <c r="Z166" s="652" t="str">
        <f>IF(ISERROR(X166/X170),"",X166/X170)</f>
        <v/>
      </c>
      <c r="AA166" s="652"/>
      <c r="AE166" s="14"/>
      <c r="AF166" s="14"/>
      <c r="AG166" s="418"/>
      <c r="AH166" s="418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66"/>
      <c r="B167" s="409" t="s">
        <v>123</v>
      </c>
      <c r="C167" s="654">
        <f>SUM(C163:D166)</f>
        <v>20</v>
      </c>
      <c r="D167" s="625"/>
      <c r="E167" s="625">
        <f>SUM(F163:F166)</f>
        <v>0</v>
      </c>
      <c r="F167" s="625"/>
      <c r="G167" s="654">
        <f>SUM(G163:H166)</f>
        <v>20</v>
      </c>
      <c r="H167" s="625"/>
      <c r="I167" s="625">
        <f>SUM(I163:J166)</f>
        <v>205</v>
      </c>
      <c r="J167" s="625"/>
      <c r="K167" s="625">
        <f>SUM(K163:L166)</f>
        <v>-205</v>
      </c>
      <c r="L167" s="625"/>
      <c r="M167" s="650" t="str">
        <f>IF(ISERROR(K167/E167),"",K167/E167)</f>
        <v/>
      </c>
      <c r="N167" s="650"/>
      <c r="O167" s="625"/>
      <c r="P167" s="636" t="s">
        <v>102</v>
      </c>
      <c r="Q167" s="636"/>
      <c r="R167" s="651">
        <f>SUM(O145:U145)</f>
        <v>0</v>
      </c>
      <c r="S167" s="651"/>
      <c r="T167" s="652" t="str">
        <f>IF(ISERROR(R167/R170),"",R167/R170)</f>
        <v/>
      </c>
      <c r="U167" s="652"/>
      <c r="V167" s="636" t="s">
        <v>45</v>
      </c>
      <c r="W167" s="636"/>
      <c r="X167" s="651">
        <f>SUM(P32,P89,P124,P140,P148,P163)</f>
        <v>0</v>
      </c>
      <c r="Y167" s="651"/>
      <c r="Z167" s="652" t="str">
        <f>IF(ISERROR(X167/X170),"",X167/X170)</f>
        <v/>
      </c>
      <c r="AA167" s="652"/>
      <c r="AE167" s="14"/>
      <c r="AF167" s="14"/>
      <c r="AG167" s="418"/>
      <c r="AH167" s="418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415"/>
      <c r="AV167" s="415"/>
      <c r="AW167" s="415"/>
      <c r="AX167" s="415"/>
      <c r="AY167" s="415"/>
      <c r="AZ167" s="415"/>
      <c r="BA167" s="415"/>
    </row>
    <row r="168" spans="1:106" ht="17.25">
      <c r="A168" s="367" t="s">
        <v>523</v>
      </c>
      <c r="B168" s="409">
        <f>G161</f>
        <v>6530</v>
      </c>
      <c r="C168" s="651" t="s">
        <v>155</v>
      </c>
      <c r="D168" s="651"/>
      <c r="E168" s="636">
        <f>H161</f>
        <v>29494.05</v>
      </c>
      <c r="F168" s="636"/>
      <c r="G168" s="636" t="s">
        <v>34</v>
      </c>
      <c r="H168" s="636"/>
      <c r="I168" s="653">
        <f>L161</f>
        <v>37.889400505604428</v>
      </c>
      <c r="J168" s="653"/>
      <c r="K168" s="625" t="s">
        <v>32</v>
      </c>
      <c r="L168" s="625"/>
      <c r="M168" s="653">
        <f>J161</f>
        <v>42.819672131147541</v>
      </c>
      <c r="N168" s="653"/>
      <c r="O168" s="625"/>
      <c r="P168" s="636" t="s">
        <v>106</v>
      </c>
      <c r="Q168" s="636"/>
      <c r="R168" s="651">
        <f>SUM(O160:U160)</f>
        <v>0</v>
      </c>
      <c r="S168" s="651"/>
      <c r="T168" s="652" t="str">
        <f>IF(ISERROR(R168/R170),"",R168/R170)</f>
        <v/>
      </c>
      <c r="U168" s="652"/>
      <c r="V168" s="636" t="s">
        <v>46</v>
      </c>
      <c r="W168" s="636"/>
      <c r="X168" s="651">
        <f>SUM(P33,P90,P125,P141,P149,P164)</f>
        <v>0</v>
      </c>
      <c r="Y168" s="651"/>
      <c r="Z168" s="652" t="str">
        <f>IF(ISERROR(X168/X170),"",X168/X170)</f>
        <v/>
      </c>
      <c r="AA168" s="652"/>
      <c r="AE168" s="14"/>
      <c r="AF168" s="14"/>
      <c r="AG168" s="418"/>
      <c r="AH168" s="418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415"/>
      <c r="AV168" s="415"/>
      <c r="AW168" s="415"/>
      <c r="AX168" s="415"/>
      <c r="AY168" s="415"/>
      <c r="AZ168" s="415"/>
      <c r="BA168" s="415"/>
    </row>
    <row r="169" spans="1:106" ht="17.25">
      <c r="A169" s="368" t="s">
        <v>524</v>
      </c>
      <c r="B169" s="409">
        <f>I161+C167</f>
        <v>172.5</v>
      </c>
      <c r="C169" s="636" t="s">
        <v>114</v>
      </c>
      <c r="D169" s="636"/>
      <c r="E169" s="646">
        <f>K161+I167</f>
        <v>377.34371388468162</v>
      </c>
      <c r="F169" s="646"/>
      <c r="G169" s="636" t="s">
        <v>150</v>
      </c>
      <c r="H169" s="636"/>
      <c r="I169" s="653">
        <f>B169-E169</f>
        <v>-204.84371388468162</v>
      </c>
      <c r="J169" s="653"/>
      <c r="K169" s="625" t="s">
        <v>151</v>
      </c>
      <c r="L169" s="625"/>
      <c r="M169" s="650">
        <f>IF(ISERROR(I169/B169),"",I169/B169)</f>
        <v>-1.1874997906358356</v>
      </c>
      <c r="N169" s="650"/>
      <c r="O169" s="625"/>
      <c r="P169" s="636" t="s">
        <v>107</v>
      </c>
      <c r="Q169" s="636"/>
      <c r="R169" s="651"/>
      <c r="S169" s="651"/>
      <c r="T169" s="652" t="str">
        <f>IF(ISERROR(R169/R170),"",R169/R170)</f>
        <v/>
      </c>
      <c r="U169" s="652"/>
      <c r="V169" s="636" t="s">
        <v>47</v>
      </c>
      <c r="W169" s="636"/>
      <c r="X169" s="651"/>
      <c r="Y169" s="651"/>
      <c r="Z169" s="652" t="str">
        <f>IF(ISERROR(X169/X170),"",X169/X170)</f>
        <v/>
      </c>
      <c r="AA169" s="652"/>
      <c r="AE169" s="14"/>
      <c r="AF169" s="14"/>
      <c r="AG169" s="418"/>
      <c r="AH169" s="418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415"/>
      <c r="AV169" s="415"/>
      <c r="AW169" s="415"/>
      <c r="AX169" s="415"/>
      <c r="AY169" s="415"/>
      <c r="AZ169" s="415"/>
      <c r="BA169" s="415"/>
    </row>
    <row r="170" spans="1:106" ht="15.75" customHeight="1">
      <c r="A170" s="368" t="s">
        <v>531</v>
      </c>
      <c r="B170" s="409">
        <f>N161</f>
        <v>0</v>
      </c>
      <c r="C170" s="636" t="s">
        <v>149</v>
      </c>
      <c r="D170" s="636"/>
      <c r="E170" s="652">
        <f>IF(ISERROR(B170/B169),"",B170/B169)</f>
        <v>0</v>
      </c>
      <c r="F170" s="652"/>
      <c r="G170" s="636" t="s">
        <v>158</v>
      </c>
      <c r="H170" s="636"/>
      <c r="I170" s="625">
        <f>V161</f>
        <v>0</v>
      </c>
      <c r="J170" s="625"/>
      <c r="K170" s="625" t="s">
        <v>156</v>
      </c>
      <c r="L170" s="625"/>
      <c r="M170" s="650">
        <f t="array" ref="M170">IF(ISERROR(I170/B168),"",I170/B168)</f>
        <v>0</v>
      </c>
      <c r="N170" s="650"/>
      <c r="O170" s="625"/>
      <c r="P170" s="636" t="s">
        <v>123</v>
      </c>
      <c r="Q170" s="636"/>
      <c r="R170" s="651">
        <f>SUM(R163:S169)</f>
        <v>0</v>
      </c>
      <c r="S170" s="651"/>
      <c r="T170" s="652">
        <f>SUM(T163:U169)</f>
        <v>0</v>
      </c>
      <c r="U170" s="652"/>
      <c r="V170" s="636" t="s">
        <v>123</v>
      </c>
      <c r="W170" s="636"/>
      <c r="X170" s="651">
        <f>SUM(X163:Y169)</f>
        <v>0</v>
      </c>
      <c r="Y170" s="651"/>
      <c r="Z170" s="652">
        <f>SUM(Z163:AA169)</f>
        <v>0</v>
      </c>
      <c r="AA170" s="652"/>
      <c r="AE170" s="14"/>
      <c r="AF170" s="14"/>
      <c r="AG170" s="418"/>
      <c r="AH170" s="418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415"/>
      <c r="AV170" s="415"/>
      <c r="AW170" s="415"/>
      <c r="AX170" s="415"/>
      <c r="AY170" s="415"/>
      <c r="AZ170" s="415"/>
      <c r="BA170" s="415"/>
    </row>
    <row r="171" spans="1:106">
      <c r="A171" s="655" t="s">
        <v>128</v>
      </c>
      <c r="B171" s="655"/>
      <c r="C171" s="655"/>
      <c r="D171" s="655"/>
      <c r="E171" s="655"/>
      <c r="F171" s="655"/>
      <c r="G171" s="655"/>
      <c r="H171" s="655"/>
      <c r="I171" s="655"/>
      <c r="J171" s="656"/>
      <c r="K171" s="655"/>
      <c r="L171" s="655"/>
      <c r="M171" s="655"/>
      <c r="N171" s="655"/>
      <c r="O171" s="655"/>
      <c r="P171" s="655"/>
      <c r="Q171" s="655"/>
      <c r="R171" s="655"/>
      <c r="S171" s="655"/>
      <c r="T171" s="655"/>
      <c r="U171" s="655"/>
      <c r="V171" s="655"/>
      <c r="W171" s="655"/>
      <c r="X171" s="655"/>
      <c r="Y171" s="655"/>
      <c r="Z171" s="655"/>
      <c r="AA171" s="655"/>
      <c r="AB171" s="655"/>
      <c r="AC171" s="655"/>
      <c r="AD171" s="655"/>
      <c r="AE171" s="655"/>
      <c r="AF171" s="655"/>
      <c r="AG171" s="655"/>
      <c r="AH171" s="655"/>
      <c r="AI171" s="655"/>
      <c r="AJ171" s="655"/>
      <c r="AK171" s="655"/>
      <c r="AL171" s="655"/>
      <c r="AM171" s="655"/>
      <c r="AN171" s="655"/>
      <c r="AO171" s="655"/>
      <c r="AP171" s="655"/>
      <c r="AQ171" s="655"/>
      <c r="AR171" s="655"/>
      <c r="AS171" s="655"/>
      <c r="AT171" s="655"/>
      <c r="AU171" s="655"/>
      <c r="AV171" s="655"/>
      <c r="AW171" s="655"/>
      <c r="AX171" s="655"/>
      <c r="AY171" s="655"/>
      <c r="AZ171" s="655"/>
      <c r="BA171" s="655"/>
    </row>
    <row r="172" spans="1:106">
      <c r="A172" s="575" t="s">
        <v>521</v>
      </c>
      <c r="B172" s="616" t="s">
        <v>25</v>
      </c>
      <c r="C172" s="616" t="s">
        <v>26</v>
      </c>
      <c r="D172" s="616" t="s">
        <v>27</v>
      </c>
      <c r="E172" s="619" t="s">
        <v>28</v>
      </c>
      <c r="F172" s="622" t="s">
        <v>29</v>
      </c>
      <c r="G172" s="625" t="s">
        <v>30</v>
      </c>
      <c r="H172" s="625"/>
      <c r="I172" s="616" t="s">
        <v>31</v>
      </c>
      <c r="J172" s="626" t="s">
        <v>32</v>
      </c>
      <c r="K172" s="637" t="s">
        <v>33</v>
      </c>
      <c r="L172" s="616" t="s">
        <v>34</v>
      </c>
      <c r="M172" s="640" t="s">
        <v>35</v>
      </c>
      <c r="N172" s="634" t="s">
        <v>36</v>
      </c>
      <c r="O172" s="625" t="s">
        <v>37</v>
      </c>
      <c r="P172" s="625"/>
      <c r="Q172" s="625"/>
      <c r="R172" s="625"/>
      <c r="S172" s="625"/>
      <c r="T172" s="625"/>
      <c r="U172" s="625"/>
      <c r="V172" s="642" t="s">
        <v>38</v>
      </c>
      <c r="W172" s="634" t="s">
        <v>39</v>
      </c>
      <c r="X172" s="625" t="s">
        <v>40</v>
      </c>
      <c r="Y172" s="625"/>
      <c r="Z172" s="625"/>
      <c r="AA172" s="625"/>
      <c r="AB172" s="21"/>
      <c r="AC172" s="21"/>
      <c r="AD172" s="21"/>
      <c r="AE172" s="21"/>
      <c r="AF172" s="21"/>
      <c r="AG172" s="21"/>
      <c r="AH172" s="21"/>
      <c r="AI172" s="659"/>
      <c r="AJ172" s="657"/>
      <c r="AK172" s="657"/>
      <c r="AL172" s="657"/>
      <c r="AM172" s="657"/>
      <c r="AN172" s="657"/>
      <c r="AO172" s="657"/>
      <c r="AP172" s="657"/>
      <c r="AQ172" s="657"/>
      <c r="AR172" s="657"/>
      <c r="AS172" s="657"/>
      <c r="AT172" s="657"/>
      <c r="AU172" s="657"/>
      <c r="AV172" s="657"/>
      <c r="AW172" s="657"/>
      <c r="AX172" s="657"/>
      <c r="AY172" s="657"/>
      <c r="AZ172" s="657"/>
      <c r="BA172" s="657"/>
    </row>
    <row r="173" spans="1:106" ht="15.75" customHeight="1">
      <c r="A173" s="576"/>
      <c r="B173" s="617"/>
      <c r="C173" s="617"/>
      <c r="D173" s="617"/>
      <c r="E173" s="620"/>
      <c r="F173" s="623"/>
      <c r="G173" s="625"/>
      <c r="H173" s="625"/>
      <c r="I173" s="617"/>
      <c r="J173" s="627"/>
      <c r="K173" s="638"/>
      <c r="L173" s="617"/>
      <c r="M173" s="641"/>
      <c r="N173" s="634"/>
      <c r="O173" s="625" t="s">
        <v>41</v>
      </c>
      <c r="P173" s="625" t="s">
        <v>42</v>
      </c>
      <c r="Q173" s="625" t="s">
        <v>43</v>
      </c>
      <c r="R173" s="635" t="s">
        <v>44</v>
      </c>
      <c r="S173" s="636" t="s">
        <v>45</v>
      </c>
      <c r="T173" s="625" t="s">
        <v>46</v>
      </c>
      <c r="U173" s="625" t="s">
        <v>47</v>
      </c>
      <c r="V173" s="642"/>
      <c r="W173" s="634"/>
      <c r="X173" s="625" t="s">
        <v>13</v>
      </c>
      <c r="Y173" s="625" t="s">
        <v>48</v>
      </c>
      <c r="Z173" s="625" t="s">
        <v>49</v>
      </c>
      <c r="AA173" s="625" t="s">
        <v>47</v>
      </c>
      <c r="AB173" s="21"/>
      <c r="AC173" s="21"/>
      <c r="AD173" s="21"/>
      <c r="AE173" s="21"/>
      <c r="AF173" s="21"/>
      <c r="AG173" s="21"/>
      <c r="AH173" s="21"/>
      <c r="AI173" s="659"/>
      <c r="AJ173" s="657"/>
      <c r="AK173" s="657"/>
      <c r="AL173" s="657"/>
      <c r="AM173" s="657"/>
      <c r="AN173" s="657"/>
      <c r="AO173" s="657"/>
      <c r="AP173" s="657"/>
      <c r="AQ173" s="657"/>
      <c r="AR173" s="657"/>
      <c r="AS173" s="658"/>
      <c r="AT173" s="658"/>
      <c r="AU173" s="658"/>
      <c r="AV173" s="658"/>
      <c r="AW173" s="658"/>
      <c r="AX173" s="658"/>
      <c r="AY173" s="658"/>
      <c r="AZ173" s="658"/>
      <c r="BA173" s="658"/>
    </row>
    <row r="174" spans="1:106" ht="15.75" customHeight="1">
      <c r="A174" s="577"/>
      <c r="B174" s="618"/>
      <c r="C174" s="618"/>
      <c r="D174" s="618"/>
      <c r="E174" s="621"/>
      <c r="F174" s="624"/>
      <c r="G174" s="407" t="s">
        <v>50</v>
      </c>
      <c r="H174" s="407" t="s">
        <v>51</v>
      </c>
      <c r="I174" s="618"/>
      <c r="J174" s="628"/>
      <c r="K174" s="639"/>
      <c r="L174" s="618"/>
      <c r="M174" s="641"/>
      <c r="N174" s="634"/>
      <c r="O174" s="625"/>
      <c r="P174" s="625"/>
      <c r="Q174" s="625"/>
      <c r="R174" s="635"/>
      <c r="S174" s="636"/>
      <c r="T174" s="625"/>
      <c r="U174" s="625"/>
      <c r="V174" s="642"/>
      <c r="W174" s="634"/>
      <c r="X174" s="625"/>
      <c r="Y174" s="625"/>
      <c r="Z174" s="625"/>
      <c r="AA174" s="625"/>
      <c r="AB174" s="21"/>
      <c r="AC174" s="21"/>
      <c r="AD174" s="21"/>
      <c r="AE174" s="21"/>
      <c r="AF174" s="21"/>
      <c r="AG174" s="21"/>
      <c r="AH174" s="21"/>
      <c r="AI174" s="659"/>
      <c r="AJ174" s="657"/>
      <c r="AK174" s="657"/>
      <c r="AL174" s="415"/>
      <c r="AM174" s="415"/>
      <c r="AN174" s="415"/>
      <c r="AO174" s="415"/>
      <c r="AP174" s="415"/>
      <c r="AQ174" s="415"/>
      <c r="AR174" s="415"/>
      <c r="AS174" s="21"/>
      <c r="AT174" s="21"/>
      <c r="AU174" s="21"/>
      <c r="AV174" s="416"/>
      <c r="AW174" s="415"/>
      <c r="AX174" s="415"/>
      <c r="AY174" s="415"/>
      <c r="AZ174" s="415"/>
      <c r="BA174" s="415"/>
    </row>
    <row r="175" spans="1:106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SUM('10:14'!G175)</f>
        <v>45</v>
      </c>
      <c r="H175" s="111">
        <f t="shared" ref="H175:H180" si="61">D175*G175</f>
        <v>226.35000000000002</v>
      </c>
      <c r="I175" s="109">
        <f>SUM('10:14'!I175)</f>
        <v>1</v>
      </c>
      <c r="J175" s="31">
        <f t="array" ref="J175">IF(ISERROR(G175/I175),"",G175/I175)</f>
        <v>45</v>
      </c>
      <c r="K175" s="112">
        <f t="array" ref="K175">IF(ISERROR(G175/L175),"",G175/L175)</f>
        <v>2.8125</v>
      </c>
      <c r="L175" s="84">
        <v>16</v>
      </c>
      <c r="M175" s="113">
        <f t="shared" ref="M175:M186" si="62">IF(ISERROR(I175-K175),"",I175-K175)</f>
        <v>-1.8125</v>
      </c>
      <c r="N175" s="109">
        <f>SUM('10:14'!N175)</f>
        <v>0</v>
      </c>
      <c r="O175" s="109">
        <f>SUM('10:14'!O175)</f>
        <v>0</v>
      </c>
      <c r="P175" s="109">
        <f>SUM('10:14'!P175)</f>
        <v>0</v>
      </c>
      <c r="Q175" s="109">
        <f>SUM('10:14'!Q175)</f>
        <v>0</v>
      </c>
      <c r="R175" s="109">
        <f>SUM('10:14'!R175)</f>
        <v>0</v>
      </c>
      <c r="S175" s="109">
        <f>SUM('10:14'!S175)</f>
        <v>0</v>
      </c>
      <c r="T175" s="109">
        <f>SUM('10:14'!T175)</f>
        <v>0</v>
      </c>
      <c r="U175" s="109">
        <f>SUM('10:14'!U175)</f>
        <v>0</v>
      </c>
      <c r="V175" s="244">
        <f t="shared" ref="V175:V186" si="63">SUM(X175:AA175)</f>
        <v>0</v>
      </c>
      <c r="W175" s="33">
        <f t="shared" ref="W175:W186" si="64">IF(ISERROR(V175/G175),"",V175/G175)</f>
        <v>0</v>
      </c>
      <c r="X175" s="109">
        <f>SUM('10:14'!X175)</f>
        <v>0</v>
      </c>
      <c r="Y175" s="109">
        <f>SUM('10:14'!Y175)</f>
        <v>0</v>
      </c>
      <c r="Z175" s="109">
        <f>SUM('10:14'!Z175)</f>
        <v>0</v>
      </c>
      <c r="AA175" s="109">
        <f>SUM('10:14'!AA175)</f>
        <v>0</v>
      </c>
      <c r="AB175" s="73"/>
      <c r="AC175" s="54"/>
      <c r="AD175" s="418"/>
      <c r="AE175" s="54"/>
      <c r="AF175" s="54"/>
      <c r="AG175" s="54"/>
      <c r="AH175" s="54"/>
      <c r="AI175" s="57"/>
      <c r="AJ175" s="57"/>
      <c r="AK175" s="57"/>
      <c r="AL175" s="417"/>
      <c r="AM175" s="54"/>
      <c r="AN175" s="417"/>
      <c r="AO175" s="417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58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SUM('10:14'!G176)</f>
        <v>0</v>
      </c>
      <c r="H176" s="111">
        <f t="shared" si="61"/>
        <v>0</v>
      </c>
      <c r="I176" s="109">
        <f>SUM('10:14'!I176)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62"/>
        <v>0</v>
      </c>
      <c r="N176" s="109">
        <f>SUM('10:14'!N176)</f>
        <v>0</v>
      </c>
      <c r="O176" s="109">
        <f>SUM('10:14'!O176)</f>
        <v>0</v>
      </c>
      <c r="P176" s="109">
        <f>SUM('10:14'!P176)</f>
        <v>0</v>
      </c>
      <c r="Q176" s="109">
        <f>SUM('10:14'!Q176)</f>
        <v>0</v>
      </c>
      <c r="R176" s="109">
        <f>SUM('10:14'!R176)</f>
        <v>0</v>
      </c>
      <c r="S176" s="109">
        <f>SUM('10:14'!S176)</f>
        <v>0</v>
      </c>
      <c r="T176" s="109">
        <f>SUM('10:14'!T176)</f>
        <v>0</v>
      </c>
      <c r="U176" s="109">
        <f>SUM('10:14'!U176)</f>
        <v>0</v>
      </c>
      <c r="V176" s="244">
        <f t="shared" si="63"/>
        <v>0</v>
      </c>
      <c r="W176" s="33" t="str">
        <f t="shared" si="64"/>
        <v/>
      </c>
      <c r="X176" s="109">
        <f>SUM('10:14'!X176)</f>
        <v>0</v>
      </c>
      <c r="Y176" s="109">
        <f>SUM('10:14'!Y176)</f>
        <v>0</v>
      </c>
      <c r="Z176" s="109">
        <f>SUM('10:14'!Z176)</f>
        <v>0</v>
      </c>
      <c r="AA176" s="109">
        <f>SUM('10:14'!AA176)</f>
        <v>0</v>
      </c>
      <c r="AB176" s="73"/>
      <c r="AC176" s="54"/>
      <c r="AD176" s="418"/>
      <c r="AE176" s="54"/>
      <c r="AF176" s="54"/>
      <c r="AG176" s="54"/>
      <c r="AH176" s="54"/>
      <c r="AI176" s="57"/>
      <c r="AJ176" s="57"/>
      <c r="AK176" s="57"/>
      <c r="AL176" s="54"/>
      <c r="AM176" s="54"/>
      <c r="AN176" s="417"/>
      <c r="AO176" s="54"/>
      <c r="AP176" s="417"/>
      <c r="AQ176" s="54"/>
      <c r="AR176" s="54"/>
      <c r="AS176" s="417"/>
      <c r="AT176" s="417"/>
      <c r="AU176" s="417"/>
      <c r="AV176" s="417"/>
      <c r="AW176" s="55"/>
      <c r="AX176" s="54"/>
      <c r="AY176" s="54"/>
      <c r="AZ176" s="54"/>
      <c r="BA176" s="54"/>
    </row>
    <row r="177" spans="1:53">
      <c r="A177" s="359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SUM('10:14'!G177)</f>
        <v>0</v>
      </c>
      <c r="H177" s="111">
        <f t="shared" si="61"/>
        <v>0</v>
      </c>
      <c r="I177" s="109">
        <f>SUM('10:14'!I177)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62"/>
        <v>0</v>
      </c>
      <c r="N177" s="109">
        <f>SUM('10:14'!N177)</f>
        <v>0</v>
      </c>
      <c r="O177" s="109">
        <f>SUM('10:14'!O177)</f>
        <v>0</v>
      </c>
      <c r="P177" s="109">
        <f>SUM('10:14'!P177)</f>
        <v>0</v>
      </c>
      <c r="Q177" s="109">
        <f>SUM('10:14'!Q177)</f>
        <v>0</v>
      </c>
      <c r="R177" s="109">
        <f>SUM('10:14'!R177)</f>
        <v>0</v>
      </c>
      <c r="S177" s="109">
        <f>SUM('10:14'!S177)</f>
        <v>0</v>
      </c>
      <c r="T177" s="109">
        <f>SUM('10:14'!T177)</f>
        <v>0</v>
      </c>
      <c r="U177" s="109">
        <f>SUM('10:14'!U177)</f>
        <v>0</v>
      </c>
      <c r="V177" s="244">
        <f t="shared" si="63"/>
        <v>0</v>
      </c>
      <c r="W177" s="33" t="str">
        <f t="shared" si="64"/>
        <v/>
      </c>
      <c r="X177" s="109">
        <f>SUM('10:14'!X177)</f>
        <v>0</v>
      </c>
      <c r="Y177" s="109">
        <f>SUM('10:14'!Y177)</f>
        <v>0</v>
      </c>
      <c r="Z177" s="109">
        <f>SUM('10:14'!Z177)</f>
        <v>0</v>
      </c>
      <c r="AA177" s="109">
        <f>SUM('10:14'!AA177)</f>
        <v>0</v>
      </c>
      <c r="AB177" s="73"/>
      <c r="AC177" s="54"/>
      <c r="AD177" s="418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417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SUM('10:14'!G178)</f>
        <v>0</v>
      </c>
      <c r="H178" s="111">
        <f t="shared" si="61"/>
        <v>0</v>
      </c>
      <c r="I178" s="109">
        <f>SUM('10:14'!I178)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62"/>
        <v>0</v>
      </c>
      <c r="N178" s="109">
        <f>SUM('10:14'!N178)</f>
        <v>0</v>
      </c>
      <c r="O178" s="109">
        <f>SUM('10:14'!O178)</f>
        <v>0</v>
      </c>
      <c r="P178" s="109">
        <f>SUM('10:14'!P178)</f>
        <v>0</v>
      </c>
      <c r="Q178" s="109">
        <f>SUM('10:14'!Q178)</f>
        <v>0</v>
      </c>
      <c r="R178" s="109">
        <f>SUM('10:14'!R178)</f>
        <v>0</v>
      </c>
      <c r="S178" s="109">
        <f>SUM('10:14'!S178)</f>
        <v>0</v>
      </c>
      <c r="T178" s="109">
        <f>SUM('10:14'!T178)</f>
        <v>0</v>
      </c>
      <c r="U178" s="109">
        <f>SUM('10:14'!U178)</f>
        <v>0</v>
      </c>
      <c r="V178" s="244">
        <f t="shared" si="63"/>
        <v>0</v>
      </c>
      <c r="W178" s="33" t="str">
        <f t="shared" si="64"/>
        <v/>
      </c>
      <c r="X178" s="109">
        <f>SUM('10:14'!X178)</f>
        <v>0</v>
      </c>
      <c r="Y178" s="109">
        <f>SUM('10:14'!Y178)</f>
        <v>0</v>
      </c>
      <c r="Z178" s="109">
        <f>SUM('10:14'!Z178)</f>
        <v>0</v>
      </c>
      <c r="AA178" s="109">
        <f>SUM('10:14'!AA178)</f>
        <v>0</v>
      </c>
      <c r="AB178" s="73"/>
      <c r="AC178" s="54"/>
      <c r="AD178" s="418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SUM('10:14'!G179)</f>
        <v>0</v>
      </c>
      <c r="H179" s="111">
        <f t="shared" si="61"/>
        <v>0</v>
      </c>
      <c r="I179" s="109">
        <f>SUM('10:14'!I179)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98">
        <v>20</v>
      </c>
      <c r="M179" s="36">
        <f t="shared" si="62"/>
        <v>0</v>
      </c>
      <c r="N179" s="109">
        <f>SUM('10:14'!N179)</f>
        <v>0</v>
      </c>
      <c r="O179" s="109">
        <f>SUM('10:14'!O179)</f>
        <v>0</v>
      </c>
      <c r="P179" s="109">
        <f>SUM('10:14'!P179)</f>
        <v>0</v>
      </c>
      <c r="Q179" s="109">
        <f>SUM('10:14'!Q179)</f>
        <v>0</v>
      </c>
      <c r="R179" s="109">
        <f>SUM('10:14'!R179)</f>
        <v>0</v>
      </c>
      <c r="S179" s="109">
        <f>SUM('10:14'!S179)</f>
        <v>0</v>
      </c>
      <c r="T179" s="109">
        <f>SUM('10:14'!T179)</f>
        <v>0</v>
      </c>
      <c r="U179" s="109">
        <f>SUM('10:14'!U179)</f>
        <v>0</v>
      </c>
      <c r="V179" s="244">
        <f t="shared" si="63"/>
        <v>0</v>
      </c>
      <c r="W179" s="33" t="str">
        <f t="shared" si="64"/>
        <v/>
      </c>
      <c r="X179" s="109">
        <f>SUM('10:14'!X179)</f>
        <v>0</v>
      </c>
      <c r="Y179" s="109">
        <f>SUM('10:14'!Y179)</f>
        <v>0</v>
      </c>
      <c r="Z179" s="109">
        <f>SUM('10:14'!Z179)</f>
        <v>0</v>
      </c>
      <c r="AA179" s="109">
        <f>SUM('10:14'!AA179)</f>
        <v>0</v>
      </c>
      <c r="AB179" s="73"/>
      <c r="AC179" s="54"/>
      <c r="AD179" s="418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SUM('10:14'!G180)</f>
        <v>0</v>
      </c>
      <c r="H180" s="111">
        <f t="shared" si="61"/>
        <v>0</v>
      </c>
      <c r="I180" s="109">
        <f>SUM('10:14'!I180)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62"/>
        <v>0</v>
      </c>
      <c r="N180" s="109">
        <f>SUM('10:14'!N180)</f>
        <v>0</v>
      </c>
      <c r="O180" s="109">
        <f>SUM('10:14'!O180)</f>
        <v>0</v>
      </c>
      <c r="P180" s="109">
        <f>SUM('10:14'!P180)</f>
        <v>0</v>
      </c>
      <c r="Q180" s="109">
        <f>SUM('10:14'!Q180)</f>
        <v>0</v>
      </c>
      <c r="R180" s="109">
        <f>SUM('10:14'!R180)</f>
        <v>0</v>
      </c>
      <c r="S180" s="109">
        <f>SUM('10:14'!S180)</f>
        <v>0</v>
      </c>
      <c r="T180" s="109">
        <f>SUM('10:14'!T180)</f>
        <v>0</v>
      </c>
      <c r="U180" s="109">
        <f>SUM('10:14'!U180)</f>
        <v>0</v>
      </c>
      <c r="V180" s="244">
        <f t="shared" si="63"/>
        <v>0</v>
      </c>
      <c r="W180" s="33" t="str">
        <f t="shared" si="64"/>
        <v/>
      </c>
      <c r="X180" s="109">
        <f>SUM('10:14'!X180)</f>
        <v>0</v>
      </c>
      <c r="Y180" s="109">
        <f>SUM('10:14'!Y180)</f>
        <v>0</v>
      </c>
      <c r="Z180" s="109">
        <f>SUM('10:14'!Z180)</f>
        <v>0</v>
      </c>
      <c r="AA180" s="109">
        <f>SUM('10:14'!AA180)</f>
        <v>0</v>
      </c>
      <c r="AB180" s="73"/>
      <c r="AC180" s="54"/>
      <c r="AD180" s="418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SUM('10:14'!G181)</f>
        <v>0</v>
      </c>
      <c r="H181" s="111">
        <f>D181*G181</f>
        <v>0</v>
      </c>
      <c r="I181" s="109">
        <f>SUM('10:14'!I181)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62"/>
        <v>0</v>
      </c>
      <c r="N181" s="109">
        <f>SUM('10:14'!N181)</f>
        <v>0</v>
      </c>
      <c r="O181" s="109">
        <f>SUM('10:14'!O181)</f>
        <v>0</v>
      </c>
      <c r="P181" s="109">
        <f>SUM('10:14'!P181)</f>
        <v>0</v>
      </c>
      <c r="Q181" s="109">
        <f>SUM('10:14'!Q181)</f>
        <v>0</v>
      </c>
      <c r="R181" s="109">
        <f>SUM('10:14'!R181)</f>
        <v>0</v>
      </c>
      <c r="S181" s="109">
        <f>SUM('10:14'!S181)</f>
        <v>0</v>
      </c>
      <c r="T181" s="109">
        <f>SUM('10:14'!T181)</f>
        <v>0</v>
      </c>
      <c r="U181" s="109">
        <f>SUM('10:14'!U181)</f>
        <v>0</v>
      </c>
      <c r="V181" s="244">
        <f t="shared" si="63"/>
        <v>0</v>
      </c>
      <c r="W181" s="33" t="str">
        <f t="shared" si="64"/>
        <v/>
      </c>
      <c r="X181" s="109">
        <f>SUM('10:14'!X181)</f>
        <v>0</v>
      </c>
      <c r="Y181" s="109">
        <f>SUM('10:14'!Y181)</f>
        <v>0</v>
      </c>
      <c r="Z181" s="109">
        <f>SUM('10:14'!Z181)</f>
        <v>0</v>
      </c>
      <c r="AA181" s="109">
        <f>SUM('10:14'!AA181)</f>
        <v>0</v>
      </c>
      <c r="AB181" s="73"/>
      <c r="AC181" s="54"/>
      <c r="AD181" s="418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SUM('10:14'!G182)</f>
        <v>0</v>
      </c>
      <c r="H182" s="111">
        <f t="shared" ref="H182:H195" si="65">D182*G182</f>
        <v>0</v>
      </c>
      <c r="I182" s="109">
        <f>SUM('10:14'!I182)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62"/>
        <v>0</v>
      </c>
      <c r="N182" s="109">
        <f>SUM('10:14'!N182)</f>
        <v>0</v>
      </c>
      <c r="O182" s="109">
        <f>SUM('10:14'!O182)</f>
        <v>0</v>
      </c>
      <c r="P182" s="109">
        <f>SUM('10:14'!P182)</f>
        <v>0</v>
      </c>
      <c r="Q182" s="109">
        <f>SUM('10:14'!Q182)</f>
        <v>0</v>
      </c>
      <c r="R182" s="109">
        <f>SUM('10:14'!R182)</f>
        <v>0</v>
      </c>
      <c r="S182" s="109">
        <f>SUM('10:14'!S182)</f>
        <v>0</v>
      </c>
      <c r="T182" s="109">
        <f>SUM('10:14'!T182)</f>
        <v>0</v>
      </c>
      <c r="U182" s="109">
        <f>SUM('10:14'!U182)</f>
        <v>0</v>
      </c>
      <c r="V182" s="244">
        <f t="shared" si="63"/>
        <v>0</v>
      </c>
      <c r="W182" s="33" t="str">
        <f t="shared" si="64"/>
        <v/>
      </c>
      <c r="X182" s="109">
        <f>SUM('10:14'!X182)</f>
        <v>0</v>
      </c>
      <c r="Y182" s="109">
        <f>SUM('10:14'!Y182)</f>
        <v>0</v>
      </c>
      <c r="Z182" s="109">
        <f>SUM('10:14'!Z182)</f>
        <v>0</v>
      </c>
      <c r="AA182" s="109">
        <f>SUM('10:14'!AA182)</f>
        <v>0</v>
      </c>
      <c r="AB182" s="73"/>
      <c r="AC182" s="54"/>
      <c r="AD182" s="418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5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SUM('10:14'!G183)</f>
        <v>0</v>
      </c>
      <c r="H183" s="111">
        <f t="shared" si="65"/>
        <v>0</v>
      </c>
      <c r="I183" s="109">
        <f>SUM('10:14'!I183)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98">
        <v>17</v>
      </c>
      <c r="M183" s="36">
        <f t="shared" si="62"/>
        <v>0</v>
      </c>
      <c r="N183" s="109">
        <f>SUM('10:14'!N183)</f>
        <v>0</v>
      </c>
      <c r="O183" s="109">
        <f>SUM('10:14'!O183)</f>
        <v>0</v>
      </c>
      <c r="P183" s="109">
        <f>SUM('10:14'!P183)</f>
        <v>0</v>
      </c>
      <c r="Q183" s="109">
        <f>SUM('10:14'!Q183)</f>
        <v>0</v>
      </c>
      <c r="R183" s="109">
        <f>SUM('10:14'!R183)</f>
        <v>0</v>
      </c>
      <c r="S183" s="109">
        <f>SUM('10:14'!S183)</f>
        <v>0</v>
      </c>
      <c r="T183" s="109">
        <f>SUM('10:14'!T183)</f>
        <v>0</v>
      </c>
      <c r="U183" s="109">
        <f>SUM('10:14'!U183)</f>
        <v>0</v>
      </c>
      <c r="V183" s="244">
        <f t="shared" si="63"/>
        <v>0</v>
      </c>
      <c r="W183" s="33" t="str">
        <f t="shared" si="64"/>
        <v/>
      </c>
      <c r="X183" s="109">
        <f>SUM('10:14'!X183)</f>
        <v>0</v>
      </c>
      <c r="Y183" s="109">
        <f>SUM('10:14'!Y183)</f>
        <v>0</v>
      </c>
      <c r="Z183" s="109">
        <f>SUM('10:14'!Z183)</f>
        <v>0</v>
      </c>
      <c r="AA183" s="109">
        <f>SUM('10:14'!AA183)</f>
        <v>0</v>
      </c>
      <c r="AB183" s="73"/>
      <c r="AC183" s="54"/>
      <c r="AD183" s="418"/>
      <c r="AE183" s="54"/>
      <c r="AF183" s="54"/>
      <c r="AG183" s="54"/>
      <c r="AH183" s="54"/>
      <c r="AI183" s="57"/>
      <c r="AJ183" s="57"/>
      <c r="AK183" s="57"/>
      <c r="AL183" s="417"/>
      <c r="AM183" s="54"/>
      <c r="AN183" s="54"/>
      <c r="AO183" s="54"/>
      <c r="AP183" s="417"/>
      <c r="AQ183" s="417"/>
      <c r="AR183" s="417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5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SUM('10:14'!G184)</f>
        <v>0</v>
      </c>
      <c r="H184" s="111">
        <f t="shared" si="65"/>
        <v>0</v>
      </c>
      <c r="I184" s="109">
        <f>SUM('10:14'!I184)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62"/>
        <v>0</v>
      </c>
      <c r="N184" s="109">
        <f>SUM('10:14'!N184)</f>
        <v>0</v>
      </c>
      <c r="O184" s="109">
        <f>SUM('10:14'!O184)</f>
        <v>0</v>
      </c>
      <c r="P184" s="109">
        <f>SUM('10:14'!P184)</f>
        <v>0</v>
      </c>
      <c r="Q184" s="109">
        <f>SUM('10:14'!Q184)</f>
        <v>0</v>
      </c>
      <c r="R184" s="109">
        <f>SUM('10:14'!R184)</f>
        <v>0</v>
      </c>
      <c r="S184" s="109">
        <f>SUM('10:14'!S184)</f>
        <v>0</v>
      </c>
      <c r="T184" s="109">
        <f>SUM('10:14'!T184)</f>
        <v>0</v>
      </c>
      <c r="U184" s="109">
        <f>SUM('10:14'!U184)</f>
        <v>0</v>
      </c>
      <c r="V184" s="244">
        <f t="shared" si="63"/>
        <v>0</v>
      </c>
      <c r="W184" s="33" t="str">
        <f t="shared" si="64"/>
        <v/>
      </c>
      <c r="X184" s="109">
        <f>SUM('10:14'!X184)</f>
        <v>0</v>
      </c>
      <c r="Y184" s="109">
        <f>SUM('10:14'!Y184)</f>
        <v>0</v>
      </c>
      <c r="Z184" s="109">
        <f>SUM('10:14'!Z184)</f>
        <v>0</v>
      </c>
      <c r="AA184" s="109">
        <f>SUM('10:14'!AA184)</f>
        <v>0</v>
      </c>
      <c r="AB184" s="73"/>
      <c r="AC184" s="54"/>
      <c r="AD184" s="418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60">
        <v>30100063</v>
      </c>
      <c r="B185" s="232" t="s">
        <v>171</v>
      </c>
      <c r="C185" s="16" t="s">
        <v>379</v>
      </c>
      <c r="D185" s="130"/>
      <c r="E185" s="17"/>
      <c r="F185" s="6"/>
      <c r="G185" s="109">
        <f>SUM('10:14'!G185)</f>
        <v>0</v>
      </c>
      <c r="H185" s="111">
        <f t="shared" si="65"/>
        <v>0</v>
      </c>
      <c r="I185" s="109">
        <f>SUM('10:14'!I185)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62"/>
        <v>0</v>
      </c>
      <c r="N185" s="109">
        <f>SUM('10:14'!N185)</f>
        <v>0</v>
      </c>
      <c r="O185" s="109">
        <f>SUM('10:14'!O185)</f>
        <v>0</v>
      </c>
      <c r="P185" s="109">
        <f>SUM('10:14'!P185)</f>
        <v>0</v>
      </c>
      <c r="Q185" s="109">
        <f>SUM('10:14'!Q185)</f>
        <v>0</v>
      </c>
      <c r="R185" s="109">
        <f>SUM('10:14'!R185)</f>
        <v>0</v>
      </c>
      <c r="S185" s="109">
        <f>SUM('10:14'!S185)</f>
        <v>0</v>
      </c>
      <c r="T185" s="109">
        <f>SUM('10:14'!T185)</f>
        <v>0</v>
      </c>
      <c r="U185" s="109">
        <f>SUM('10:14'!U185)</f>
        <v>0</v>
      </c>
      <c r="V185" s="244">
        <f t="shared" si="63"/>
        <v>0</v>
      </c>
      <c r="W185" s="33" t="str">
        <f t="shared" si="64"/>
        <v/>
      </c>
      <c r="X185" s="109">
        <f>SUM('10:14'!X185)</f>
        <v>0</v>
      </c>
      <c r="Y185" s="109">
        <f>SUM('10:14'!Y185)</f>
        <v>0</v>
      </c>
      <c r="Z185" s="109">
        <f>SUM('10:14'!Z185)</f>
        <v>0</v>
      </c>
      <c r="AA185" s="109">
        <f>SUM('10:14'!AA185)</f>
        <v>0</v>
      </c>
      <c r="AB185" s="73"/>
      <c r="AC185" s="54"/>
      <c r="AD185" s="418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60">
        <v>30100061</v>
      </c>
      <c r="B186" s="232" t="s">
        <v>171</v>
      </c>
      <c r="C186" s="16" t="s">
        <v>380</v>
      </c>
      <c r="D186" s="130"/>
      <c r="E186" s="17"/>
      <c r="F186" s="6"/>
      <c r="G186" s="109">
        <f>SUM('10:14'!G186)</f>
        <v>0</v>
      </c>
      <c r="H186" s="111">
        <f t="shared" si="65"/>
        <v>0</v>
      </c>
      <c r="I186" s="109">
        <f>SUM('10:14'!I186)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62"/>
        <v>0</v>
      </c>
      <c r="N186" s="109">
        <f>SUM('10:14'!N186)</f>
        <v>0</v>
      </c>
      <c r="O186" s="109">
        <f>SUM('10:14'!O186)</f>
        <v>0</v>
      </c>
      <c r="P186" s="109">
        <f>SUM('10:14'!P186)</f>
        <v>0</v>
      </c>
      <c r="Q186" s="109">
        <f>SUM('10:14'!Q186)</f>
        <v>0</v>
      </c>
      <c r="R186" s="109">
        <f>SUM('10:14'!R186)</f>
        <v>0</v>
      </c>
      <c r="S186" s="109">
        <f>SUM('10:14'!S186)</f>
        <v>0</v>
      </c>
      <c r="T186" s="109">
        <f>SUM('10:14'!T186)</f>
        <v>0</v>
      </c>
      <c r="U186" s="109">
        <f>SUM('10:14'!U186)</f>
        <v>0</v>
      </c>
      <c r="V186" s="244">
        <f t="shared" si="63"/>
        <v>0</v>
      </c>
      <c r="W186" s="33" t="str">
        <f t="shared" si="64"/>
        <v/>
      </c>
      <c r="X186" s="109">
        <f>SUM('10:14'!X186)</f>
        <v>0</v>
      </c>
      <c r="Y186" s="109">
        <f>SUM('10:14'!Y186)</f>
        <v>0</v>
      </c>
      <c r="Z186" s="109">
        <f>SUM('10:14'!Z186)</f>
        <v>0</v>
      </c>
      <c r="AA186" s="109">
        <f>SUM('10:14'!AA186)</f>
        <v>0</v>
      </c>
      <c r="AB186" s="73"/>
      <c r="AC186" s="54"/>
      <c r="AD186" s="418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58">
        <v>30200001</v>
      </c>
      <c r="B187" s="232" t="s">
        <v>67</v>
      </c>
      <c r="C187" s="16" t="s">
        <v>381</v>
      </c>
      <c r="D187" s="130">
        <v>5.0599999999999996</v>
      </c>
      <c r="E187" s="17"/>
      <c r="F187" s="6"/>
      <c r="G187" s="109">
        <f>SUM('10:14'!G187)</f>
        <v>0</v>
      </c>
      <c r="H187" s="111">
        <f t="shared" si="65"/>
        <v>0</v>
      </c>
      <c r="I187" s="109">
        <f>SUM('10:14'!I187)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SUM('10:14'!N187)</f>
        <v>0</v>
      </c>
      <c r="O187" s="109">
        <f>SUM('10:14'!O187)</f>
        <v>0</v>
      </c>
      <c r="P187" s="109">
        <f>SUM('10:14'!P187)</f>
        <v>0</v>
      </c>
      <c r="Q187" s="109">
        <f>SUM('10:14'!Q187)</f>
        <v>0</v>
      </c>
      <c r="R187" s="109">
        <f>SUM('10:14'!R187)</f>
        <v>0</v>
      </c>
      <c r="S187" s="109">
        <f>SUM('10:14'!S187)</f>
        <v>0</v>
      </c>
      <c r="T187" s="109">
        <f>SUM('10:14'!T187)</f>
        <v>0</v>
      </c>
      <c r="U187" s="109">
        <f>SUM('10:14'!U187)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SUM('10:14'!X187)</f>
        <v>0</v>
      </c>
      <c r="Y187" s="109">
        <f>SUM('10:14'!Y187)</f>
        <v>0</v>
      </c>
      <c r="Z187" s="109">
        <f>SUM('10:14'!Z187)</f>
        <v>0</v>
      </c>
      <c r="AA187" s="109">
        <f>SUM('10:14'!AA187)</f>
        <v>0</v>
      </c>
      <c r="AB187" s="73"/>
      <c r="AC187" s="54"/>
      <c r="AD187" s="418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5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SUM('10:14'!G188)</f>
        <v>0</v>
      </c>
      <c r="H188" s="111">
        <f t="shared" si="65"/>
        <v>0</v>
      </c>
      <c r="I188" s="109">
        <f>SUM('10:14'!I188)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98">
        <v>23</v>
      </c>
      <c r="M188" s="36">
        <f t="shared" ref="M188:M191" si="66">IF(ISERROR(I188-K188),"",I188-K188)</f>
        <v>0</v>
      </c>
      <c r="N188" s="109">
        <f>SUM('10:14'!N188)</f>
        <v>0</v>
      </c>
      <c r="O188" s="109">
        <f>SUM('10:14'!O188)</f>
        <v>0</v>
      </c>
      <c r="P188" s="109">
        <f>SUM('10:14'!P188)</f>
        <v>0</v>
      </c>
      <c r="Q188" s="109">
        <f>SUM('10:14'!Q188)</f>
        <v>0</v>
      </c>
      <c r="R188" s="109">
        <f>SUM('10:14'!R188)</f>
        <v>0</v>
      </c>
      <c r="S188" s="109">
        <f>SUM('10:14'!S188)</f>
        <v>0</v>
      </c>
      <c r="T188" s="109">
        <f>SUM('10:14'!T188)</f>
        <v>0</v>
      </c>
      <c r="U188" s="109">
        <f>SUM('10:14'!U188)</f>
        <v>0</v>
      </c>
      <c r="V188" s="244">
        <f t="shared" ref="V188:V191" si="67">SUM(X188:AA188)</f>
        <v>0</v>
      </c>
      <c r="W188" s="33" t="str">
        <f t="shared" ref="W188:W191" si="68">IF(ISERROR(V188/G188),"",V188/G188)</f>
        <v/>
      </c>
      <c r="X188" s="109">
        <f>SUM('10:14'!X188)</f>
        <v>0</v>
      </c>
      <c r="Y188" s="109">
        <f>SUM('10:14'!Y188)</f>
        <v>0</v>
      </c>
      <c r="Z188" s="109">
        <f>SUM('10:14'!Z188)</f>
        <v>0</v>
      </c>
      <c r="AA188" s="109">
        <f>SUM('10:14'!AA188)</f>
        <v>0</v>
      </c>
      <c r="AB188" s="73"/>
      <c r="AC188" s="54"/>
      <c r="AD188" s="418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5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SUM('10:14'!G189)</f>
        <v>0</v>
      </c>
      <c r="H189" s="111">
        <f t="shared" si="65"/>
        <v>0</v>
      </c>
      <c r="I189" s="109">
        <f>SUM('10:14'!I189)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66"/>
        <v>0</v>
      </c>
      <c r="N189" s="109">
        <f>SUM('10:14'!N189)</f>
        <v>0</v>
      </c>
      <c r="O189" s="109">
        <f>SUM('10:14'!O189)</f>
        <v>0</v>
      </c>
      <c r="P189" s="109">
        <f>SUM('10:14'!P189)</f>
        <v>0</v>
      </c>
      <c r="Q189" s="109">
        <f>SUM('10:14'!Q189)</f>
        <v>0</v>
      </c>
      <c r="R189" s="109">
        <f>SUM('10:14'!R189)</f>
        <v>0</v>
      </c>
      <c r="S189" s="109">
        <f>SUM('10:14'!S189)</f>
        <v>0</v>
      </c>
      <c r="T189" s="109">
        <f>SUM('10:14'!T189)</f>
        <v>0</v>
      </c>
      <c r="U189" s="109">
        <f>SUM('10:14'!U189)</f>
        <v>0</v>
      </c>
      <c r="V189" s="244">
        <f t="shared" si="67"/>
        <v>0</v>
      </c>
      <c r="W189" s="33" t="str">
        <f t="shared" si="68"/>
        <v/>
      </c>
      <c r="X189" s="109">
        <f>SUM('10:14'!X189)</f>
        <v>0</v>
      </c>
      <c r="Y189" s="109">
        <f>SUM('10:14'!Y189)</f>
        <v>0</v>
      </c>
      <c r="Z189" s="109">
        <f>SUM('10:14'!Z189)</f>
        <v>0</v>
      </c>
      <c r="AA189" s="109">
        <f>SUM('10:14'!AA189)</f>
        <v>0</v>
      </c>
      <c r="AB189" s="73"/>
      <c r="AC189" s="54"/>
      <c r="AD189" s="418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58">
        <v>30100003</v>
      </c>
      <c r="B190" s="163" t="s">
        <v>198</v>
      </c>
      <c r="C190" s="405" t="s">
        <v>190</v>
      </c>
      <c r="D190" s="130">
        <v>4.8</v>
      </c>
      <c r="E190" s="17"/>
      <c r="F190" s="6"/>
      <c r="G190" s="109">
        <f>SUM('10:14'!G190)</f>
        <v>0</v>
      </c>
      <c r="H190" s="111">
        <f t="shared" si="65"/>
        <v>0</v>
      </c>
      <c r="I190" s="109">
        <f>SUM('10:14'!I190)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66"/>
        <v>0</v>
      </c>
      <c r="N190" s="109">
        <f>SUM('10:14'!N190)</f>
        <v>0</v>
      </c>
      <c r="O190" s="109">
        <f>SUM('10:14'!O190)</f>
        <v>0</v>
      </c>
      <c r="P190" s="109">
        <f>SUM('10:14'!P190)</f>
        <v>0</v>
      </c>
      <c r="Q190" s="109">
        <f>SUM('10:14'!Q190)</f>
        <v>0</v>
      </c>
      <c r="R190" s="109">
        <f>SUM('10:14'!R190)</f>
        <v>0</v>
      </c>
      <c r="S190" s="109">
        <f>SUM('10:14'!S190)</f>
        <v>0</v>
      </c>
      <c r="T190" s="109">
        <f>SUM('10:14'!T190)</f>
        <v>0</v>
      </c>
      <c r="U190" s="109">
        <f>SUM('10:14'!U190)</f>
        <v>0</v>
      </c>
      <c r="V190" s="244">
        <f t="shared" si="67"/>
        <v>0</v>
      </c>
      <c r="W190" s="33" t="str">
        <f t="shared" si="68"/>
        <v/>
      </c>
      <c r="X190" s="109">
        <f>SUM('10:14'!X190)</f>
        <v>0</v>
      </c>
      <c r="Y190" s="109">
        <f>SUM('10:14'!Y190)</f>
        <v>0</v>
      </c>
      <c r="Z190" s="109">
        <f>SUM('10:14'!Z190)</f>
        <v>0</v>
      </c>
      <c r="AA190" s="109">
        <f>SUM('10:14'!AA190)</f>
        <v>0</v>
      </c>
      <c r="AB190" s="73"/>
      <c r="AC190" s="54"/>
      <c r="AD190" s="418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58">
        <v>30100004</v>
      </c>
      <c r="B191" s="163" t="s">
        <v>198</v>
      </c>
      <c r="C191" s="405" t="s">
        <v>187</v>
      </c>
      <c r="D191" s="130">
        <v>4.8</v>
      </c>
      <c r="E191" s="17"/>
      <c r="F191" s="13"/>
      <c r="G191" s="109">
        <f>SUM('10:14'!G191)</f>
        <v>0</v>
      </c>
      <c r="H191" s="111">
        <f t="shared" si="65"/>
        <v>0</v>
      </c>
      <c r="I191" s="109">
        <f>SUM('10:14'!I191)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66"/>
        <v>0</v>
      </c>
      <c r="N191" s="109">
        <f>SUM('10:14'!N191)</f>
        <v>0</v>
      </c>
      <c r="O191" s="109">
        <f>SUM('10:14'!O191)</f>
        <v>0</v>
      </c>
      <c r="P191" s="109">
        <f>SUM('10:14'!P191)</f>
        <v>0</v>
      </c>
      <c r="Q191" s="109">
        <f>SUM('10:14'!Q191)</f>
        <v>0</v>
      </c>
      <c r="R191" s="109">
        <f>SUM('10:14'!R191)</f>
        <v>0</v>
      </c>
      <c r="S191" s="109">
        <f>SUM('10:14'!S191)</f>
        <v>0</v>
      </c>
      <c r="T191" s="109">
        <f>SUM('10:14'!T191)</f>
        <v>0</v>
      </c>
      <c r="U191" s="109">
        <f>SUM('10:14'!U191)</f>
        <v>0</v>
      </c>
      <c r="V191" s="244">
        <f t="shared" si="67"/>
        <v>0</v>
      </c>
      <c r="W191" s="33" t="str">
        <f t="shared" si="68"/>
        <v/>
      </c>
      <c r="X191" s="109">
        <f>SUM('10:14'!X191)</f>
        <v>0</v>
      </c>
      <c r="Y191" s="109">
        <f>SUM('10:14'!Y191)</f>
        <v>0</v>
      </c>
      <c r="Z191" s="109">
        <f>SUM('10:14'!Z191)</f>
        <v>0</v>
      </c>
      <c r="AA191" s="109">
        <f>SUM('10:14'!AA191)</f>
        <v>0</v>
      </c>
      <c r="AB191" s="73"/>
      <c r="AC191" s="54"/>
      <c r="AD191" s="418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58">
        <v>30100006</v>
      </c>
      <c r="B192" s="163" t="s">
        <v>198</v>
      </c>
      <c r="C192" s="405" t="s">
        <v>179</v>
      </c>
      <c r="D192" s="130">
        <v>4.8</v>
      </c>
      <c r="E192" s="17"/>
      <c r="F192" s="13"/>
      <c r="G192" s="109">
        <f>SUM('10:14'!G192)</f>
        <v>0</v>
      </c>
      <c r="H192" s="111">
        <f t="shared" si="65"/>
        <v>0</v>
      </c>
      <c r="I192" s="109">
        <f>SUM('10:14'!I192)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SUM('10:14'!N192)</f>
        <v>0</v>
      </c>
      <c r="O192" s="109">
        <f>SUM('10:14'!O192)</f>
        <v>0</v>
      </c>
      <c r="P192" s="109">
        <f>SUM('10:14'!P192)</f>
        <v>0</v>
      </c>
      <c r="Q192" s="109">
        <f>SUM('10:14'!Q192)</f>
        <v>0</v>
      </c>
      <c r="R192" s="109">
        <f>SUM('10:14'!R192)</f>
        <v>0</v>
      </c>
      <c r="S192" s="109">
        <f>SUM('10:14'!S192)</f>
        <v>0</v>
      </c>
      <c r="T192" s="109">
        <f>SUM('10:14'!T192)</f>
        <v>0</v>
      </c>
      <c r="U192" s="109">
        <f>SUM('10:14'!U192)</f>
        <v>0</v>
      </c>
      <c r="V192" s="244"/>
      <c r="W192" s="33"/>
      <c r="X192" s="109">
        <f>SUM('10:14'!X192)</f>
        <v>0</v>
      </c>
      <c r="Y192" s="109">
        <f>SUM('10:14'!Y192)</f>
        <v>0</v>
      </c>
      <c r="Z192" s="109">
        <f>SUM('10:14'!Z192)</f>
        <v>0</v>
      </c>
      <c r="AA192" s="109">
        <f>SUM('10:14'!AA192)</f>
        <v>0</v>
      </c>
      <c r="AB192" s="73"/>
      <c r="AC192" s="54"/>
      <c r="AD192" s="418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58">
        <v>30100005</v>
      </c>
      <c r="B193" s="163" t="s">
        <v>198</v>
      </c>
      <c r="C193" s="405" t="s">
        <v>199</v>
      </c>
      <c r="D193" s="130">
        <v>4.8</v>
      </c>
      <c r="E193" s="17"/>
      <c r="F193" s="13"/>
      <c r="G193" s="109">
        <f>SUM('10:14'!G193)</f>
        <v>0</v>
      </c>
      <c r="H193" s="111">
        <f t="shared" si="65"/>
        <v>0</v>
      </c>
      <c r="I193" s="109">
        <f>SUM('10:14'!I193)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SUM('10:14'!N193)</f>
        <v>0</v>
      </c>
      <c r="O193" s="109">
        <f>SUM('10:14'!O193)</f>
        <v>0</v>
      </c>
      <c r="P193" s="109">
        <f>SUM('10:14'!P193)</f>
        <v>0</v>
      </c>
      <c r="Q193" s="109">
        <f>SUM('10:14'!Q193)</f>
        <v>0</v>
      </c>
      <c r="R193" s="109">
        <f>SUM('10:14'!R193)</f>
        <v>0</v>
      </c>
      <c r="S193" s="109">
        <f>SUM('10:14'!S193)</f>
        <v>0</v>
      </c>
      <c r="T193" s="109">
        <f>SUM('10:14'!T193)</f>
        <v>0</v>
      </c>
      <c r="U193" s="109">
        <f>SUM('10:14'!U193)</f>
        <v>0</v>
      </c>
      <c r="V193" s="244"/>
      <c r="W193" s="33"/>
      <c r="X193" s="109">
        <f>SUM('10:14'!X193)</f>
        <v>0</v>
      </c>
      <c r="Y193" s="109">
        <f>SUM('10:14'!Y193)</f>
        <v>0</v>
      </c>
      <c r="Z193" s="109">
        <f>SUM('10:14'!Z193)</f>
        <v>0</v>
      </c>
      <c r="AA193" s="109">
        <f>SUM('10:14'!AA193)</f>
        <v>0</v>
      </c>
      <c r="AB193" s="73"/>
      <c r="AC193" s="54"/>
      <c r="AD193" s="418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58">
        <v>30100009</v>
      </c>
      <c r="B194" s="163" t="s">
        <v>200</v>
      </c>
      <c r="C194" s="148" t="s">
        <v>190</v>
      </c>
      <c r="D194" s="130">
        <v>4.99</v>
      </c>
      <c r="E194" s="17"/>
      <c r="F194" s="13"/>
      <c r="G194" s="109">
        <f>SUM('10:14'!G194)</f>
        <v>0</v>
      </c>
      <c r="H194" s="111">
        <f t="shared" si="65"/>
        <v>0</v>
      </c>
      <c r="I194" s="109">
        <f>SUM('10:14'!I194)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SUM('10:14'!N194)</f>
        <v>0</v>
      </c>
      <c r="O194" s="109">
        <f>SUM('10:14'!O194)</f>
        <v>0</v>
      </c>
      <c r="P194" s="109">
        <f>SUM('10:14'!P194)</f>
        <v>0</v>
      </c>
      <c r="Q194" s="109">
        <f>SUM('10:14'!Q194)</f>
        <v>0</v>
      </c>
      <c r="R194" s="109">
        <f>SUM('10:14'!R194)</f>
        <v>0</v>
      </c>
      <c r="S194" s="109">
        <f>SUM('10:14'!S194)</f>
        <v>0</v>
      </c>
      <c r="T194" s="109">
        <f>SUM('10:14'!T194)</f>
        <v>0</v>
      </c>
      <c r="U194" s="109">
        <f>SUM('10:14'!U194)</f>
        <v>0</v>
      </c>
      <c r="V194" s="244"/>
      <c r="W194" s="33"/>
      <c r="X194" s="109">
        <f>SUM('10:14'!X194)</f>
        <v>0</v>
      </c>
      <c r="Y194" s="109">
        <f>SUM('10:14'!Y194)</f>
        <v>0</v>
      </c>
      <c r="Z194" s="109">
        <f>SUM('10:14'!Z194)</f>
        <v>0</v>
      </c>
      <c r="AA194" s="109">
        <f>SUM('10:14'!AA194)</f>
        <v>0</v>
      </c>
      <c r="AB194" s="73"/>
      <c r="AC194" s="54"/>
      <c r="AD194" s="418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57">
        <v>30200004</v>
      </c>
      <c r="B195" s="163" t="s">
        <v>200</v>
      </c>
      <c r="C195" s="148" t="s">
        <v>189</v>
      </c>
      <c r="D195" s="130">
        <v>4.99</v>
      </c>
      <c r="E195" s="17"/>
      <c r="F195" s="13"/>
      <c r="G195" s="109">
        <f>SUM('10:14'!G195)</f>
        <v>0</v>
      </c>
      <c r="H195" s="111">
        <f t="shared" si="65"/>
        <v>0</v>
      </c>
      <c r="I195" s="109">
        <f>SUM('10:14'!I195)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SUM('10:14'!N195)</f>
        <v>0</v>
      </c>
      <c r="O195" s="109">
        <f>SUM('10:14'!O195)</f>
        <v>0</v>
      </c>
      <c r="P195" s="109">
        <f>SUM('10:14'!P195)</f>
        <v>0</v>
      </c>
      <c r="Q195" s="109">
        <f>SUM('10:14'!Q195)</f>
        <v>0</v>
      </c>
      <c r="R195" s="109">
        <f>SUM('10:14'!R195)</f>
        <v>0</v>
      </c>
      <c r="S195" s="109">
        <f>SUM('10:14'!S195)</f>
        <v>0</v>
      </c>
      <c r="T195" s="109">
        <f>SUM('10:14'!T195)</f>
        <v>0</v>
      </c>
      <c r="U195" s="109">
        <f>SUM('10:14'!U195)</f>
        <v>0</v>
      </c>
      <c r="V195" s="244"/>
      <c r="W195" s="33"/>
      <c r="X195" s="109">
        <f>SUM('10:14'!X195)</f>
        <v>0</v>
      </c>
      <c r="Y195" s="109">
        <f>SUM('10:14'!Y195)</f>
        <v>0</v>
      </c>
      <c r="Z195" s="109">
        <f>SUM('10:14'!Z195)</f>
        <v>0</v>
      </c>
      <c r="AA195" s="109">
        <f>SUM('10:14'!AA195)</f>
        <v>0</v>
      </c>
      <c r="AB195" s="73"/>
      <c r="AC195" s="54"/>
      <c r="AD195" s="418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629" t="s">
        <v>70</v>
      </c>
      <c r="B196" s="630"/>
      <c r="C196" s="31" t="s">
        <v>71</v>
      </c>
      <c r="D196" s="30"/>
      <c r="E196" s="30"/>
      <c r="F196" s="30"/>
      <c r="G196" s="110">
        <f>SUM(G175:G195)</f>
        <v>45</v>
      </c>
      <c r="H196" s="30">
        <f>SUM(H175:H195)</f>
        <v>226.35000000000002</v>
      </c>
      <c r="I196" s="30">
        <f>SUM(I175:I195)</f>
        <v>1</v>
      </c>
      <c r="J196" s="31">
        <f t="array" ref="J196">IF(ISERROR(G196/I196),"",G196/I196)</f>
        <v>45</v>
      </c>
      <c r="K196" s="30">
        <f>SUM(K175:K195)</f>
        <v>2.8125</v>
      </c>
      <c r="L196" s="114"/>
      <c r="M196" s="105">
        <f t="shared" ref="M196:AA196" si="69">SUM(M175:M195)</f>
        <v>-1.8125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44">
        <f t="shared" si="69"/>
        <v>0</v>
      </c>
      <c r="W196" s="33">
        <f t="shared" si="69"/>
        <v>0</v>
      </c>
      <c r="X196" s="108">
        <f t="shared" si="69"/>
        <v>0</v>
      </c>
      <c r="Y196" s="108">
        <f t="shared" si="69"/>
        <v>0</v>
      </c>
      <c r="Z196" s="108">
        <f t="shared" si="69"/>
        <v>0</v>
      </c>
      <c r="AA196" s="108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5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SUM('10:14'!G197)</f>
        <v>1</v>
      </c>
      <c r="H197" s="411">
        <f t="shared" ref="H197:H253" si="70">D197*G197</f>
        <v>5.03</v>
      </c>
      <c r="I197" s="109">
        <f>SUM('10:14'!I197)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" si="71">IF(ISERROR(I197-K197),"",I197-K197)</f>
        <v>7.6923076923076858E-4</v>
      </c>
      <c r="N197" s="109">
        <f>SUM('10:14'!N197)</f>
        <v>0</v>
      </c>
      <c r="O197" s="109">
        <f>SUM('10:14'!O197)</f>
        <v>0</v>
      </c>
      <c r="P197" s="109">
        <f>SUM('10:14'!P197)</f>
        <v>0</v>
      </c>
      <c r="Q197" s="109">
        <f>SUM('10:14'!Q197)</f>
        <v>0</v>
      </c>
      <c r="R197" s="109">
        <f>SUM('10:14'!R197)</f>
        <v>0</v>
      </c>
      <c r="S197" s="109">
        <f>SUM('10:14'!S197)</f>
        <v>0</v>
      </c>
      <c r="T197" s="109">
        <f>SUM('10:14'!T197)</f>
        <v>0</v>
      </c>
      <c r="U197" s="109">
        <f>SUM('10:14'!U197)</f>
        <v>0</v>
      </c>
      <c r="V197" s="244">
        <f t="shared" ref="V197" si="72">SUM(X197:AA197)</f>
        <v>0</v>
      </c>
      <c r="W197" s="33">
        <f t="shared" ref="W197" si="73">IF(ISERROR(V197/G197),"",V197/G197)</f>
        <v>0</v>
      </c>
      <c r="X197" s="109">
        <f>SUM('10:14'!X197)</f>
        <v>0</v>
      </c>
      <c r="Y197" s="109">
        <f>SUM('10:14'!Y197)</f>
        <v>0</v>
      </c>
      <c r="Z197" s="109">
        <f>SUM('10:14'!Z197)</f>
        <v>0</v>
      </c>
      <c r="AA197" s="109">
        <f>SUM('10:14'!AA197)</f>
        <v>0</v>
      </c>
      <c r="AB197" s="25"/>
      <c r="AC197" s="54"/>
      <c r="AD197" s="418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58">
        <v>30100011</v>
      </c>
      <c r="B198" s="213" t="s">
        <v>429</v>
      </c>
      <c r="C198" s="209" t="s">
        <v>431</v>
      </c>
      <c r="D198" s="17">
        <v>5.03</v>
      </c>
      <c r="E198" s="17"/>
      <c r="F198" s="6"/>
      <c r="G198" s="109">
        <f>SUM('10:14'!G198)</f>
        <v>488</v>
      </c>
      <c r="H198" s="411">
        <f t="shared" si="70"/>
        <v>2454.6400000000003</v>
      </c>
      <c r="I198" s="109">
        <f>SUM('10:14'!I198)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25"/>
      <c r="AC198" s="54"/>
      <c r="AD198" s="418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5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SUM('10:14'!G199)</f>
        <v>995</v>
      </c>
      <c r="H199" s="411">
        <f t="shared" si="70"/>
        <v>5004.8500000000004</v>
      </c>
      <c r="I199" s="109">
        <f>SUM('10:14'!I199)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ref="M199" si="74">IF(ISERROR(I199-K199),"",I199-K199)</f>
        <v>-8.6346153846153832</v>
      </c>
      <c r="N199" s="109">
        <f>SUM('10:14'!N199)</f>
        <v>0</v>
      </c>
      <c r="O199" s="109">
        <f>SUM('10:14'!O199)</f>
        <v>0</v>
      </c>
      <c r="P199" s="109">
        <f>SUM('10:14'!P199)</f>
        <v>0</v>
      </c>
      <c r="Q199" s="109">
        <f>SUM('10:14'!Q199)</f>
        <v>0</v>
      </c>
      <c r="R199" s="109">
        <f>SUM('10:14'!R199)</f>
        <v>0</v>
      </c>
      <c r="S199" s="109">
        <f>SUM('10:14'!S199)</f>
        <v>0</v>
      </c>
      <c r="T199" s="109">
        <f>SUM('10:14'!T199)</f>
        <v>0</v>
      </c>
      <c r="U199" s="109">
        <f>SUM('10:14'!U199)</f>
        <v>0</v>
      </c>
      <c r="V199" s="244">
        <f t="shared" ref="V199:V201" si="75">SUM(X199:AA199)</f>
        <v>0</v>
      </c>
      <c r="W199" s="33">
        <f t="shared" ref="W199:W201" si="76">IF(ISERROR(V199/G199),"",V199/G199)</f>
        <v>0</v>
      </c>
      <c r="X199" s="109">
        <f>SUM('10:14'!X199)</f>
        <v>0</v>
      </c>
      <c r="Y199" s="109">
        <f>SUM('10:14'!Y199)</f>
        <v>0</v>
      </c>
      <c r="Z199" s="109">
        <f>SUM('10:14'!Z199)</f>
        <v>0</v>
      </c>
      <c r="AA199" s="109">
        <f>SUM('10:14'!AA199)</f>
        <v>0</v>
      </c>
      <c r="AB199" s="25"/>
      <c r="AC199" s="54"/>
      <c r="AD199" s="418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5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SUM('10:14'!G200)</f>
        <v>114</v>
      </c>
      <c r="H200" s="411">
        <f t="shared" si="70"/>
        <v>573.42000000000007</v>
      </c>
      <c r="I200" s="109">
        <f>SUM('10:14'!I200)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SUM('10:14'!N200)</f>
        <v>0</v>
      </c>
      <c r="O200" s="109">
        <f>SUM('10:14'!O200)</f>
        <v>0</v>
      </c>
      <c r="P200" s="109">
        <f>SUM('10:14'!P200)</f>
        <v>0</v>
      </c>
      <c r="Q200" s="109">
        <f>SUM('10:14'!Q200)</f>
        <v>0</v>
      </c>
      <c r="R200" s="109">
        <f>SUM('10:14'!R200)</f>
        <v>0</v>
      </c>
      <c r="S200" s="109">
        <f>SUM('10:14'!S200)</f>
        <v>0</v>
      </c>
      <c r="T200" s="109">
        <f>SUM('10:14'!T200)</f>
        <v>0</v>
      </c>
      <c r="U200" s="109">
        <f>SUM('10:14'!U200)</f>
        <v>0</v>
      </c>
      <c r="V200" s="244">
        <f t="shared" si="75"/>
        <v>0</v>
      </c>
      <c r="W200" s="33">
        <f t="shared" si="76"/>
        <v>0</v>
      </c>
      <c r="X200" s="109">
        <f>SUM('10:14'!X200)</f>
        <v>0</v>
      </c>
      <c r="Y200" s="109">
        <f>SUM('10:14'!Y200)</f>
        <v>0</v>
      </c>
      <c r="Z200" s="109">
        <f>SUM('10:14'!Z200)</f>
        <v>0</v>
      </c>
      <c r="AA200" s="109">
        <f>SUM('10:14'!AA200)</f>
        <v>0</v>
      </c>
      <c r="AB200" s="25"/>
      <c r="AC200" s="54"/>
      <c r="AD200" s="418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5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SUM('10:14'!G201)</f>
        <v>452</v>
      </c>
      <c r="H201" s="411">
        <f t="shared" si="70"/>
        <v>2273.56</v>
      </c>
      <c r="I201" s="109">
        <f>SUM('10:14'!I201)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ref="M201" si="77">IF(ISERROR(I201-K201),"",I201-K201)</f>
        <v>-4.1923076923076916</v>
      </c>
      <c r="N201" s="109">
        <f>SUM('10:14'!N201)</f>
        <v>0</v>
      </c>
      <c r="O201" s="109">
        <f>SUM('10:14'!O201)</f>
        <v>0</v>
      </c>
      <c r="P201" s="109">
        <f>SUM('10:14'!P201)</f>
        <v>0</v>
      </c>
      <c r="Q201" s="109">
        <f>SUM('10:14'!Q201)</f>
        <v>0</v>
      </c>
      <c r="R201" s="109">
        <f>SUM('10:14'!R201)</f>
        <v>0</v>
      </c>
      <c r="S201" s="109">
        <f>SUM('10:14'!S201)</f>
        <v>0</v>
      </c>
      <c r="T201" s="109">
        <f>SUM('10:14'!T201)</f>
        <v>0</v>
      </c>
      <c r="U201" s="109">
        <f>SUM('10:14'!U201)</f>
        <v>0</v>
      </c>
      <c r="V201" s="244">
        <f t="shared" si="75"/>
        <v>0</v>
      </c>
      <c r="W201" s="33">
        <f t="shared" si="76"/>
        <v>0</v>
      </c>
      <c r="X201" s="109">
        <f>SUM('10:14'!X201)</f>
        <v>0</v>
      </c>
      <c r="Y201" s="109">
        <f>SUM('10:14'!Y201)</f>
        <v>0</v>
      </c>
      <c r="Z201" s="109">
        <f>SUM('10:14'!Z201)</f>
        <v>0</v>
      </c>
      <c r="AA201" s="109">
        <f>SUM('10:14'!AA201)</f>
        <v>0</v>
      </c>
      <c r="AB201" s="25"/>
      <c r="AC201" s="54"/>
      <c r="AD201" s="418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58">
        <v>30100016</v>
      </c>
      <c r="B202" s="406" t="s">
        <v>417</v>
      </c>
      <c r="C202" s="209" t="s">
        <v>418</v>
      </c>
      <c r="D202" s="17">
        <v>5.03</v>
      </c>
      <c r="E202" s="17"/>
      <c r="F202" s="6"/>
      <c r="G202" s="109">
        <f>SUM('10:14'!G202)</f>
        <v>0</v>
      </c>
      <c r="H202" s="411">
        <f t="shared" si="70"/>
        <v>0</v>
      </c>
      <c r="I202" s="109">
        <f>SUM('10:14'!I202)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25"/>
      <c r="AC202" s="54"/>
      <c r="AD202" s="418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58">
        <v>30100017</v>
      </c>
      <c r="B203" s="406" t="s">
        <v>417</v>
      </c>
      <c r="C203" s="209" t="s">
        <v>419</v>
      </c>
      <c r="D203" s="17">
        <v>5.03</v>
      </c>
      <c r="E203" s="17"/>
      <c r="F203" s="6"/>
      <c r="G203" s="109">
        <f>SUM('10:14'!G203)</f>
        <v>86</v>
      </c>
      <c r="H203" s="411">
        <f t="shared" si="70"/>
        <v>432.58000000000004</v>
      </c>
      <c r="I203" s="109">
        <f>SUM('10:14'!I203)</f>
        <v>1.5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25"/>
      <c r="AC203" s="54"/>
      <c r="AD203" s="418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58">
        <v>30100015</v>
      </c>
      <c r="B204" s="406" t="s">
        <v>417</v>
      </c>
      <c r="C204" s="209" t="s">
        <v>420</v>
      </c>
      <c r="D204" s="17">
        <v>5.03</v>
      </c>
      <c r="E204" s="17"/>
      <c r="F204" s="6"/>
      <c r="G204" s="109">
        <f>SUM('10:14'!G204)</f>
        <v>134</v>
      </c>
      <c r="H204" s="411">
        <f t="shared" si="70"/>
        <v>674.02</v>
      </c>
      <c r="I204" s="109">
        <f>SUM('10:14'!I204)</f>
        <v>3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25"/>
      <c r="AC204" s="54"/>
      <c r="AD204" s="418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5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SUM('10:14'!G205)</f>
        <v>356</v>
      </c>
      <c r="H205" s="411">
        <f t="shared" si="70"/>
        <v>1808.48</v>
      </c>
      <c r="I205" s="109">
        <f>SUM('10:14'!I205)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ref="M205:M234" si="78">IF(ISERROR(I205-K205),"",I205-K205)</f>
        <v>-1.9523809523809526</v>
      </c>
      <c r="N205" s="109">
        <f>SUM('10:14'!N205)</f>
        <v>0</v>
      </c>
      <c r="O205" s="109">
        <f>SUM('10:14'!O205)</f>
        <v>0</v>
      </c>
      <c r="P205" s="109">
        <f>SUM('10:14'!P205)</f>
        <v>0</v>
      </c>
      <c r="Q205" s="109">
        <f>SUM('10:14'!Q205)</f>
        <v>0</v>
      </c>
      <c r="R205" s="109">
        <f>SUM('10:14'!R205)</f>
        <v>0</v>
      </c>
      <c r="S205" s="109">
        <f>SUM('10:14'!S205)</f>
        <v>0</v>
      </c>
      <c r="T205" s="109">
        <f>SUM('10:14'!T205)</f>
        <v>0</v>
      </c>
      <c r="U205" s="109">
        <f>SUM('10:14'!U205)</f>
        <v>0</v>
      </c>
      <c r="V205" s="244">
        <f t="shared" ref="V205:V216" si="79">SUM(X205:AA205)</f>
        <v>0</v>
      </c>
      <c r="W205" s="33">
        <f t="shared" ref="W205:W216" si="80">IF(ISERROR(V205/G205),"",V205/G205)</f>
        <v>0</v>
      </c>
      <c r="X205" s="109">
        <f>SUM('10:14'!X205)</f>
        <v>0</v>
      </c>
      <c r="Y205" s="109">
        <f>SUM('10:14'!Y205)</f>
        <v>0</v>
      </c>
      <c r="Z205" s="109">
        <f>SUM('10:14'!Z205)</f>
        <v>0</v>
      </c>
      <c r="AA205" s="109">
        <f>SUM('10:14'!AA205)</f>
        <v>0</v>
      </c>
      <c r="AB205" s="25"/>
      <c r="AC205" s="54"/>
      <c r="AD205" s="418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5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SUM('10:14'!G206)</f>
        <v>0</v>
      </c>
      <c r="H206" s="411">
        <f t="shared" si="70"/>
        <v>0</v>
      </c>
      <c r="I206" s="109">
        <f>SUM('10:14'!I206)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78"/>
        <v>0</v>
      </c>
      <c r="N206" s="109">
        <f>SUM('10:14'!N206)</f>
        <v>0</v>
      </c>
      <c r="O206" s="109">
        <f>SUM('10:14'!O206)</f>
        <v>0</v>
      </c>
      <c r="P206" s="109">
        <f>SUM('10:14'!P206)</f>
        <v>0</v>
      </c>
      <c r="Q206" s="109">
        <f>SUM('10:14'!Q206)</f>
        <v>0</v>
      </c>
      <c r="R206" s="109">
        <f>SUM('10:14'!R206)</f>
        <v>0</v>
      </c>
      <c r="S206" s="109">
        <f>SUM('10:14'!S206)</f>
        <v>0</v>
      </c>
      <c r="T206" s="109">
        <f>SUM('10:14'!T206)</f>
        <v>0</v>
      </c>
      <c r="U206" s="109">
        <f>SUM('10:14'!U206)</f>
        <v>0</v>
      </c>
      <c r="V206" s="244">
        <f t="shared" si="79"/>
        <v>0</v>
      </c>
      <c r="W206" s="33" t="str">
        <f t="shared" si="80"/>
        <v/>
      </c>
      <c r="X206" s="109">
        <f>SUM('10:14'!X206)</f>
        <v>0</v>
      </c>
      <c r="Y206" s="109">
        <f>SUM('10:14'!Y206)</f>
        <v>0</v>
      </c>
      <c r="Z206" s="109">
        <f>SUM('10:14'!Z206)</f>
        <v>0</v>
      </c>
      <c r="AA206" s="109">
        <f>SUM('10:14'!AA206)</f>
        <v>0</v>
      </c>
      <c r="AB206" s="25"/>
      <c r="AC206" s="54"/>
      <c r="AD206" s="418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5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SUM('10:14'!G207)</f>
        <v>0</v>
      </c>
      <c r="H207" s="411">
        <f t="shared" si="70"/>
        <v>0</v>
      </c>
      <c r="I207" s="109">
        <f>SUM('10:14'!I207)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78"/>
        <v>0</v>
      </c>
      <c r="N207" s="109">
        <f>SUM('10:14'!N207)</f>
        <v>0</v>
      </c>
      <c r="O207" s="109">
        <f>SUM('10:14'!O207)</f>
        <v>0</v>
      </c>
      <c r="P207" s="109">
        <f>SUM('10:14'!P207)</f>
        <v>0</v>
      </c>
      <c r="Q207" s="109">
        <f>SUM('10:14'!Q207)</f>
        <v>0</v>
      </c>
      <c r="R207" s="109">
        <f>SUM('10:14'!R207)</f>
        <v>0</v>
      </c>
      <c r="S207" s="109">
        <f>SUM('10:14'!S207)</f>
        <v>0</v>
      </c>
      <c r="T207" s="109">
        <f>SUM('10:14'!T207)</f>
        <v>0</v>
      </c>
      <c r="U207" s="109">
        <f>SUM('10:14'!U207)</f>
        <v>0</v>
      </c>
      <c r="V207" s="244">
        <f t="shared" si="79"/>
        <v>0</v>
      </c>
      <c r="W207" s="33" t="str">
        <f t="shared" si="80"/>
        <v/>
      </c>
      <c r="X207" s="109">
        <f>SUM('10:14'!X207)</f>
        <v>0</v>
      </c>
      <c r="Y207" s="109">
        <f>SUM('10:14'!Y207)</f>
        <v>0</v>
      </c>
      <c r="Z207" s="109">
        <f>SUM('10:14'!Z207)</f>
        <v>0</v>
      </c>
      <c r="AA207" s="109">
        <f>SUM('10:14'!AA207)</f>
        <v>0</v>
      </c>
      <c r="AB207" s="25"/>
      <c r="AC207" s="54"/>
      <c r="AD207" s="418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5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SUM('10:14'!G208)</f>
        <v>36</v>
      </c>
      <c r="H208" s="411">
        <f t="shared" si="70"/>
        <v>182.88</v>
      </c>
      <c r="I208" s="109">
        <f>SUM('10:14'!I208)</f>
        <v>2</v>
      </c>
      <c r="J208" s="31">
        <f t="array" ref="J208">IF(ISERROR(G208/I208),"",G208/I208)</f>
        <v>18</v>
      </c>
      <c r="K208" s="35">
        <f t="array" ref="K208">IF(ISERROR(G208/L208),"",G208/L208)</f>
        <v>1.7142857142857142</v>
      </c>
      <c r="L208" s="98">
        <v>21</v>
      </c>
      <c r="M208" s="36">
        <f t="shared" si="78"/>
        <v>0.28571428571428581</v>
      </c>
      <c r="N208" s="109">
        <f>SUM('10:14'!N208)</f>
        <v>0</v>
      </c>
      <c r="O208" s="109">
        <f>SUM('10:14'!O208)</f>
        <v>0</v>
      </c>
      <c r="P208" s="109">
        <f>SUM('10:14'!P208)</f>
        <v>0</v>
      </c>
      <c r="Q208" s="109">
        <f>SUM('10:14'!Q208)</f>
        <v>0</v>
      </c>
      <c r="R208" s="109">
        <f>SUM('10:14'!R208)</f>
        <v>0</v>
      </c>
      <c r="S208" s="109">
        <f>SUM('10:14'!S208)</f>
        <v>0</v>
      </c>
      <c r="T208" s="109">
        <f>SUM('10:14'!T208)</f>
        <v>0</v>
      </c>
      <c r="U208" s="109">
        <f>SUM('10:14'!U208)</f>
        <v>0</v>
      </c>
      <c r="V208" s="244">
        <f t="shared" si="79"/>
        <v>0</v>
      </c>
      <c r="W208" s="33">
        <f t="shared" si="80"/>
        <v>0</v>
      </c>
      <c r="X208" s="109">
        <f>SUM('10:14'!X208)</f>
        <v>0</v>
      </c>
      <c r="Y208" s="109">
        <f>SUM('10:14'!Y208)</f>
        <v>0</v>
      </c>
      <c r="Z208" s="109">
        <f>SUM('10:14'!Z208)</f>
        <v>0</v>
      </c>
      <c r="AA208" s="109">
        <f>SUM('10:14'!AA208)</f>
        <v>0</v>
      </c>
      <c r="AB208" s="25"/>
      <c r="AC208" s="54"/>
      <c r="AD208" s="418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5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SUM('10:14'!G209)</f>
        <v>324</v>
      </c>
      <c r="H209" s="411">
        <f t="shared" si="70"/>
        <v>1645.92</v>
      </c>
      <c r="I209" s="109">
        <f>SUM('10:14'!I209)</f>
        <v>10</v>
      </c>
      <c r="J209" s="31">
        <f t="array" ref="J209">IF(ISERROR(G209/I209),"",G209/I209)</f>
        <v>32.4</v>
      </c>
      <c r="K209" s="35">
        <f t="array" ref="K209">IF(ISERROR(G209/L209),"",G209/L209)</f>
        <v>15.428571428571429</v>
      </c>
      <c r="L209" s="98">
        <v>21</v>
      </c>
      <c r="M209" s="36">
        <f t="shared" si="78"/>
        <v>-5.4285714285714288</v>
      </c>
      <c r="N209" s="109">
        <f>SUM('10:14'!N209)</f>
        <v>0</v>
      </c>
      <c r="O209" s="109">
        <f>SUM('10:14'!O209)</f>
        <v>0</v>
      </c>
      <c r="P209" s="109">
        <f>SUM('10:14'!P209)</f>
        <v>0</v>
      </c>
      <c r="Q209" s="109">
        <f>SUM('10:14'!Q209)</f>
        <v>0</v>
      </c>
      <c r="R209" s="109">
        <f>SUM('10:14'!R209)</f>
        <v>0</v>
      </c>
      <c r="S209" s="109">
        <f>SUM('10:14'!S209)</f>
        <v>0</v>
      </c>
      <c r="T209" s="109">
        <f>SUM('10:14'!T209)</f>
        <v>0</v>
      </c>
      <c r="U209" s="109">
        <f>SUM('10:14'!U209)</f>
        <v>0</v>
      </c>
      <c r="V209" s="244">
        <f t="shared" si="79"/>
        <v>0</v>
      </c>
      <c r="W209" s="33">
        <f t="shared" si="80"/>
        <v>0</v>
      </c>
      <c r="X209" s="109">
        <f>SUM('10:14'!X209)</f>
        <v>0</v>
      </c>
      <c r="Y209" s="109">
        <f>SUM('10:14'!Y209)</f>
        <v>0</v>
      </c>
      <c r="Z209" s="109">
        <f>SUM('10:14'!Z209)</f>
        <v>0</v>
      </c>
      <c r="AA209" s="109">
        <f>SUM('10:14'!AA209)</f>
        <v>0</v>
      </c>
      <c r="AB209" s="25"/>
      <c r="AC209" s="54"/>
      <c r="AD209" s="418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5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SUM('10:14'!G210)</f>
        <v>197</v>
      </c>
      <c r="H210" s="411">
        <f t="shared" si="70"/>
        <v>1000.76</v>
      </c>
      <c r="I210" s="109">
        <f>SUM('10:14'!I210)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78"/>
        <v>-2.3809523809523814</v>
      </c>
      <c r="N210" s="109">
        <f>SUM('10:14'!N210)</f>
        <v>0</v>
      </c>
      <c r="O210" s="109">
        <f>SUM('10:14'!O210)</f>
        <v>0</v>
      </c>
      <c r="P210" s="109">
        <f>SUM('10:14'!P210)</f>
        <v>0</v>
      </c>
      <c r="Q210" s="109">
        <f>SUM('10:14'!Q210)</f>
        <v>0</v>
      </c>
      <c r="R210" s="109">
        <f>SUM('10:14'!R210)</f>
        <v>0</v>
      </c>
      <c r="S210" s="109">
        <f>SUM('10:14'!S210)</f>
        <v>0</v>
      </c>
      <c r="T210" s="109">
        <f>SUM('10:14'!T210)</f>
        <v>0</v>
      </c>
      <c r="U210" s="109">
        <f>SUM('10:14'!U210)</f>
        <v>0</v>
      </c>
      <c r="V210" s="244">
        <f t="shared" si="79"/>
        <v>0</v>
      </c>
      <c r="W210" s="33">
        <f t="shared" si="80"/>
        <v>0</v>
      </c>
      <c r="X210" s="109">
        <f>SUM('10:14'!X210)</f>
        <v>0</v>
      </c>
      <c r="Y210" s="109">
        <f>SUM('10:14'!Y210)</f>
        <v>0</v>
      </c>
      <c r="Z210" s="109">
        <f>SUM('10:14'!Z210)</f>
        <v>0</v>
      </c>
      <c r="AA210" s="109">
        <f>SUM('10:14'!AA210)</f>
        <v>0</v>
      </c>
      <c r="AB210" s="73"/>
      <c r="AC210" s="54"/>
      <c r="AD210" s="418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5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SUM('10:14'!G211)</f>
        <v>0</v>
      </c>
      <c r="H211" s="411">
        <f t="shared" si="70"/>
        <v>0</v>
      </c>
      <c r="I211" s="109">
        <f>SUM('10:14'!I211)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78"/>
        <v>0</v>
      </c>
      <c r="N211" s="109">
        <f>SUM('10:14'!N211)</f>
        <v>0</v>
      </c>
      <c r="O211" s="109">
        <f>SUM('10:14'!O211)</f>
        <v>0</v>
      </c>
      <c r="P211" s="109">
        <f>SUM('10:14'!P211)</f>
        <v>0</v>
      </c>
      <c r="Q211" s="109">
        <f>SUM('10:14'!Q211)</f>
        <v>0</v>
      </c>
      <c r="R211" s="109">
        <f>SUM('10:14'!R211)</f>
        <v>0</v>
      </c>
      <c r="S211" s="109">
        <f>SUM('10:14'!S211)</f>
        <v>0</v>
      </c>
      <c r="T211" s="109">
        <f>SUM('10:14'!T211)</f>
        <v>0</v>
      </c>
      <c r="U211" s="109">
        <f>SUM('10:14'!U211)</f>
        <v>0</v>
      </c>
      <c r="V211" s="244">
        <f t="shared" si="79"/>
        <v>0</v>
      </c>
      <c r="W211" s="33" t="str">
        <f t="shared" si="80"/>
        <v/>
      </c>
      <c r="X211" s="109">
        <f>SUM('10:14'!X211)</f>
        <v>0</v>
      </c>
      <c r="Y211" s="109">
        <f>SUM('10:14'!Y211)</f>
        <v>0</v>
      </c>
      <c r="Z211" s="109">
        <f>SUM('10:14'!Z211)</f>
        <v>0</v>
      </c>
      <c r="AA211" s="109">
        <f>SUM('10:14'!AA211)</f>
        <v>0</v>
      </c>
      <c r="AB211" s="25"/>
      <c r="AC211" s="54"/>
      <c r="AD211" s="418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5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SUM('10:14'!G212)</f>
        <v>352</v>
      </c>
      <c r="H212" s="411">
        <f t="shared" si="70"/>
        <v>1788.16</v>
      </c>
      <c r="I212" s="109">
        <f>SUM('10:14'!I212)</f>
        <v>11</v>
      </c>
      <c r="J212" s="31">
        <f t="array" ref="J212">IF(ISERROR(G212/I212),"",G212/I212)</f>
        <v>32</v>
      </c>
      <c r="K212" s="35">
        <f t="array" ref="K212">IF(ISERROR(G212/L212),"",G212/L212)</f>
        <v>16.761904761904763</v>
      </c>
      <c r="L212" s="98">
        <v>21</v>
      </c>
      <c r="M212" s="36">
        <f t="shared" si="78"/>
        <v>-5.7619047619047628</v>
      </c>
      <c r="N212" s="109">
        <f>SUM('10:14'!N212)</f>
        <v>0</v>
      </c>
      <c r="O212" s="109">
        <f>SUM('10:14'!O212)</f>
        <v>0</v>
      </c>
      <c r="P212" s="109">
        <f>SUM('10:14'!P212)</f>
        <v>0</v>
      </c>
      <c r="Q212" s="109">
        <f>SUM('10:14'!Q212)</f>
        <v>0</v>
      </c>
      <c r="R212" s="109">
        <f>SUM('10:14'!R212)</f>
        <v>0</v>
      </c>
      <c r="S212" s="109">
        <f>SUM('10:14'!S212)</f>
        <v>0</v>
      </c>
      <c r="T212" s="109">
        <f>SUM('10:14'!T212)</f>
        <v>0</v>
      </c>
      <c r="U212" s="109">
        <f>SUM('10:14'!U212)</f>
        <v>0</v>
      </c>
      <c r="V212" s="244">
        <f t="shared" si="79"/>
        <v>0</v>
      </c>
      <c r="W212" s="33">
        <f t="shared" si="80"/>
        <v>0</v>
      </c>
      <c r="X212" s="109">
        <f>SUM('10:14'!X212)</f>
        <v>0</v>
      </c>
      <c r="Y212" s="109">
        <f>SUM('10:14'!Y212)</f>
        <v>0</v>
      </c>
      <c r="Z212" s="109">
        <f>SUM('10:14'!Z212)</f>
        <v>0</v>
      </c>
      <c r="AA212" s="109">
        <f>SUM('10:14'!AA212)</f>
        <v>0</v>
      </c>
      <c r="AB212" s="73"/>
      <c r="AC212" s="54"/>
      <c r="AD212" s="418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5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SUM('10:14'!G213)</f>
        <v>421</v>
      </c>
      <c r="H213" s="411">
        <f t="shared" si="70"/>
        <v>2117.63</v>
      </c>
      <c r="I213" s="109">
        <f>SUM('10:14'!I213)</f>
        <v>4.5</v>
      </c>
      <c r="J213" s="31">
        <f t="array" ref="J213">IF(ISERROR(G213/I213),"",G213/I213)</f>
        <v>93.555555555555557</v>
      </c>
      <c r="K213" s="35">
        <f t="array" ref="K213">IF(ISERROR(G213/L213),"",G213/L213)</f>
        <v>7.5178571428571432</v>
      </c>
      <c r="L213" s="98">
        <v>56</v>
      </c>
      <c r="M213" s="36">
        <f t="shared" si="78"/>
        <v>-3.0178571428571432</v>
      </c>
      <c r="N213" s="109">
        <f>SUM('10:14'!N213)</f>
        <v>0</v>
      </c>
      <c r="O213" s="109">
        <f>SUM('10:14'!O213)</f>
        <v>0</v>
      </c>
      <c r="P213" s="109">
        <f>SUM('10:14'!P213)</f>
        <v>0</v>
      </c>
      <c r="Q213" s="109">
        <f>SUM('10:14'!Q213)</f>
        <v>0</v>
      </c>
      <c r="R213" s="109">
        <f>SUM('10:14'!R213)</f>
        <v>0</v>
      </c>
      <c r="S213" s="109">
        <f>SUM('10:14'!S213)</f>
        <v>0</v>
      </c>
      <c r="T213" s="109">
        <f>SUM('10:14'!T213)</f>
        <v>0</v>
      </c>
      <c r="U213" s="109">
        <f>SUM('10:14'!U213)</f>
        <v>0</v>
      </c>
      <c r="V213" s="244">
        <f t="shared" si="79"/>
        <v>0</v>
      </c>
      <c r="W213" s="33">
        <f t="shared" si="80"/>
        <v>0</v>
      </c>
      <c r="X213" s="109">
        <f>SUM('10:14'!X213)</f>
        <v>0</v>
      </c>
      <c r="Y213" s="109">
        <f>SUM('10:14'!Y213)</f>
        <v>0</v>
      </c>
      <c r="Z213" s="109">
        <f>SUM('10:14'!Z213)</f>
        <v>0</v>
      </c>
      <c r="AA213" s="109">
        <f>SUM('10:14'!AA213)</f>
        <v>0</v>
      </c>
      <c r="AB213" s="25"/>
      <c r="AC213" s="54"/>
      <c r="AD213" s="418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5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SUM('10:14'!G214)</f>
        <v>0</v>
      </c>
      <c r="H214" s="411">
        <f t="shared" si="70"/>
        <v>0</v>
      </c>
      <c r="I214" s="109">
        <f>SUM('10:14'!I214)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78"/>
        <v>0</v>
      </c>
      <c r="N214" s="109">
        <f>SUM('10:14'!N214)</f>
        <v>0</v>
      </c>
      <c r="O214" s="109">
        <f>SUM('10:14'!O214)</f>
        <v>0</v>
      </c>
      <c r="P214" s="109">
        <f>SUM('10:14'!P214)</f>
        <v>0</v>
      </c>
      <c r="Q214" s="109">
        <f>SUM('10:14'!Q214)</f>
        <v>0</v>
      </c>
      <c r="R214" s="109">
        <f>SUM('10:14'!R214)</f>
        <v>0</v>
      </c>
      <c r="S214" s="109">
        <f>SUM('10:14'!S214)</f>
        <v>0</v>
      </c>
      <c r="T214" s="109">
        <f>SUM('10:14'!T214)</f>
        <v>0</v>
      </c>
      <c r="U214" s="109">
        <f>SUM('10:14'!U214)</f>
        <v>0</v>
      </c>
      <c r="V214" s="244">
        <f t="shared" si="79"/>
        <v>0</v>
      </c>
      <c r="W214" s="33" t="str">
        <f t="shared" si="80"/>
        <v/>
      </c>
      <c r="X214" s="109">
        <f>SUM('10:14'!X214)</f>
        <v>0</v>
      </c>
      <c r="Y214" s="109">
        <f>SUM('10:14'!Y214)</f>
        <v>0</v>
      </c>
      <c r="Z214" s="109">
        <f>SUM('10:14'!Z214)</f>
        <v>0</v>
      </c>
      <c r="AA214" s="109">
        <f>SUM('10:14'!AA214)</f>
        <v>0</v>
      </c>
      <c r="AB214" s="25"/>
      <c r="AC214" s="54"/>
      <c r="AD214" s="418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5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SUM('10:14'!G215)</f>
        <v>0</v>
      </c>
      <c r="H215" s="411">
        <f t="shared" si="70"/>
        <v>0</v>
      </c>
      <c r="I215" s="109">
        <f>SUM('10:14'!I215)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78"/>
        <v>0</v>
      </c>
      <c r="N215" s="109">
        <f>SUM('10:14'!N215)</f>
        <v>0</v>
      </c>
      <c r="O215" s="109">
        <f>SUM('10:14'!O215)</f>
        <v>0</v>
      </c>
      <c r="P215" s="109">
        <f>SUM('10:14'!P215)</f>
        <v>0</v>
      </c>
      <c r="Q215" s="109">
        <f>SUM('10:14'!Q215)</f>
        <v>0</v>
      </c>
      <c r="R215" s="109">
        <f>SUM('10:14'!R215)</f>
        <v>0</v>
      </c>
      <c r="S215" s="109">
        <f>SUM('10:14'!S215)</f>
        <v>0</v>
      </c>
      <c r="T215" s="109">
        <f>SUM('10:14'!T215)</f>
        <v>0</v>
      </c>
      <c r="U215" s="109">
        <f>SUM('10:14'!U215)</f>
        <v>0</v>
      </c>
      <c r="V215" s="244">
        <f t="shared" si="79"/>
        <v>0</v>
      </c>
      <c r="W215" s="33" t="str">
        <f t="shared" si="80"/>
        <v/>
      </c>
      <c r="X215" s="109">
        <f>SUM('10:14'!X215)</f>
        <v>0</v>
      </c>
      <c r="Y215" s="109">
        <f>SUM('10:14'!Y215)</f>
        <v>0</v>
      </c>
      <c r="Z215" s="109">
        <f>SUM('10:14'!Z215)</f>
        <v>0</v>
      </c>
      <c r="AA215" s="109">
        <f>SUM('10:14'!AA215)</f>
        <v>0</v>
      </c>
      <c r="AB215" s="25"/>
      <c r="AC215" s="54"/>
      <c r="AD215" s="418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5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SUM('10:14'!G216)</f>
        <v>487</v>
      </c>
      <c r="H216" s="411">
        <f t="shared" si="70"/>
        <v>2449.61</v>
      </c>
      <c r="I216" s="109">
        <f>SUM('10:14'!I216)</f>
        <v>5</v>
      </c>
      <c r="J216" s="31">
        <f t="array" ref="J216">IF(ISERROR(G216/I216),"",G216/I216)</f>
        <v>97.4</v>
      </c>
      <c r="K216" s="35">
        <f t="array" ref="K216">IF(ISERROR(G216/L216),"",G216/L216)</f>
        <v>8.6964285714285712</v>
      </c>
      <c r="L216" s="98">
        <v>56</v>
      </c>
      <c r="M216" s="36">
        <f t="shared" si="78"/>
        <v>-3.6964285714285712</v>
      </c>
      <c r="N216" s="109">
        <f>SUM('10:14'!N216)</f>
        <v>0</v>
      </c>
      <c r="O216" s="109">
        <f>SUM('10:14'!O216)</f>
        <v>0</v>
      </c>
      <c r="P216" s="109">
        <f>SUM('10:14'!P216)</f>
        <v>0</v>
      </c>
      <c r="Q216" s="109">
        <f>SUM('10:14'!Q216)</f>
        <v>0</v>
      </c>
      <c r="R216" s="109">
        <f>SUM('10:14'!R216)</f>
        <v>0</v>
      </c>
      <c r="S216" s="109">
        <f>SUM('10:14'!S216)</f>
        <v>0</v>
      </c>
      <c r="T216" s="109">
        <f>SUM('10:14'!T216)</f>
        <v>0</v>
      </c>
      <c r="U216" s="109">
        <f>SUM('10:14'!U216)</f>
        <v>0</v>
      </c>
      <c r="V216" s="244">
        <f t="shared" si="79"/>
        <v>0</v>
      </c>
      <c r="W216" s="33">
        <f t="shared" si="80"/>
        <v>0</v>
      </c>
      <c r="X216" s="109">
        <f>SUM('10:14'!X216)</f>
        <v>0</v>
      </c>
      <c r="Y216" s="109">
        <f>SUM('10:14'!Y216)</f>
        <v>0</v>
      </c>
      <c r="Z216" s="109">
        <f>SUM('10:14'!Z216)</f>
        <v>0</v>
      </c>
      <c r="AA216" s="109">
        <f>SUM('10:14'!AA216)</f>
        <v>0</v>
      </c>
      <c r="AB216" s="25"/>
      <c r="AC216" s="54"/>
      <c r="AD216" s="418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58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109">
        <f>SUM('10:14'!G217)</f>
        <v>0</v>
      </c>
      <c r="H217" s="411">
        <f t="shared" si="70"/>
        <v>0</v>
      </c>
      <c r="I217" s="109">
        <f>SUM('10:14'!I217)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78"/>
        <v>0</v>
      </c>
      <c r="N217" s="109">
        <f>SUM('10:14'!N217)</f>
        <v>0</v>
      </c>
      <c r="O217" s="109">
        <f>SUM('10:14'!O217)</f>
        <v>0</v>
      </c>
      <c r="P217" s="109">
        <f>SUM('10:14'!P217)</f>
        <v>0</v>
      </c>
      <c r="Q217" s="109">
        <f>SUM('10:14'!Q217)</f>
        <v>0</v>
      </c>
      <c r="R217" s="109">
        <f>SUM('10:14'!R217)</f>
        <v>0</v>
      </c>
      <c r="S217" s="109">
        <f>SUM('10:14'!S217)</f>
        <v>0</v>
      </c>
      <c r="T217" s="109">
        <f>SUM('10:14'!T217)</f>
        <v>0</v>
      </c>
      <c r="U217" s="109">
        <f>SUM('10:14'!U217)</f>
        <v>0</v>
      </c>
      <c r="V217" s="244"/>
      <c r="W217" s="33"/>
      <c r="X217" s="109">
        <f>SUM('10:14'!X217)</f>
        <v>0</v>
      </c>
      <c r="Y217" s="109">
        <f>SUM('10:14'!Y217)</f>
        <v>0</v>
      </c>
      <c r="Z217" s="109">
        <f>SUM('10:14'!Z217)</f>
        <v>0</v>
      </c>
      <c r="AA217" s="109">
        <f>SUM('10:14'!AA217)</f>
        <v>0</v>
      </c>
      <c r="AB217" s="25"/>
      <c r="AC217" s="54"/>
      <c r="AD217" s="418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58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109">
        <f>SUM('10:14'!G218)</f>
        <v>413</v>
      </c>
      <c r="H218" s="411">
        <f t="shared" si="70"/>
        <v>2077.3900000000003</v>
      </c>
      <c r="I218" s="109">
        <f>SUM('10:14'!I218)</f>
        <v>7</v>
      </c>
      <c r="J218" s="31"/>
      <c r="K218" s="35">
        <f t="array" ref="K218">IF(ISERROR(G218/L218),"",G218/L218)</f>
        <v>7.6481481481481479</v>
      </c>
      <c r="L218" s="98">
        <v>54</v>
      </c>
      <c r="M218" s="36">
        <f t="shared" si="78"/>
        <v>-0.64814814814814792</v>
      </c>
      <c r="N218" s="109">
        <f>SUM('10:14'!N218)</f>
        <v>0</v>
      </c>
      <c r="O218" s="109">
        <f>SUM('10:14'!O218)</f>
        <v>0</v>
      </c>
      <c r="P218" s="109">
        <f>SUM('10:14'!P218)</f>
        <v>0</v>
      </c>
      <c r="Q218" s="109">
        <f>SUM('10:14'!Q218)</f>
        <v>0</v>
      </c>
      <c r="R218" s="109">
        <f>SUM('10:14'!R218)</f>
        <v>0</v>
      </c>
      <c r="S218" s="109">
        <f>SUM('10:14'!S218)</f>
        <v>0</v>
      </c>
      <c r="T218" s="109">
        <f>SUM('10:14'!T218)</f>
        <v>0</v>
      </c>
      <c r="U218" s="109">
        <f>SUM('10:14'!U218)</f>
        <v>0</v>
      </c>
      <c r="V218" s="244"/>
      <c r="W218" s="33"/>
      <c r="X218" s="109">
        <f>SUM('10:14'!X218)</f>
        <v>0</v>
      </c>
      <c r="Y218" s="109">
        <f>SUM('10:14'!Y218)</f>
        <v>0</v>
      </c>
      <c r="Z218" s="109">
        <f>SUM('10:14'!Z218)</f>
        <v>0</v>
      </c>
      <c r="AA218" s="109">
        <f>SUM('10:14'!AA218)</f>
        <v>0</v>
      </c>
      <c r="AB218" s="25"/>
      <c r="AC218" s="54"/>
      <c r="AD218" s="418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58">
        <v>30100021</v>
      </c>
      <c r="B219" s="213" t="s">
        <v>388</v>
      </c>
      <c r="C219" s="16" t="s">
        <v>390</v>
      </c>
      <c r="D219" s="17">
        <v>5.03</v>
      </c>
      <c r="E219" s="17"/>
      <c r="F219" s="6"/>
      <c r="G219" s="109">
        <f>SUM('10:14'!G219)</f>
        <v>0</v>
      </c>
      <c r="H219" s="411">
        <f t="shared" si="70"/>
        <v>0</v>
      </c>
      <c r="I219" s="109">
        <f>SUM('10:14'!I219)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78"/>
        <v>0</v>
      </c>
      <c r="N219" s="109">
        <f>SUM('10:14'!N219)</f>
        <v>0</v>
      </c>
      <c r="O219" s="109">
        <f>SUM('10:14'!O219)</f>
        <v>0</v>
      </c>
      <c r="P219" s="109">
        <f>SUM('10:14'!P219)</f>
        <v>0</v>
      </c>
      <c r="Q219" s="109">
        <f>SUM('10:14'!Q219)</f>
        <v>0</v>
      </c>
      <c r="R219" s="109">
        <f>SUM('10:14'!R219)</f>
        <v>0</v>
      </c>
      <c r="S219" s="109">
        <f>SUM('10:14'!S219)</f>
        <v>0</v>
      </c>
      <c r="T219" s="109">
        <f>SUM('10:14'!T219)</f>
        <v>0</v>
      </c>
      <c r="U219" s="109">
        <f>SUM('10:14'!U219)</f>
        <v>0</v>
      </c>
      <c r="V219" s="244"/>
      <c r="W219" s="33"/>
      <c r="X219" s="109">
        <f>SUM('10:14'!X219)</f>
        <v>0</v>
      </c>
      <c r="Y219" s="109">
        <f>SUM('10:14'!Y219)</f>
        <v>0</v>
      </c>
      <c r="Z219" s="109">
        <f>SUM('10:14'!Z219)</f>
        <v>0</v>
      </c>
      <c r="AA219" s="109">
        <f>SUM('10:14'!AA219)</f>
        <v>0</v>
      </c>
      <c r="AB219" s="25"/>
      <c r="AC219" s="54"/>
      <c r="AD219" s="418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58">
        <v>30100018</v>
      </c>
      <c r="B220" s="213" t="s">
        <v>388</v>
      </c>
      <c r="C220" s="16" t="s">
        <v>392</v>
      </c>
      <c r="D220" s="17">
        <v>5.03</v>
      </c>
      <c r="E220" s="17"/>
      <c r="F220" s="6"/>
      <c r="G220" s="109">
        <f>SUM('10:14'!G220)</f>
        <v>237</v>
      </c>
      <c r="H220" s="411">
        <f t="shared" si="70"/>
        <v>1192.1100000000001</v>
      </c>
      <c r="I220" s="109">
        <f>SUM('10:14'!I220)</f>
        <v>4.5</v>
      </c>
      <c r="J220" s="31"/>
      <c r="K220" s="35">
        <f t="array" ref="K220">IF(ISERROR(G220/L220),"",G220/L220)</f>
        <v>4.3888888888888893</v>
      </c>
      <c r="L220" s="98">
        <v>54</v>
      </c>
      <c r="M220" s="36">
        <f t="shared" si="78"/>
        <v>0.11111111111111072</v>
      </c>
      <c r="N220" s="109">
        <f>SUM('10:14'!N220)</f>
        <v>0</v>
      </c>
      <c r="O220" s="109">
        <f>SUM('10:14'!O220)</f>
        <v>0</v>
      </c>
      <c r="P220" s="109">
        <f>SUM('10:14'!P220)</f>
        <v>0</v>
      </c>
      <c r="Q220" s="109">
        <f>SUM('10:14'!Q220)</f>
        <v>0</v>
      </c>
      <c r="R220" s="109">
        <f>SUM('10:14'!R220)</f>
        <v>0</v>
      </c>
      <c r="S220" s="109">
        <f>SUM('10:14'!S220)</f>
        <v>0</v>
      </c>
      <c r="T220" s="109">
        <f>SUM('10:14'!T220)</f>
        <v>0</v>
      </c>
      <c r="U220" s="109">
        <f>SUM('10:14'!U220)</f>
        <v>0</v>
      </c>
      <c r="V220" s="244"/>
      <c r="W220" s="33"/>
      <c r="X220" s="109">
        <f>SUM('10:14'!X220)</f>
        <v>0</v>
      </c>
      <c r="Y220" s="109">
        <f>SUM('10:14'!Y220)</f>
        <v>0</v>
      </c>
      <c r="Z220" s="109">
        <f>SUM('10:14'!Z220)</f>
        <v>0</v>
      </c>
      <c r="AA220" s="109">
        <f>SUM('10:14'!AA220)</f>
        <v>0</v>
      </c>
      <c r="AB220" s="25"/>
      <c r="AC220" s="54"/>
      <c r="AD220" s="418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61">
        <v>30700007</v>
      </c>
      <c r="B221" s="213" t="s">
        <v>427</v>
      </c>
      <c r="C221" s="209" t="s">
        <v>364</v>
      </c>
      <c r="D221" s="17">
        <v>5.03</v>
      </c>
      <c r="E221" s="17"/>
      <c r="F221" s="6"/>
      <c r="G221" s="109">
        <f>SUM('10:14'!G221)</f>
        <v>0</v>
      </c>
      <c r="H221" s="411">
        <f t="shared" si="70"/>
        <v>0</v>
      </c>
      <c r="I221" s="109">
        <f>SUM('10:14'!I221)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78"/>
        <v>0</v>
      </c>
      <c r="N221" s="109">
        <f>SUM('10:14'!N221)</f>
        <v>0</v>
      </c>
      <c r="O221" s="109">
        <f>SUM('10:14'!O221)</f>
        <v>0</v>
      </c>
      <c r="P221" s="109">
        <f>SUM('10:14'!P221)</f>
        <v>0</v>
      </c>
      <c r="Q221" s="109">
        <f>SUM('10:14'!Q221)</f>
        <v>0</v>
      </c>
      <c r="R221" s="109">
        <f>SUM('10:14'!R221)</f>
        <v>0</v>
      </c>
      <c r="S221" s="109">
        <f>SUM('10:14'!S221)</f>
        <v>0</v>
      </c>
      <c r="T221" s="109">
        <f>SUM('10:14'!T221)</f>
        <v>0</v>
      </c>
      <c r="U221" s="109">
        <f>SUM('10:14'!U221)</f>
        <v>0</v>
      </c>
      <c r="V221" s="244"/>
      <c r="W221" s="33"/>
      <c r="X221" s="109">
        <f>SUM('10:14'!X221)</f>
        <v>0</v>
      </c>
      <c r="Y221" s="109">
        <f>SUM('10:14'!Y221)</f>
        <v>0</v>
      </c>
      <c r="Z221" s="109">
        <f>SUM('10:14'!Z221)</f>
        <v>0</v>
      </c>
      <c r="AA221" s="109">
        <f>SUM('10:14'!AA221)</f>
        <v>0</v>
      </c>
      <c r="AB221" s="25"/>
      <c r="AC221" s="54"/>
      <c r="AD221" s="418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61">
        <v>30700006</v>
      </c>
      <c r="B222" s="213" t="s">
        <v>427</v>
      </c>
      <c r="C222" s="209" t="s">
        <v>365</v>
      </c>
      <c r="D222" s="17">
        <v>5.03</v>
      </c>
      <c r="E222" s="17"/>
      <c r="F222" s="6"/>
      <c r="G222" s="109">
        <f>SUM('10:14'!G222)</f>
        <v>0</v>
      </c>
      <c r="H222" s="411">
        <f t="shared" si="70"/>
        <v>0</v>
      </c>
      <c r="I222" s="109">
        <f>SUM('10:14'!I222)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78"/>
        <v>0</v>
      </c>
      <c r="N222" s="109">
        <f>SUM('10:14'!N222)</f>
        <v>0</v>
      </c>
      <c r="O222" s="109">
        <f>SUM('10:14'!O222)</f>
        <v>0</v>
      </c>
      <c r="P222" s="109">
        <f>SUM('10:14'!P222)</f>
        <v>0</v>
      </c>
      <c r="Q222" s="109">
        <f>SUM('10:14'!Q222)</f>
        <v>0</v>
      </c>
      <c r="R222" s="109">
        <f>SUM('10:14'!R222)</f>
        <v>0</v>
      </c>
      <c r="S222" s="109">
        <f>SUM('10:14'!S222)</f>
        <v>0</v>
      </c>
      <c r="T222" s="109">
        <f>SUM('10:14'!T222)</f>
        <v>0</v>
      </c>
      <c r="U222" s="109">
        <f>SUM('10:14'!U222)</f>
        <v>0</v>
      </c>
      <c r="V222" s="244"/>
      <c r="W222" s="33"/>
      <c r="X222" s="109">
        <f>SUM('10:14'!X222)</f>
        <v>0</v>
      </c>
      <c r="Y222" s="109">
        <f>SUM('10:14'!Y222)</f>
        <v>0</v>
      </c>
      <c r="Z222" s="109">
        <f>SUM('10:14'!Z222)</f>
        <v>0</v>
      </c>
      <c r="AA222" s="109">
        <f>SUM('10:14'!AA222)</f>
        <v>0</v>
      </c>
      <c r="AB222" s="25"/>
      <c r="AC222" s="54"/>
      <c r="AD222" s="418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61">
        <v>30700008</v>
      </c>
      <c r="B223" s="213" t="s">
        <v>427</v>
      </c>
      <c r="C223" s="209" t="s">
        <v>366</v>
      </c>
      <c r="D223" s="17">
        <v>5.03</v>
      </c>
      <c r="E223" s="17"/>
      <c r="F223" s="6"/>
      <c r="G223" s="109">
        <f>SUM('10:14'!G223)</f>
        <v>0</v>
      </c>
      <c r="H223" s="411">
        <f t="shared" si="70"/>
        <v>0</v>
      </c>
      <c r="I223" s="109">
        <f>SUM('10:14'!I223)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78"/>
        <v>0</v>
      </c>
      <c r="N223" s="109">
        <f>SUM('10:14'!N223)</f>
        <v>0</v>
      </c>
      <c r="O223" s="109">
        <f>SUM('10:14'!O223)</f>
        <v>0</v>
      </c>
      <c r="P223" s="109">
        <f>SUM('10:14'!P223)</f>
        <v>0</v>
      </c>
      <c r="Q223" s="109">
        <f>SUM('10:14'!Q223)</f>
        <v>0</v>
      </c>
      <c r="R223" s="109">
        <f>SUM('10:14'!R223)</f>
        <v>0</v>
      </c>
      <c r="S223" s="109">
        <f>SUM('10:14'!S223)</f>
        <v>0</v>
      </c>
      <c r="T223" s="109">
        <f>SUM('10:14'!T223)</f>
        <v>0</v>
      </c>
      <c r="U223" s="109">
        <f>SUM('10:14'!U223)</f>
        <v>0</v>
      </c>
      <c r="V223" s="244"/>
      <c r="W223" s="33"/>
      <c r="X223" s="109">
        <f>SUM('10:14'!X223)</f>
        <v>0</v>
      </c>
      <c r="Y223" s="109">
        <f>SUM('10:14'!Y223)</f>
        <v>0</v>
      </c>
      <c r="Z223" s="109">
        <f>SUM('10:14'!Z223)</f>
        <v>0</v>
      </c>
      <c r="AA223" s="109">
        <f>SUM('10:14'!AA223)</f>
        <v>0</v>
      </c>
      <c r="AB223" s="25"/>
      <c r="AC223" s="54"/>
      <c r="AD223" s="418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61">
        <v>30700009</v>
      </c>
      <c r="B224" s="213" t="s">
        <v>427</v>
      </c>
      <c r="C224" s="209" t="s">
        <v>367</v>
      </c>
      <c r="D224" s="17">
        <v>5.03</v>
      </c>
      <c r="E224" s="17"/>
      <c r="F224" s="6"/>
      <c r="G224" s="109">
        <f>SUM('10:14'!G224)</f>
        <v>0</v>
      </c>
      <c r="H224" s="411">
        <f t="shared" si="70"/>
        <v>0</v>
      </c>
      <c r="I224" s="109">
        <f>SUM('10:14'!I224)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78"/>
        <v>0</v>
      </c>
      <c r="N224" s="109">
        <f>SUM('10:14'!N224)</f>
        <v>0</v>
      </c>
      <c r="O224" s="109">
        <f>SUM('10:14'!O224)</f>
        <v>0</v>
      </c>
      <c r="P224" s="109">
        <f>SUM('10:14'!P224)</f>
        <v>0</v>
      </c>
      <c r="Q224" s="109">
        <f>SUM('10:14'!Q224)</f>
        <v>0</v>
      </c>
      <c r="R224" s="109">
        <f>SUM('10:14'!R224)</f>
        <v>0</v>
      </c>
      <c r="S224" s="109">
        <f>SUM('10:14'!S224)</f>
        <v>0</v>
      </c>
      <c r="T224" s="109">
        <f>SUM('10:14'!T224)</f>
        <v>0</v>
      </c>
      <c r="U224" s="109">
        <f>SUM('10:14'!U224)</f>
        <v>0</v>
      </c>
      <c r="V224" s="244"/>
      <c r="W224" s="33"/>
      <c r="X224" s="109">
        <f>SUM('10:14'!X224)</f>
        <v>0</v>
      </c>
      <c r="Y224" s="109">
        <f>SUM('10:14'!Y224)</f>
        <v>0</v>
      </c>
      <c r="Z224" s="109">
        <f>SUM('10:14'!Z224)</f>
        <v>0</v>
      </c>
      <c r="AA224" s="109">
        <f>SUM('10:14'!AA224)</f>
        <v>0</v>
      </c>
      <c r="AB224" s="25"/>
      <c r="AC224" s="54"/>
      <c r="AD224" s="418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5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SUM('10:14'!G225)</f>
        <v>0</v>
      </c>
      <c r="H225" s="411">
        <f t="shared" si="70"/>
        <v>0</v>
      </c>
      <c r="I225" s="109">
        <f>SUM('10:14'!I225)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78"/>
        <v>0</v>
      </c>
      <c r="N225" s="109">
        <f>SUM('10:14'!N225)</f>
        <v>0</v>
      </c>
      <c r="O225" s="109">
        <f>SUM('10:14'!O225)</f>
        <v>0</v>
      </c>
      <c r="P225" s="109">
        <f>SUM('10:14'!P225)</f>
        <v>0</v>
      </c>
      <c r="Q225" s="109">
        <f>SUM('10:14'!Q225)</f>
        <v>0</v>
      </c>
      <c r="R225" s="109">
        <f>SUM('10:14'!R225)</f>
        <v>0</v>
      </c>
      <c r="S225" s="109">
        <f>SUM('10:14'!S225)</f>
        <v>0</v>
      </c>
      <c r="T225" s="109">
        <f>SUM('10:14'!T225)</f>
        <v>0</v>
      </c>
      <c r="U225" s="109">
        <f>SUM('10:14'!U225)</f>
        <v>0</v>
      </c>
      <c r="V225" s="244">
        <f t="shared" ref="V225:V234" si="81">SUM(X225:AA225)</f>
        <v>0</v>
      </c>
      <c r="W225" s="33" t="str">
        <f t="shared" ref="W225:W234" si="82">IF(ISERROR(V225/G225),"",V225/G225)</f>
        <v/>
      </c>
      <c r="X225" s="109">
        <f>SUM('10:14'!X225)</f>
        <v>0</v>
      </c>
      <c r="Y225" s="109">
        <f>SUM('10:14'!Y225)</f>
        <v>0</v>
      </c>
      <c r="Z225" s="109">
        <f>SUM('10:14'!Z225)</f>
        <v>0</v>
      </c>
      <c r="AA225" s="109">
        <f>SUM('10:14'!AA225)</f>
        <v>0</v>
      </c>
      <c r="AB225" s="73"/>
      <c r="AC225" s="54"/>
      <c r="AD225" s="418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5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SUM('10:14'!G226)</f>
        <v>0</v>
      </c>
      <c r="H226" s="411">
        <f t="shared" si="70"/>
        <v>0</v>
      </c>
      <c r="I226" s="109">
        <f>SUM('10:14'!I226)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78"/>
        <v>0</v>
      </c>
      <c r="N226" s="109">
        <f>SUM('10:14'!N226)</f>
        <v>0</v>
      </c>
      <c r="O226" s="109">
        <f>SUM('10:14'!O226)</f>
        <v>0</v>
      </c>
      <c r="P226" s="109">
        <f>SUM('10:14'!P226)</f>
        <v>0</v>
      </c>
      <c r="Q226" s="109">
        <f>SUM('10:14'!Q226)</f>
        <v>0</v>
      </c>
      <c r="R226" s="109">
        <f>SUM('10:14'!R226)</f>
        <v>0</v>
      </c>
      <c r="S226" s="109">
        <f>SUM('10:14'!S226)</f>
        <v>0</v>
      </c>
      <c r="T226" s="109">
        <f>SUM('10:14'!T226)</f>
        <v>0</v>
      </c>
      <c r="U226" s="109">
        <f>SUM('10:14'!U226)</f>
        <v>0</v>
      </c>
      <c r="V226" s="244">
        <f t="shared" si="81"/>
        <v>0</v>
      </c>
      <c r="W226" s="33" t="str">
        <f t="shared" si="82"/>
        <v/>
      </c>
      <c r="X226" s="109">
        <f>SUM('10:14'!X226)</f>
        <v>0</v>
      </c>
      <c r="Y226" s="109">
        <f>SUM('10:14'!Y226)</f>
        <v>0</v>
      </c>
      <c r="Z226" s="109">
        <f>SUM('10:14'!Z226)</f>
        <v>0</v>
      </c>
      <c r="AA226" s="109">
        <f>SUM('10:14'!AA226)</f>
        <v>0</v>
      </c>
      <c r="AB226" s="73"/>
      <c r="AC226" s="54"/>
      <c r="AD226" s="418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5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SUM('10:14'!G227)</f>
        <v>0</v>
      </c>
      <c r="H227" s="411">
        <f t="shared" si="70"/>
        <v>0</v>
      </c>
      <c r="I227" s="109">
        <f>SUM('10:14'!I227)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78"/>
        <v>0</v>
      </c>
      <c r="N227" s="109">
        <f>SUM('10:14'!N227)</f>
        <v>0</v>
      </c>
      <c r="O227" s="109">
        <f>SUM('10:14'!O227)</f>
        <v>0</v>
      </c>
      <c r="P227" s="109">
        <f>SUM('10:14'!P227)</f>
        <v>0</v>
      </c>
      <c r="Q227" s="109">
        <f>SUM('10:14'!Q227)</f>
        <v>0</v>
      </c>
      <c r="R227" s="109">
        <f>SUM('10:14'!R227)</f>
        <v>0</v>
      </c>
      <c r="S227" s="109">
        <f>SUM('10:14'!S227)</f>
        <v>0</v>
      </c>
      <c r="T227" s="109">
        <f>SUM('10:14'!T227)</f>
        <v>0</v>
      </c>
      <c r="U227" s="109">
        <f>SUM('10:14'!U227)</f>
        <v>0</v>
      </c>
      <c r="V227" s="244">
        <f t="shared" si="81"/>
        <v>0</v>
      </c>
      <c r="W227" s="33" t="str">
        <f t="shared" si="82"/>
        <v/>
      </c>
      <c r="X227" s="109">
        <f>SUM('10:14'!X227)</f>
        <v>0</v>
      </c>
      <c r="Y227" s="109">
        <f>SUM('10:14'!Y227)</f>
        <v>0</v>
      </c>
      <c r="Z227" s="109">
        <f>SUM('10:14'!Z227)</f>
        <v>0</v>
      </c>
      <c r="AA227" s="109">
        <f>SUM('10:14'!AA227)</f>
        <v>0</v>
      </c>
      <c r="AB227" s="73"/>
      <c r="AC227" s="54"/>
      <c r="AD227" s="418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5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SUM('10:14'!G228)</f>
        <v>0</v>
      </c>
      <c r="H228" s="411">
        <f t="shared" si="70"/>
        <v>0</v>
      </c>
      <c r="I228" s="109">
        <f>SUM('10:14'!I228)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78"/>
        <v>0</v>
      </c>
      <c r="N228" s="109">
        <f>SUM('10:14'!N228)</f>
        <v>0</v>
      </c>
      <c r="O228" s="109">
        <f>SUM('10:14'!O228)</f>
        <v>0</v>
      </c>
      <c r="P228" s="109">
        <f>SUM('10:14'!P228)</f>
        <v>0</v>
      </c>
      <c r="Q228" s="109">
        <f>SUM('10:14'!Q228)</f>
        <v>0</v>
      </c>
      <c r="R228" s="109">
        <f>SUM('10:14'!R228)</f>
        <v>0</v>
      </c>
      <c r="S228" s="109">
        <f>SUM('10:14'!S228)</f>
        <v>0</v>
      </c>
      <c r="T228" s="109">
        <f>SUM('10:14'!T228)</f>
        <v>0</v>
      </c>
      <c r="U228" s="109">
        <f>SUM('10:14'!U228)</f>
        <v>0</v>
      </c>
      <c r="V228" s="244">
        <f t="shared" si="81"/>
        <v>0</v>
      </c>
      <c r="W228" s="33" t="str">
        <f t="shared" si="82"/>
        <v/>
      </c>
      <c r="X228" s="109">
        <f>SUM('10:14'!X228)</f>
        <v>0</v>
      </c>
      <c r="Y228" s="109">
        <f>SUM('10:14'!Y228)</f>
        <v>0</v>
      </c>
      <c r="Z228" s="109">
        <f>SUM('10:14'!Z228)</f>
        <v>0</v>
      </c>
      <c r="AA228" s="109">
        <f>SUM('10:14'!AA228)</f>
        <v>0</v>
      </c>
      <c r="AB228" s="73"/>
      <c r="AC228" s="54"/>
      <c r="AD228" s="418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5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SUM('10:14'!G229)</f>
        <v>0</v>
      </c>
      <c r="H229" s="411">
        <f t="shared" si="70"/>
        <v>0</v>
      </c>
      <c r="I229" s="109">
        <f>SUM('10:14'!I229)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78"/>
        <v>0</v>
      </c>
      <c r="N229" s="109">
        <f>SUM('10:14'!N229)</f>
        <v>0</v>
      </c>
      <c r="O229" s="109">
        <f>SUM('10:14'!O229)</f>
        <v>0</v>
      </c>
      <c r="P229" s="109">
        <f>SUM('10:14'!P229)</f>
        <v>0</v>
      </c>
      <c r="Q229" s="109">
        <f>SUM('10:14'!Q229)</f>
        <v>0</v>
      </c>
      <c r="R229" s="109">
        <f>SUM('10:14'!R229)</f>
        <v>0</v>
      </c>
      <c r="S229" s="109">
        <f>SUM('10:14'!S229)</f>
        <v>0</v>
      </c>
      <c r="T229" s="109">
        <f>SUM('10:14'!T229)</f>
        <v>0</v>
      </c>
      <c r="U229" s="109">
        <f>SUM('10:14'!U229)</f>
        <v>0</v>
      </c>
      <c r="V229" s="244">
        <f t="shared" si="81"/>
        <v>0</v>
      </c>
      <c r="W229" s="33" t="str">
        <f t="shared" si="82"/>
        <v/>
      </c>
      <c r="X229" s="109">
        <f>SUM('10:14'!X229)</f>
        <v>0</v>
      </c>
      <c r="Y229" s="109">
        <f>SUM('10:14'!Y229)</f>
        <v>0</v>
      </c>
      <c r="Z229" s="109">
        <f>SUM('10:14'!Z229)</f>
        <v>0</v>
      </c>
      <c r="AA229" s="109">
        <f>SUM('10:14'!AA229)</f>
        <v>0</v>
      </c>
      <c r="AB229" s="73"/>
      <c r="AC229" s="54"/>
      <c r="AD229" s="418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5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SUM('10:14'!G230)</f>
        <v>0</v>
      </c>
      <c r="H230" s="411">
        <f t="shared" si="70"/>
        <v>0</v>
      </c>
      <c r="I230" s="109">
        <f>SUM('10:14'!I230)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78"/>
        <v>0</v>
      </c>
      <c r="N230" s="109">
        <f>SUM('10:14'!N230)</f>
        <v>0</v>
      </c>
      <c r="O230" s="109">
        <f>SUM('10:14'!O230)</f>
        <v>0</v>
      </c>
      <c r="P230" s="109">
        <f>SUM('10:14'!P230)</f>
        <v>0</v>
      </c>
      <c r="Q230" s="109">
        <f>SUM('10:14'!Q230)</f>
        <v>0</v>
      </c>
      <c r="R230" s="109">
        <f>SUM('10:14'!R230)</f>
        <v>0</v>
      </c>
      <c r="S230" s="109">
        <f>SUM('10:14'!S230)</f>
        <v>0</v>
      </c>
      <c r="T230" s="109">
        <f>SUM('10:14'!T230)</f>
        <v>0</v>
      </c>
      <c r="U230" s="109">
        <f>SUM('10:14'!U230)</f>
        <v>0</v>
      </c>
      <c r="V230" s="244">
        <f t="shared" si="81"/>
        <v>0</v>
      </c>
      <c r="W230" s="33" t="str">
        <f t="shared" si="82"/>
        <v/>
      </c>
      <c r="X230" s="109">
        <f>SUM('10:14'!X230)</f>
        <v>0</v>
      </c>
      <c r="Y230" s="109">
        <f>SUM('10:14'!Y230)</f>
        <v>0</v>
      </c>
      <c r="Z230" s="109">
        <f>SUM('10:14'!Z230)</f>
        <v>0</v>
      </c>
      <c r="AA230" s="109">
        <f>SUM('10:14'!AA230)</f>
        <v>0</v>
      </c>
      <c r="AB230" s="73"/>
      <c r="AC230" s="54"/>
      <c r="AD230" s="418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5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SUM('10:14'!G231)</f>
        <v>0</v>
      </c>
      <c r="H231" s="411">
        <f t="shared" si="70"/>
        <v>0</v>
      </c>
      <c r="I231" s="109">
        <f>SUM('10:14'!I231)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78"/>
        <v>0</v>
      </c>
      <c r="N231" s="109">
        <f>SUM('10:14'!N231)</f>
        <v>0</v>
      </c>
      <c r="O231" s="109">
        <f>SUM('10:14'!O231)</f>
        <v>0</v>
      </c>
      <c r="P231" s="109">
        <f>SUM('10:14'!P231)</f>
        <v>0</v>
      </c>
      <c r="Q231" s="109">
        <f>SUM('10:14'!Q231)</f>
        <v>0</v>
      </c>
      <c r="R231" s="109">
        <f>SUM('10:14'!R231)</f>
        <v>0</v>
      </c>
      <c r="S231" s="109">
        <f>SUM('10:14'!S231)</f>
        <v>0</v>
      </c>
      <c r="T231" s="109">
        <f>SUM('10:14'!T231)</f>
        <v>0</v>
      </c>
      <c r="U231" s="109">
        <f>SUM('10:14'!U231)</f>
        <v>0</v>
      </c>
      <c r="V231" s="244">
        <f t="shared" si="81"/>
        <v>0</v>
      </c>
      <c r="W231" s="33" t="str">
        <f t="shared" si="82"/>
        <v/>
      </c>
      <c r="X231" s="109">
        <f>SUM('10:14'!X231)</f>
        <v>0</v>
      </c>
      <c r="Y231" s="109">
        <f>SUM('10:14'!Y231)</f>
        <v>0</v>
      </c>
      <c r="Z231" s="109">
        <f>SUM('10:14'!Z231)</f>
        <v>0</v>
      </c>
      <c r="AA231" s="109">
        <f>SUM('10:14'!AA231)</f>
        <v>0</v>
      </c>
      <c r="AB231" s="73"/>
      <c r="AC231" s="54"/>
      <c r="AD231" s="418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5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SUM('10:14'!G232)</f>
        <v>0</v>
      </c>
      <c r="H232" s="411">
        <f t="shared" si="70"/>
        <v>0</v>
      </c>
      <c r="I232" s="109">
        <f>SUM('10:14'!I232)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78"/>
        <v>0</v>
      </c>
      <c r="N232" s="109">
        <f>SUM('10:14'!N232)</f>
        <v>0</v>
      </c>
      <c r="O232" s="109">
        <f>SUM('10:14'!O232)</f>
        <v>0</v>
      </c>
      <c r="P232" s="109">
        <f>SUM('10:14'!P232)</f>
        <v>0</v>
      </c>
      <c r="Q232" s="109">
        <f>SUM('10:14'!Q232)</f>
        <v>0</v>
      </c>
      <c r="R232" s="109">
        <f>SUM('10:14'!R232)</f>
        <v>0</v>
      </c>
      <c r="S232" s="109">
        <f>SUM('10:14'!S232)</f>
        <v>0</v>
      </c>
      <c r="T232" s="109">
        <f>SUM('10:14'!T232)</f>
        <v>0</v>
      </c>
      <c r="U232" s="109">
        <f>SUM('10:14'!U232)</f>
        <v>0</v>
      </c>
      <c r="V232" s="244">
        <f t="shared" si="81"/>
        <v>0</v>
      </c>
      <c r="W232" s="33" t="str">
        <f t="shared" si="82"/>
        <v/>
      </c>
      <c r="X232" s="109">
        <f>SUM('10:14'!X232)</f>
        <v>0</v>
      </c>
      <c r="Y232" s="109">
        <f>SUM('10:14'!Y232)</f>
        <v>0</v>
      </c>
      <c r="Z232" s="109">
        <f>SUM('10:14'!Z232)</f>
        <v>0</v>
      </c>
      <c r="AA232" s="109">
        <f>SUM('10:14'!AA232)</f>
        <v>0</v>
      </c>
      <c r="AB232" s="73"/>
      <c r="AC232" s="54"/>
      <c r="AD232" s="418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5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SUM('10:14'!G233)</f>
        <v>0</v>
      </c>
      <c r="H233" s="411">
        <f t="shared" si="70"/>
        <v>0</v>
      </c>
      <c r="I233" s="109">
        <f>SUM('10:14'!I233)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98">
        <v>50</v>
      </c>
      <c r="M233" s="36">
        <f t="shared" si="78"/>
        <v>0</v>
      </c>
      <c r="N233" s="109">
        <f>SUM('10:14'!N233)</f>
        <v>0</v>
      </c>
      <c r="O233" s="109">
        <f>SUM('10:14'!O233)</f>
        <v>0</v>
      </c>
      <c r="P233" s="109">
        <f>SUM('10:14'!P233)</f>
        <v>0</v>
      </c>
      <c r="Q233" s="109">
        <f>SUM('10:14'!Q233)</f>
        <v>0</v>
      </c>
      <c r="R233" s="109">
        <f>SUM('10:14'!R233)</f>
        <v>0</v>
      </c>
      <c r="S233" s="109">
        <f>SUM('10:14'!S233)</f>
        <v>0</v>
      </c>
      <c r="T233" s="109">
        <f>SUM('10:14'!T233)</f>
        <v>0</v>
      </c>
      <c r="U233" s="109">
        <f>SUM('10:14'!U233)</f>
        <v>0</v>
      </c>
      <c r="V233" s="244">
        <f t="shared" si="81"/>
        <v>0</v>
      </c>
      <c r="W233" s="33" t="str">
        <f t="shared" si="82"/>
        <v/>
      </c>
      <c r="X233" s="109">
        <f>SUM('10:14'!X233)</f>
        <v>0</v>
      </c>
      <c r="Y233" s="109">
        <f>SUM('10:14'!Y233)</f>
        <v>0</v>
      </c>
      <c r="Z233" s="109">
        <f>SUM('10:14'!Z233)</f>
        <v>0</v>
      </c>
      <c r="AA233" s="109">
        <f>SUM('10:14'!AA233)</f>
        <v>0</v>
      </c>
      <c r="AB233" s="73"/>
      <c r="AC233" s="54"/>
      <c r="AD233" s="418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5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SUM('10:14'!G234)</f>
        <v>0</v>
      </c>
      <c r="H234" s="411">
        <f t="shared" si="70"/>
        <v>0</v>
      </c>
      <c r="I234" s="109">
        <f>SUM('10:14'!I234)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98">
        <v>50</v>
      </c>
      <c r="M234" s="36">
        <f t="shared" si="78"/>
        <v>0</v>
      </c>
      <c r="N234" s="109">
        <f>SUM('10:14'!N234)</f>
        <v>0</v>
      </c>
      <c r="O234" s="109">
        <f>SUM('10:14'!O234)</f>
        <v>0</v>
      </c>
      <c r="P234" s="109">
        <f>SUM('10:14'!P234)</f>
        <v>0</v>
      </c>
      <c r="Q234" s="109">
        <f>SUM('10:14'!Q234)</f>
        <v>0</v>
      </c>
      <c r="R234" s="109">
        <f>SUM('10:14'!R234)</f>
        <v>0</v>
      </c>
      <c r="S234" s="109">
        <f>SUM('10:14'!S234)</f>
        <v>0</v>
      </c>
      <c r="T234" s="109">
        <f>SUM('10:14'!T234)</f>
        <v>0</v>
      </c>
      <c r="U234" s="109">
        <f>SUM('10:14'!U234)</f>
        <v>0</v>
      </c>
      <c r="V234" s="244">
        <f t="shared" si="81"/>
        <v>0</v>
      </c>
      <c r="W234" s="33" t="str">
        <f t="shared" si="82"/>
        <v/>
      </c>
      <c r="X234" s="109">
        <f>SUM('10:14'!X234)</f>
        <v>0</v>
      </c>
      <c r="Y234" s="109">
        <f>SUM('10:14'!Y234)</f>
        <v>0</v>
      </c>
      <c r="Z234" s="109">
        <f>SUM('10:14'!Z234)</f>
        <v>0</v>
      </c>
      <c r="AA234" s="109">
        <f>SUM('10:14'!AA234)</f>
        <v>0</v>
      </c>
      <c r="AB234" s="73"/>
      <c r="AC234" s="54"/>
      <c r="AD234" s="418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58">
        <v>30100043</v>
      </c>
      <c r="B235" s="218" t="s">
        <v>432</v>
      </c>
      <c r="C235" s="209" t="s">
        <v>431</v>
      </c>
      <c r="D235" s="17">
        <v>5.03</v>
      </c>
      <c r="E235" s="17"/>
      <c r="F235" s="6"/>
      <c r="G235" s="109">
        <f>SUM('10:14'!G235)</f>
        <v>0</v>
      </c>
      <c r="H235" s="411">
        <f t="shared" si="70"/>
        <v>0</v>
      </c>
      <c r="I235" s="109">
        <f>SUM('10:14'!I235)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73"/>
      <c r="AC235" s="54"/>
      <c r="AD235" s="418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58">
        <v>30100064</v>
      </c>
      <c r="B236" s="218" t="s">
        <v>401</v>
      </c>
      <c r="C236" s="209" t="s">
        <v>399</v>
      </c>
      <c r="D236" s="17">
        <v>5</v>
      </c>
      <c r="E236" s="17"/>
      <c r="F236" s="6"/>
      <c r="G236" s="109">
        <f>SUM('10:14'!G236)</f>
        <v>111</v>
      </c>
      <c r="H236" s="411">
        <f t="shared" si="70"/>
        <v>555</v>
      </c>
      <c r="I236" s="109">
        <f>SUM('10:14'!I236)</f>
        <v>3</v>
      </c>
      <c r="J236" s="31"/>
      <c r="K236" s="35">
        <f t="array" ref="K236">IF(ISERROR(G236/L236),"",G236/L236)</f>
        <v>2.2200000000000002</v>
      </c>
      <c r="L236" s="98">
        <v>50</v>
      </c>
      <c r="M236" s="36">
        <f t="shared" ref="M236:M247" si="83">IF(ISERROR(I236-K236),"",I236-K236)</f>
        <v>0.7799999999999998</v>
      </c>
      <c r="N236" s="109">
        <f>SUM('10:14'!N236)</f>
        <v>0</v>
      </c>
      <c r="O236" s="109">
        <f>SUM('10:14'!O236)</f>
        <v>0</v>
      </c>
      <c r="P236" s="109">
        <f>SUM('10:14'!P236)</f>
        <v>0</v>
      </c>
      <c r="Q236" s="109">
        <f>SUM('10:14'!Q236)</f>
        <v>0</v>
      </c>
      <c r="R236" s="109">
        <f>SUM('10:14'!R236)</f>
        <v>0</v>
      </c>
      <c r="S236" s="109">
        <f>SUM('10:14'!S236)</f>
        <v>0</v>
      </c>
      <c r="T236" s="109">
        <f>SUM('10:14'!T236)</f>
        <v>0</v>
      </c>
      <c r="U236" s="109">
        <f>SUM('10:14'!U236)</f>
        <v>0</v>
      </c>
      <c r="V236" s="244"/>
      <c r="W236" s="33"/>
      <c r="X236" s="109">
        <f>SUM('10:14'!X236)</f>
        <v>0</v>
      </c>
      <c r="Y236" s="109">
        <f>SUM('10:14'!Y236)</f>
        <v>0</v>
      </c>
      <c r="Z236" s="109">
        <f>SUM('10:14'!Z236)</f>
        <v>0</v>
      </c>
      <c r="AA236" s="109">
        <f>SUM('10:14'!AA236)</f>
        <v>0</v>
      </c>
      <c r="AB236" s="73"/>
      <c r="AC236" s="54"/>
      <c r="AD236" s="418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5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SUM('10:14'!G237)</f>
        <v>452</v>
      </c>
      <c r="H237" s="411">
        <f t="shared" si="70"/>
        <v>2273.56</v>
      </c>
      <c r="I237" s="109">
        <f>SUM('10:14'!I237)</f>
        <v>22</v>
      </c>
      <c r="J237" s="31">
        <f t="array" ref="J237">IF(ISERROR(G237/I237),"",G237/I237)</f>
        <v>20.545454545454547</v>
      </c>
      <c r="K237" s="35">
        <f t="array" ref="K237">IF(ISERROR(G237/L237),"",G237/L237)</f>
        <v>21.023255813953487</v>
      </c>
      <c r="L237" s="98">
        <v>21.5</v>
      </c>
      <c r="M237" s="36">
        <f t="shared" si="83"/>
        <v>0.97674418604651336</v>
      </c>
      <c r="N237" s="109">
        <f>SUM('10:14'!N237)</f>
        <v>0</v>
      </c>
      <c r="O237" s="109">
        <f>SUM('10:14'!O237)</f>
        <v>0</v>
      </c>
      <c r="P237" s="109">
        <f>SUM('10:14'!P237)</f>
        <v>0</v>
      </c>
      <c r="Q237" s="109">
        <f>SUM('10:14'!Q237)</f>
        <v>0</v>
      </c>
      <c r="R237" s="109">
        <f>SUM('10:14'!R237)</f>
        <v>0</v>
      </c>
      <c r="S237" s="109">
        <f>SUM('10:14'!S237)</f>
        <v>0</v>
      </c>
      <c r="T237" s="109">
        <f>SUM('10:14'!T237)</f>
        <v>0</v>
      </c>
      <c r="U237" s="109">
        <f>SUM('10:14'!U237)</f>
        <v>0</v>
      </c>
      <c r="V237" s="244">
        <f t="shared" ref="V237:V238" si="84">SUM(X237:AA237)</f>
        <v>0</v>
      </c>
      <c r="W237" s="33">
        <f t="shared" ref="W237:W238" si="85">IF(ISERROR(V237/G237),"",V237/G237)</f>
        <v>0</v>
      </c>
      <c r="X237" s="109">
        <f>SUM('10:14'!X237)</f>
        <v>0</v>
      </c>
      <c r="Y237" s="109">
        <f>SUM('10:14'!Y237)</f>
        <v>0</v>
      </c>
      <c r="Z237" s="109">
        <f>SUM('10:14'!Z237)</f>
        <v>0</v>
      </c>
      <c r="AA237" s="109">
        <f>SUM('10:14'!AA237)</f>
        <v>0</v>
      </c>
      <c r="AB237" s="73"/>
      <c r="AC237" s="54"/>
      <c r="AD237" s="418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5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SUM('10:14'!G238)</f>
        <v>200</v>
      </c>
      <c r="H238" s="411">
        <f t="shared" si="70"/>
        <v>1006</v>
      </c>
      <c r="I238" s="109">
        <f>SUM('10:14'!I238)</f>
        <v>9</v>
      </c>
      <c r="J238" s="31">
        <f t="array" ref="J238">IF(ISERROR(G238/I238),"",G238/I238)</f>
        <v>22.222222222222221</v>
      </c>
      <c r="K238" s="35">
        <f t="array" ref="K238">IF(ISERROR(G238/L238),"",G238/L238)</f>
        <v>9.3023255813953494</v>
      </c>
      <c r="L238" s="98">
        <v>21.5</v>
      </c>
      <c r="M238" s="36">
        <f t="shared" si="83"/>
        <v>-0.30232558139534937</v>
      </c>
      <c r="N238" s="109">
        <f>SUM('10:14'!N238)</f>
        <v>0</v>
      </c>
      <c r="O238" s="109">
        <f>SUM('10:14'!O238)</f>
        <v>0</v>
      </c>
      <c r="P238" s="109">
        <f>SUM('10:14'!P238)</f>
        <v>0</v>
      </c>
      <c r="Q238" s="109">
        <f>SUM('10:14'!Q238)</f>
        <v>0</v>
      </c>
      <c r="R238" s="109">
        <f>SUM('10:14'!R238)</f>
        <v>0</v>
      </c>
      <c r="S238" s="109">
        <f>SUM('10:14'!S238)</f>
        <v>0</v>
      </c>
      <c r="T238" s="109">
        <f>SUM('10:14'!T238)</f>
        <v>0</v>
      </c>
      <c r="U238" s="109">
        <f>SUM('10:14'!U238)</f>
        <v>0</v>
      </c>
      <c r="V238" s="244">
        <f t="shared" si="84"/>
        <v>0</v>
      </c>
      <c r="W238" s="33">
        <f t="shared" si="85"/>
        <v>0</v>
      </c>
      <c r="X238" s="109">
        <f>SUM('10:14'!X238)</f>
        <v>0</v>
      </c>
      <c r="Y238" s="109">
        <f>SUM('10:14'!Y238)</f>
        <v>0</v>
      </c>
      <c r="Z238" s="109">
        <f>SUM('10:14'!Z238)</f>
        <v>0</v>
      </c>
      <c r="AA238" s="109">
        <f>SUM('10:14'!AA238)</f>
        <v>0</v>
      </c>
      <c r="AB238" s="73"/>
      <c r="AC238" s="54"/>
      <c r="AD238" s="418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58"/>
      <c r="B239" s="218" t="s">
        <v>360</v>
      </c>
      <c r="C239" s="209" t="s">
        <v>361</v>
      </c>
      <c r="D239" s="17"/>
      <c r="E239" s="17"/>
      <c r="F239" s="6"/>
      <c r="G239" s="109">
        <f>SUM('10:14'!G239)</f>
        <v>0</v>
      </c>
      <c r="H239" s="411">
        <f t="shared" si="70"/>
        <v>0</v>
      </c>
      <c r="I239" s="109">
        <f>SUM('10:14'!I239)</f>
        <v>0</v>
      </c>
      <c r="J239" s="31"/>
      <c r="K239" s="35"/>
      <c r="L239" s="98"/>
      <c r="M239" s="36">
        <f t="shared" si="83"/>
        <v>0</v>
      </c>
      <c r="N239" s="109">
        <f>SUM('10:14'!N239)</f>
        <v>0</v>
      </c>
      <c r="O239" s="109">
        <f>SUM('10:14'!O239)</f>
        <v>0</v>
      </c>
      <c r="P239" s="109">
        <f>SUM('10:14'!P239)</f>
        <v>0</v>
      </c>
      <c r="Q239" s="109">
        <f>SUM('10:14'!Q239)</f>
        <v>0</v>
      </c>
      <c r="R239" s="109">
        <f>SUM('10:14'!R239)</f>
        <v>0</v>
      </c>
      <c r="S239" s="109">
        <f>SUM('10:14'!S239)</f>
        <v>0</v>
      </c>
      <c r="T239" s="109">
        <f>SUM('10:14'!T239)</f>
        <v>0</v>
      </c>
      <c r="U239" s="109">
        <f>SUM('10:14'!U239)</f>
        <v>0</v>
      </c>
      <c r="V239" s="244"/>
      <c r="W239" s="33"/>
      <c r="X239" s="109">
        <f>SUM('10:14'!X239)</f>
        <v>0</v>
      </c>
      <c r="Y239" s="109">
        <f>SUM('10:14'!Y239)</f>
        <v>0</v>
      </c>
      <c r="Z239" s="109">
        <f>SUM('10:14'!Z239)</f>
        <v>0</v>
      </c>
      <c r="AA239" s="109">
        <f>SUM('10:14'!AA239)</f>
        <v>0</v>
      </c>
      <c r="AB239" s="73"/>
      <c r="AC239" s="54"/>
      <c r="AD239" s="418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5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SUM('10:14'!G240)</f>
        <v>0</v>
      </c>
      <c r="H240" s="411">
        <f t="shared" si="70"/>
        <v>0</v>
      </c>
      <c r="I240" s="109">
        <f>SUM('10:14'!I240)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83"/>
        <v/>
      </c>
      <c r="N240" s="109">
        <f>SUM('10:14'!N240)</f>
        <v>0</v>
      </c>
      <c r="O240" s="109">
        <f>SUM('10:14'!O240)</f>
        <v>0</v>
      </c>
      <c r="P240" s="109">
        <f>SUM('10:14'!P240)</f>
        <v>0</v>
      </c>
      <c r="Q240" s="109">
        <f>SUM('10:14'!Q240)</f>
        <v>0</v>
      </c>
      <c r="R240" s="109">
        <f>SUM('10:14'!R240)</f>
        <v>0</v>
      </c>
      <c r="S240" s="109">
        <f>SUM('10:14'!S240)</f>
        <v>0</v>
      </c>
      <c r="T240" s="109">
        <f>SUM('10:14'!T240)</f>
        <v>0</v>
      </c>
      <c r="U240" s="109">
        <f>SUM('10:14'!U240)</f>
        <v>0</v>
      </c>
      <c r="V240" s="244">
        <f t="shared" ref="V240:V243" si="86">SUM(X240:AA240)</f>
        <v>0</v>
      </c>
      <c r="W240" s="33" t="str">
        <f t="shared" ref="W240:W243" si="87">IF(ISERROR(V240/G240),"",V240/G240)</f>
        <v/>
      </c>
      <c r="X240" s="109">
        <f>SUM('10:14'!X240)</f>
        <v>0</v>
      </c>
      <c r="Y240" s="109">
        <f>SUM('10:14'!Y240)</f>
        <v>0</v>
      </c>
      <c r="Z240" s="109">
        <f>SUM('10:14'!Z240)</f>
        <v>0</v>
      </c>
      <c r="AA240" s="109">
        <f>SUM('10:14'!AA240)</f>
        <v>0</v>
      </c>
      <c r="AB240" s="73"/>
      <c r="AC240" s="54"/>
      <c r="AD240" s="418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5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SUM('10:14'!G241)</f>
        <v>0</v>
      </c>
      <c r="H241" s="411">
        <f t="shared" si="70"/>
        <v>0</v>
      </c>
      <c r="I241" s="109">
        <f>SUM('10:14'!I241)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83"/>
        <v/>
      </c>
      <c r="N241" s="109">
        <f>SUM('10:14'!N241)</f>
        <v>0</v>
      </c>
      <c r="O241" s="109">
        <f>SUM('10:14'!O241)</f>
        <v>0</v>
      </c>
      <c r="P241" s="109">
        <f>SUM('10:14'!P241)</f>
        <v>0</v>
      </c>
      <c r="Q241" s="109">
        <f>SUM('10:14'!Q241)</f>
        <v>0</v>
      </c>
      <c r="R241" s="109">
        <f>SUM('10:14'!R241)</f>
        <v>0</v>
      </c>
      <c r="S241" s="109">
        <f>SUM('10:14'!S241)</f>
        <v>0</v>
      </c>
      <c r="T241" s="109">
        <f>SUM('10:14'!T241)</f>
        <v>0</v>
      </c>
      <c r="U241" s="109">
        <f>SUM('10:14'!U241)</f>
        <v>0</v>
      </c>
      <c r="V241" s="244">
        <f t="shared" si="86"/>
        <v>0</v>
      </c>
      <c r="W241" s="33" t="str">
        <f t="shared" si="87"/>
        <v/>
      </c>
      <c r="X241" s="109">
        <f>SUM('10:14'!X241)</f>
        <v>0</v>
      </c>
      <c r="Y241" s="109">
        <f>SUM('10:14'!Y241)</f>
        <v>0</v>
      </c>
      <c r="Z241" s="109">
        <f>SUM('10:14'!Z241)</f>
        <v>0</v>
      </c>
      <c r="AA241" s="109">
        <f>SUM('10:14'!AA241)</f>
        <v>0</v>
      </c>
      <c r="AB241" s="73"/>
      <c r="AC241" s="54"/>
      <c r="AD241" s="418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5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SUM('10:14'!G242)</f>
        <v>0</v>
      </c>
      <c r="H242" s="411">
        <f t="shared" si="70"/>
        <v>0</v>
      </c>
      <c r="I242" s="109">
        <f>SUM('10:14'!I242)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83"/>
        <v/>
      </c>
      <c r="N242" s="109">
        <f>SUM('10:14'!N242)</f>
        <v>0</v>
      </c>
      <c r="O242" s="109">
        <f>SUM('10:14'!O242)</f>
        <v>0</v>
      </c>
      <c r="P242" s="109">
        <f>SUM('10:14'!P242)</f>
        <v>0</v>
      </c>
      <c r="Q242" s="109">
        <f>SUM('10:14'!Q242)</f>
        <v>0</v>
      </c>
      <c r="R242" s="109">
        <f>SUM('10:14'!R242)</f>
        <v>0</v>
      </c>
      <c r="S242" s="109">
        <f>SUM('10:14'!S242)</f>
        <v>0</v>
      </c>
      <c r="T242" s="109">
        <f>SUM('10:14'!T242)</f>
        <v>0</v>
      </c>
      <c r="U242" s="109">
        <f>SUM('10:14'!U242)</f>
        <v>0</v>
      </c>
      <c r="V242" s="244">
        <f t="shared" si="86"/>
        <v>0</v>
      </c>
      <c r="W242" s="33" t="str">
        <f t="shared" si="87"/>
        <v/>
      </c>
      <c r="X242" s="109">
        <f>SUM('10:14'!X242)</f>
        <v>0</v>
      </c>
      <c r="Y242" s="109">
        <f>SUM('10:14'!Y242)</f>
        <v>0</v>
      </c>
      <c r="Z242" s="109">
        <f>SUM('10:14'!Z242)</f>
        <v>0</v>
      </c>
      <c r="AA242" s="109">
        <f>SUM('10:14'!AA242)</f>
        <v>0</v>
      </c>
      <c r="AB242" s="73"/>
      <c r="AC242" s="54"/>
      <c r="AD242" s="418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5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SUM('10:14'!G243)</f>
        <v>0</v>
      </c>
      <c r="H243" s="411">
        <f t="shared" si="70"/>
        <v>0</v>
      </c>
      <c r="I243" s="109">
        <f>SUM('10:14'!I243)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83"/>
        <v/>
      </c>
      <c r="N243" s="109">
        <f>SUM('10:14'!N243)</f>
        <v>0</v>
      </c>
      <c r="O243" s="109">
        <f>SUM('10:14'!O243)</f>
        <v>0</v>
      </c>
      <c r="P243" s="109">
        <f>SUM('10:14'!P243)</f>
        <v>0</v>
      </c>
      <c r="Q243" s="109">
        <f>SUM('10:14'!Q243)</f>
        <v>0</v>
      </c>
      <c r="R243" s="109">
        <f>SUM('10:14'!R243)</f>
        <v>0</v>
      </c>
      <c r="S243" s="109">
        <f>SUM('10:14'!S243)</f>
        <v>0</v>
      </c>
      <c r="T243" s="109">
        <f>SUM('10:14'!T243)</f>
        <v>0</v>
      </c>
      <c r="U243" s="109">
        <f>SUM('10:14'!U243)</f>
        <v>0</v>
      </c>
      <c r="V243" s="244">
        <f t="shared" si="86"/>
        <v>0</v>
      </c>
      <c r="W243" s="33" t="str">
        <f t="shared" si="87"/>
        <v/>
      </c>
      <c r="X243" s="109">
        <f>SUM('10:14'!X243)</f>
        <v>0</v>
      </c>
      <c r="Y243" s="109">
        <f>SUM('10:14'!Y243)</f>
        <v>0</v>
      </c>
      <c r="Z243" s="109">
        <f>SUM('10:14'!Z243)</f>
        <v>0</v>
      </c>
      <c r="AA243" s="109">
        <f>SUM('10:14'!AA243)</f>
        <v>0</v>
      </c>
      <c r="AB243" s="73"/>
      <c r="AC243" s="54"/>
      <c r="AD243" s="418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60">
        <v>30600013</v>
      </c>
      <c r="B244" s="225" t="s">
        <v>377</v>
      </c>
      <c r="C244" s="209" t="s">
        <v>374</v>
      </c>
      <c r="D244" s="17"/>
      <c r="E244" s="17"/>
      <c r="F244" s="6"/>
      <c r="G244" s="109">
        <f>SUM('10:14'!G244)</f>
        <v>0</v>
      </c>
      <c r="H244" s="411">
        <f t="shared" si="70"/>
        <v>0</v>
      </c>
      <c r="I244" s="109">
        <f>SUM('10:14'!I244)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83"/>
        <v>0</v>
      </c>
      <c r="N244" s="109">
        <f>SUM('10:14'!N244)</f>
        <v>0</v>
      </c>
      <c r="O244" s="109">
        <f>SUM('10:14'!O244)</f>
        <v>0</v>
      </c>
      <c r="P244" s="109">
        <f>SUM('10:14'!P244)</f>
        <v>0</v>
      </c>
      <c r="Q244" s="109">
        <f>SUM('10:14'!Q244)</f>
        <v>0</v>
      </c>
      <c r="R244" s="109">
        <f>SUM('10:14'!R244)</f>
        <v>0</v>
      </c>
      <c r="S244" s="109">
        <f>SUM('10:14'!S244)</f>
        <v>0</v>
      </c>
      <c r="T244" s="109">
        <f>SUM('10:14'!T244)</f>
        <v>0</v>
      </c>
      <c r="U244" s="109">
        <f>SUM('10:14'!U244)</f>
        <v>0</v>
      </c>
      <c r="V244" s="244"/>
      <c r="W244" s="33"/>
      <c r="X244" s="109">
        <f>SUM('10:14'!X244)</f>
        <v>0</v>
      </c>
      <c r="Y244" s="109">
        <f>SUM('10:14'!Y244)</f>
        <v>0</v>
      </c>
      <c r="Z244" s="109">
        <f>SUM('10:14'!Z244)</f>
        <v>0</v>
      </c>
      <c r="AA244" s="109">
        <f>SUM('10:14'!AA244)</f>
        <v>0</v>
      </c>
      <c r="AB244" s="73"/>
      <c r="AC244" s="54"/>
      <c r="AD244" s="418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60">
        <v>30600014</v>
      </c>
      <c r="B245" s="225" t="s">
        <v>377</v>
      </c>
      <c r="C245" s="209" t="s">
        <v>369</v>
      </c>
      <c r="D245" s="17"/>
      <c r="E245" s="17"/>
      <c r="F245" s="6"/>
      <c r="G245" s="109">
        <f>SUM('10:14'!G245)</f>
        <v>0</v>
      </c>
      <c r="H245" s="411">
        <f t="shared" si="70"/>
        <v>0</v>
      </c>
      <c r="I245" s="109">
        <f>SUM('10:14'!I245)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83"/>
        <v>0</v>
      </c>
      <c r="N245" s="109">
        <f>SUM('10:14'!N245)</f>
        <v>0</v>
      </c>
      <c r="O245" s="109">
        <f>SUM('10:14'!O245)</f>
        <v>0</v>
      </c>
      <c r="P245" s="109">
        <f>SUM('10:14'!P245)</f>
        <v>0</v>
      </c>
      <c r="Q245" s="109">
        <f>SUM('10:14'!Q245)</f>
        <v>0</v>
      </c>
      <c r="R245" s="109">
        <f>SUM('10:14'!R245)</f>
        <v>0</v>
      </c>
      <c r="S245" s="109">
        <f>SUM('10:14'!S245)</f>
        <v>0</v>
      </c>
      <c r="T245" s="109">
        <f>SUM('10:14'!T245)</f>
        <v>0</v>
      </c>
      <c r="U245" s="109">
        <f>SUM('10:14'!U245)</f>
        <v>0</v>
      </c>
      <c r="V245" s="244"/>
      <c r="W245" s="33"/>
      <c r="X245" s="109">
        <f>SUM('10:14'!X245)</f>
        <v>0</v>
      </c>
      <c r="Y245" s="109">
        <f>SUM('10:14'!Y245)</f>
        <v>0</v>
      </c>
      <c r="Z245" s="109">
        <f>SUM('10:14'!Z245)</f>
        <v>0</v>
      </c>
      <c r="AA245" s="109">
        <f>SUM('10:14'!AA245)</f>
        <v>0</v>
      </c>
      <c r="AB245" s="73"/>
      <c r="AC245" s="54"/>
      <c r="AD245" s="418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60">
        <v>30600012</v>
      </c>
      <c r="B246" s="225" t="s">
        <v>377</v>
      </c>
      <c r="C246" s="209" t="s">
        <v>370</v>
      </c>
      <c r="D246" s="17"/>
      <c r="E246" s="17"/>
      <c r="F246" s="6"/>
      <c r="G246" s="109">
        <f>SUM('10:14'!G246)</f>
        <v>0</v>
      </c>
      <c r="H246" s="411">
        <f t="shared" si="70"/>
        <v>0</v>
      </c>
      <c r="I246" s="109">
        <f>SUM('10:14'!I246)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83"/>
        <v>0</v>
      </c>
      <c r="N246" s="109">
        <f>SUM('10:14'!N246)</f>
        <v>0</v>
      </c>
      <c r="O246" s="109">
        <f>SUM('10:14'!O246)</f>
        <v>0</v>
      </c>
      <c r="P246" s="109">
        <f>SUM('10:14'!P246)</f>
        <v>0</v>
      </c>
      <c r="Q246" s="109">
        <f>SUM('10:14'!Q246)</f>
        <v>0</v>
      </c>
      <c r="R246" s="109">
        <f>SUM('10:14'!R246)</f>
        <v>0</v>
      </c>
      <c r="S246" s="109">
        <f>SUM('10:14'!S246)</f>
        <v>0</v>
      </c>
      <c r="T246" s="109">
        <f>SUM('10:14'!T246)</f>
        <v>0</v>
      </c>
      <c r="U246" s="109">
        <f>SUM('10:14'!U246)</f>
        <v>0</v>
      </c>
      <c r="V246" s="244"/>
      <c r="W246" s="33"/>
      <c r="X246" s="109">
        <f>SUM('10:14'!X246)</f>
        <v>0</v>
      </c>
      <c r="Y246" s="109">
        <f>SUM('10:14'!Y246)</f>
        <v>0</v>
      </c>
      <c r="Z246" s="109">
        <f>SUM('10:14'!Z246)</f>
        <v>0</v>
      </c>
      <c r="AA246" s="109">
        <f>SUM('10:14'!AA246)</f>
        <v>0</v>
      </c>
      <c r="AB246" s="73"/>
      <c r="AC246" s="54"/>
      <c r="AD246" s="418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60">
        <v>30600011</v>
      </c>
      <c r="B247" s="225" t="s">
        <v>377</v>
      </c>
      <c r="C247" s="209" t="s">
        <v>371</v>
      </c>
      <c r="D247" s="17"/>
      <c r="E247" s="17"/>
      <c r="F247" s="6"/>
      <c r="G247" s="109">
        <f>SUM('10:14'!G247)</f>
        <v>0</v>
      </c>
      <c r="H247" s="411">
        <f t="shared" si="70"/>
        <v>0</v>
      </c>
      <c r="I247" s="109">
        <f>SUM('10:14'!I247)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83"/>
        <v>0</v>
      </c>
      <c r="N247" s="109">
        <f>SUM('10:14'!N247)</f>
        <v>0</v>
      </c>
      <c r="O247" s="109">
        <f>SUM('10:14'!O247)</f>
        <v>0</v>
      </c>
      <c r="P247" s="109">
        <f>SUM('10:14'!P247)</f>
        <v>0</v>
      </c>
      <c r="Q247" s="109">
        <f>SUM('10:14'!Q247)</f>
        <v>0</v>
      </c>
      <c r="R247" s="109">
        <f>SUM('10:14'!R247)</f>
        <v>0</v>
      </c>
      <c r="S247" s="109">
        <f>SUM('10:14'!S247)</f>
        <v>0</v>
      </c>
      <c r="T247" s="109">
        <f>SUM('10:14'!T247)</f>
        <v>0</v>
      </c>
      <c r="U247" s="109">
        <f>SUM('10:14'!U247)</f>
        <v>0</v>
      </c>
      <c r="V247" s="244"/>
      <c r="W247" s="33"/>
      <c r="X247" s="109">
        <f>SUM('10:14'!X247)</f>
        <v>0</v>
      </c>
      <c r="Y247" s="109">
        <f>SUM('10:14'!Y247)</f>
        <v>0</v>
      </c>
      <c r="Z247" s="109">
        <f>SUM('10:14'!Z247)</f>
        <v>0</v>
      </c>
      <c r="AA247" s="109">
        <f>SUM('10:14'!AA247)</f>
        <v>0</v>
      </c>
      <c r="AB247" s="73"/>
      <c r="AC247" s="54"/>
      <c r="AD247" s="418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60">
        <v>30300002</v>
      </c>
      <c r="B248" s="225" t="s">
        <v>407</v>
      </c>
      <c r="C248" s="209" t="s">
        <v>409</v>
      </c>
      <c r="D248" s="17"/>
      <c r="E248" s="17"/>
      <c r="F248" s="6"/>
      <c r="G248" s="109">
        <f>SUM('10:14'!G248)</f>
        <v>0</v>
      </c>
      <c r="H248" s="411">
        <f t="shared" si="70"/>
        <v>0</v>
      </c>
      <c r="I248" s="109">
        <f>SUM('10:14'!I248)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73"/>
      <c r="AC248" s="54"/>
      <c r="AD248" s="418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60">
        <v>30300001</v>
      </c>
      <c r="B249" s="225" t="s">
        <v>407</v>
      </c>
      <c r="C249" s="209" t="s">
        <v>411</v>
      </c>
      <c r="D249" s="17"/>
      <c r="E249" s="17"/>
      <c r="F249" s="6"/>
      <c r="G249" s="109">
        <f>SUM('10:14'!G249)</f>
        <v>0</v>
      </c>
      <c r="H249" s="411">
        <f t="shared" si="70"/>
        <v>0</v>
      </c>
      <c r="I249" s="109">
        <f>SUM('10:14'!I249)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73"/>
      <c r="AC249" s="54"/>
      <c r="AD249" s="418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60">
        <v>30300003</v>
      </c>
      <c r="B250" s="225" t="s">
        <v>407</v>
      </c>
      <c r="C250" s="209" t="s">
        <v>414</v>
      </c>
      <c r="D250" s="17"/>
      <c r="E250" s="17"/>
      <c r="F250" s="6"/>
      <c r="G250" s="109">
        <f>SUM('10:14'!G250)</f>
        <v>0</v>
      </c>
      <c r="H250" s="411">
        <f t="shared" si="70"/>
        <v>0</v>
      </c>
      <c r="I250" s="109">
        <f>SUM('10:14'!I250)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73"/>
      <c r="AC250" s="54"/>
      <c r="AD250" s="418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60">
        <v>30300005</v>
      </c>
      <c r="B251" s="212" t="s">
        <v>363</v>
      </c>
      <c r="C251" s="16" t="s">
        <v>349</v>
      </c>
      <c r="D251" s="17"/>
      <c r="E251" s="17"/>
      <c r="F251" s="6"/>
      <c r="G251" s="109">
        <f>SUM('10:14'!G251)</f>
        <v>0</v>
      </c>
      <c r="H251" s="411">
        <f t="shared" si="70"/>
        <v>0</v>
      </c>
      <c r="I251" s="109">
        <f>SUM('10:14'!I251)</f>
        <v>0</v>
      </c>
      <c r="J251" s="31"/>
      <c r="K251" s="35"/>
      <c r="L251" s="98">
        <v>4</v>
      </c>
      <c r="M251" s="36"/>
      <c r="N251" s="31"/>
      <c r="O251" s="109">
        <f>SUM('10:14'!O251)</f>
        <v>0</v>
      </c>
      <c r="P251" s="109">
        <f>SUM('10:14'!P251)</f>
        <v>0</v>
      </c>
      <c r="Q251" s="109">
        <f>SUM('10:14'!Q251)</f>
        <v>0</v>
      </c>
      <c r="R251" s="109">
        <f>SUM('10:14'!R251)</f>
        <v>0</v>
      </c>
      <c r="S251" s="109">
        <f>SUM('10:14'!S251)</f>
        <v>0</v>
      </c>
      <c r="T251" s="109">
        <f>SUM('10:14'!T251)</f>
        <v>0</v>
      </c>
      <c r="U251" s="109">
        <f>SUM('10:14'!U251)</f>
        <v>0</v>
      </c>
      <c r="V251" s="244"/>
      <c r="W251" s="33"/>
      <c r="X251" s="109">
        <f>SUM('10:14'!X251)</f>
        <v>0</v>
      </c>
      <c r="Y251" s="109">
        <f>SUM('10:14'!Y251)</f>
        <v>0</v>
      </c>
      <c r="Z251" s="109">
        <f>SUM('10:14'!Z251)</f>
        <v>0</v>
      </c>
      <c r="AA251" s="109">
        <f>SUM('10:14'!AA251)</f>
        <v>0</v>
      </c>
      <c r="AB251" s="73"/>
      <c r="AC251" s="54"/>
      <c r="AD251" s="418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60">
        <v>30300004</v>
      </c>
      <c r="B252" s="212" t="s">
        <v>363</v>
      </c>
      <c r="C252" s="16" t="s">
        <v>350</v>
      </c>
      <c r="D252" s="17"/>
      <c r="E252" s="17"/>
      <c r="F252" s="6"/>
      <c r="G252" s="109">
        <f>SUM('10:14'!G252)</f>
        <v>0</v>
      </c>
      <c r="H252" s="411">
        <f t="shared" si="70"/>
        <v>0</v>
      </c>
      <c r="I252" s="109">
        <f>SUM('10:14'!I252)</f>
        <v>0</v>
      </c>
      <c r="J252" s="31"/>
      <c r="K252" s="35"/>
      <c r="L252" s="98">
        <v>4</v>
      </c>
      <c r="M252" s="36"/>
      <c r="N252" s="31"/>
      <c r="O252" s="109">
        <f>SUM('10:14'!O252)</f>
        <v>0</v>
      </c>
      <c r="P252" s="109">
        <f>SUM('10:14'!P252)</f>
        <v>0</v>
      </c>
      <c r="Q252" s="109">
        <f>SUM('10:14'!Q252)</f>
        <v>0</v>
      </c>
      <c r="R252" s="109">
        <f>SUM('10:14'!R252)</f>
        <v>0</v>
      </c>
      <c r="S252" s="109">
        <f>SUM('10:14'!S252)</f>
        <v>0</v>
      </c>
      <c r="T252" s="109">
        <f>SUM('10:14'!T252)</f>
        <v>0</v>
      </c>
      <c r="U252" s="109">
        <f>SUM('10:14'!U252)</f>
        <v>0</v>
      </c>
      <c r="V252" s="244"/>
      <c r="W252" s="33"/>
      <c r="X252" s="109">
        <f>SUM('10:14'!X252)</f>
        <v>0</v>
      </c>
      <c r="Y252" s="109">
        <f>SUM('10:14'!Y252)</f>
        <v>0</v>
      </c>
      <c r="Z252" s="109">
        <f>SUM('10:14'!Z252)</f>
        <v>0</v>
      </c>
      <c r="AA252" s="109">
        <f>SUM('10:14'!AA252)</f>
        <v>0</v>
      </c>
      <c r="AB252" s="73"/>
      <c r="AC252" s="54"/>
      <c r="AD252" s="418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60">
        <v>30300006</v>
      </c>
      <c r="B253" s="212" t="s">
        <v>363</v>
      </c>
      <c r="C253" s="16" t="s">
        <v>351</v>
      </c>
      <c r="D253" s="17"/>
      <c r="E253" s="17"/>
      <c r="F253" s="6"/>
      <c r="G253" s="109">
        <f>SUM('10:14'!G253)</f>
        <v>0</v>
      </c>
      <c r="H253" s="411">
        <f t="shared" si="70"/>
        <v>0</v>
      </c>
      <c r="I253" s="109">
        <f>SUM('10:14'!I253)</f>
        <v>0</v>
      </c>
      <c r="J253" s="31"/>
      <c r="K253" s="35"/>
      <c r="L253" s="98">
        <v>4</v>
      </c>
      <c r="M253" s="36"/>
      <c r="N253" s="31"/>
      <c r="O253" s="109">
        <f>SUM('10:14'!O253)</f>
        <v>0</v>
      </c>
      <c r="P253" s="109">
        <f>SUM('10:14'!P253)</f>
        <v>0</v>
      </c>
      <c r="Q253" s="109">
        <f>SUM('10:14'!Q253)</f>
        <v>0</v>
      </c>
      <c r="R253" s="109">
        <f>SUM('10:14'!R253)</f>
        <v>0</v>
      </c>
      <c r="S253" s="109">
        <f>SUM('10:14'!S253)</f>
        <v>0</v>
      </c>
      <c r="T253" s="109">
        <f>SUM('10:14'!T253)</f>
        <v>0</v>
      </c>
      <c r="U253" s="109">
        <f>SUM('10:14'!U253)</f>
        <v>0</v>
      </c>
      <c r="V253" s="244"/>
      <c r="W253" s="33"/>
      <c r="X253" s="109">
        <f>SUM('10:14'!X253)</f>
        <v>0</v>
      </c>
      <c r="Y253" s="109">
        <f>SUM('10:14'!Y253)</f>
        <v>0</v>
      </c>
      <c r="Z253" s="109">
        <f>SUM('10:14'!Z253)</f>
        <v>0</v>
      </c>
      <c r="AA253" s="109">
        <f>SUM('10:14'!AA253)</f>
        <v>0</v>
      </c>
      <c r="AB253" s="73"/>
      <c r="AC253" s="54"/>
      <c r="AD253" s="418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31" t="s">
        <v>86</v>
      </c>
      <c r="B254" s="631"/>
      <c r="C254" s="414" t="s">
        <v>71</v>
      </c>
      <c r="D254" s="20"/>
      <c r="E254" s="20"/>
      <c r="F254" s="32"/>
      <c r="G254" s="110">
        <f>SUM(G197:G253)</f>
        <v>5856</v>
      </c>
      <c r="H254" s="30">
        <f>SUM(H197:H253)</f>
        <v>29515.600000000002</v>
      </c>
      <c r="I254" s="30">
        <f>SUM(I197:I253)</f>
        <v>127.02</v>
      </c>
      <c r="J254" s="31">
        <f t="array" ref="J254">IF(ISERROR(G254/I254),"",G254/I254)</f>
        <v>46.10297590930562</v>
      </c>
      <c r="K254" s="30">
        <f>SUM(K197:K253)</f>
        <v>151.07346092322834</v>
      </c>
      <c r="L254" s="114"/>
      <c r="M254" s="105">
        <f t="shared" ref="M254:V254" si="88">SUM(M197:M253)</f>
        <v>-34.053460923228357</v>
      </c>
      <c r="N254" s="30">
        <f t="shared" si="88"/>
        <v>0</v>
      </c>
      <c r="O254" s="107">
        <f t="shared" si="88"/>
        <v>0</v>
      </c>
      <c r="P254" s="107">
        <f t="shared" si="88"/>
        <v>0</v>
      </c>
      <c r="Q254" s="107">
        <f t="shared" si="88"/>
        <v>0</v>
      </c>
      <c r="R254" s="107">
        <f t="shared" si="88"/>
        <v>0</v>
      </c>
      <c r="S254" s="108">
        <f t="shared" si="88"/>
        <v>0</v>
      </c>
      <c r="T254" s="107">
        <f t="shared" si="88"/>
        <v>0</v>
      </c>
      <c r="U254" s="107">
        <f t="shared" si="88"/>
        <v>0</v>
      </c>
      <c r="V254" s="244">
        <f t="shared" si="88"/>
        <v>0</v>
      </c>
      <c r="W254" s="33">
        <f t="shared" ref="W254:W261" si="89">IF(ISERROR(V254/G254),"",V254/G254)</f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75"/>
      <c r="AC254" s="70"/>
      <c r="AD254" s="418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57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SUM('10:14'!G255)</f>
        <v>0</v>
      </c>
      <c r="H255" s="411">
        <f>D255*G255</f>
        <v>0</v>
      </c>
      <c r="I255" s="109">
        <f>SUM('10:14'!I255)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109">
        <f>SUM('10:14'!O255)</f>
        <v>0</v>
      </c>
      <c r="P255" s="109">
        <f>SUM('10:14'!P255)</f>
        <v>0</v>
      </c>
      <c r="Q255" s="109">
        <f>SUM('10:14'!Q255)</f>
        <v>0</v>
      </c>
      <c r="R255" s="109">
        <f>SUM('10:14'!R255)</f>
        <v>0</v>
      </c>
      <c r="S255" s="109">
        <f>SUM('10:14'!S255)</f>
        <v>0</v>
      </c>
      <c r="T255" s="109">
        <f>SUM('10:14'!T255)</f>
        <v>0</v>
      </c>
      <c r="U255" s="109">
        <f>SUM('10:14'!U255)</f>
        <v>0</v>
      </c>
      <c r="V255" s="244">
        <f t="shared" ref="V255:V261" si="92">SUM(X255:AA255)</f>
        <v>0</v>
      </c>
      <c r="W255" s="33" t="str">
        <f t="shared" si="89"/>
        <v/>
      </c>
      <c r="X255" s="109">
        <f>SUM('10:14'!X255)</f>
        <v>0</v>
      </c>
      <c r="Y255" s="109">
        <f>SUM('10:14'!Y255)</f>
        <v>0</v>
      </c>
      <c r="Z255" s="109">
        <f>SUM('10:14'!Z255)</f>
        <v>0</v>
      </c>
      <c r="AA255" s="109">
        <f>SUM('10:14'!AA255)</f>
        <v>0</v>
      </c>
      <c r="AB255" s="73"/>
      <c r="AC255" s="54"/>
      <c r="AD255" s="418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57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SUM('10:14'!G256)</f>
        <v>0</v>
      </c>
      <c r="H256" s="411">
        <f t="shared" ref="H256:H288" si="93">D256*G256</f>
        <v>0</v>
      </c>
      <c r="I256" s="109">
        <f>SUM('10:14'!I256)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90"/>
        <v>0</v>
      </c>
      <c r="N256" s="31">
        <f t="shared" si="91"/>
        <v>0</v>
      </c>
      <c r="O256" s="109">
        <f>SUM('10:14'!O256)</f>
        <v>0</v>
      </c>
      <c r="P256" s="109">
        <f>SUM('10:14'!P256)</f>
        <v>0</v>
      </c>
      <c r="Q256" s="109">
        <f>SUM('10:14'!Q256)</f>
        <v>0</v>
      </c>
      <c r="R256" s="109">
        <f>SUM('10:14'!R256)</f>
        <v>0</v>
      </c>
      <c r="S256" s="109">
        <f>SUM('10:14'!S256)</f>
        <v>0</v>
      </c>
      <c r="T256" s="109">
        <f>SUM('10:14'!T256)</f>
        <v>0</v>
      </c>
      <c r="U256" s="109">
        <f>SUM('10:14'!U256)</f>
        <v>0</v>
      </c>
      <c r="V256" s="244">
        <f t="shared" si="92"/>
        <v>0</v>
      </c>
      <c r="W256" s="33" t="str">
        <f t="shared" si="89"/>
        <v/>
      </c>
      <c r="X256" s="109">
        <f>SUM('10:14'!X256)</f>
        <v>0</v>
      </c>
      <c r="Y256" s="109">
        <f>SUM('10:14'!Y256)</f>
        <v>0</v>
      </c>
      <c r="Z256" s="109">
        <f>SUM('10:14'!Z256)</f>
        <v>0</v>
      </c>
      <c r="AA256" s="109">
        <f>SUM('10:14'!AA256)</f>
        <v>0</v>
      </c>
      <c r="AB256" s="73"/>
      <c r="AC256" s="54"/>
      <c r="AD256" s="418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57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SUM('10:14'!G257)</f>
        <v>0</v>
      </c>
      <c r="H257" s="411">
        <f t="shared" si="93"/>
        <v>0</v>
      </c>
      <c r="I257" s="109">
        <f>SUM('10:14'!I257)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90"/>
        <v>0</v>
      </c>
      <c r="N257" s="31">
        <f t="shared" si="91"/>
        <v>0</v>
      </c>
      <c r="O257" s="109">
        <f>SUM('10:14'!O257)</f>
        <v>0</v>
      </c>
      <c r="P257" s="109">
        <f>SUM('10:14'!P257)</f>
        <v>0</v>
      </c>
      <c r="Q257" s="109">
        <f>SUM('10:14'!Q257)</f>
        <v>0</v>
      </c>
      <c r="R257" s="109">
        <f>SUM('10:14'!R257)</f>
        <v>0</v>
      </c>
      <c r="S257" s="109">
        <f>SUM('10:14'!S257)</f>
        <v>0</v>
      </c>
      <c r="T257" s="109">
        <f>SUM('10:14'!T257)</f>
        <v>0</v>
      </c>
      <c r="U257" s="109">
        <f>SUM('10:14'!U257)</f>
        <v>0</v>
      </c>
      <c r="V257" s="244">
        <f t="shared" si="92"/>
        <v>0</v>
      </c>
      <c r="W257" s="33" t="str">
        <f t="shared" si="89"/>
        <v/>
      </c>
      <c r="X257" s="109">
        <f>SUM('10:14'!X257)</f>
        <v>0</v>
      </c>
      <c r="Y257" s="109">
        <f>SUM('10:14'!Y257)</f>
        <v>0</v>
      </c>
      <c r="Z257" s="109">
        <f>SUM('10:14'!Z257)</f>
        <v>0</v>
      </c>
      <c r="AA257" s="109">
        <f>SUM('10:14'!AA257)</f>
        <v>0</v>
      </c>
      <c r="AB257" s="73"/>
      <c r="AC257" s="54"/>
      <c r="AD257" s="418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57">
        <v>30400014</v>
      </c>
      <c r="B258" s="260" t="s">
        <v>949</v>
      </c>
      <c r="C258" s="16" t="s">
        <v>53</v>
      </c>
      <c r="D258" s="17">
        <v>5.03</v>
      </c>
      <c r="E258" s="17"/>
      <c r="F258" s="6"/>
      <c r="G258" s="109">
        <f>SUM('10:14'!G258)</f>
        <v>0</v>
      </c>
      <c r="H258" s="411">
        <f t="shared" si="93"/>
        <v>0</v>
      </c>
      <c r="I258" s="109">
        <f>SUM('10:14'!I258)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90"/>
        <v>0</v>
      </c>
      <c r="N258" s="31">
        <f t="shared" si="91"/>
        <v>0</v>
      </c>
      <c r="O258" s="109">
        <f>SUM('10:14'!O258)</f>
        <v>0</v>
      </c>
      <c r="P258" s="109">
        <f>SUM('10:14'!P258)</f>
        <v>0</v>
      </c>
      <c r="Q258" s="109">
        <f>SUM('10:14'!Q258)</f>
        <v>0</v>
      </c>
      <c r="R258" s="109">
        <f>SUM('10:14'!R258)</f>
        <v>0</v>
      </c>
      <c r="S258" s="109">
        <f>SUM('10:14'!S258)</f>
        <v>0</v>
      </c>
      <c r="T258" s="109">
        <f>SUM('10:14'!T258)</f>
        <v>0</v>
      </c>
      <c r="U258" s="109">
        <f>SUM('10:14'!U258)</f>
        <v>0</v>
      </c>
      <c r="V258" s="244">
        <f t="shared" si="92"/>
        <v>0</v>
      </c>
      <c r="W258" s="33" t="str">
        <f t="shared" si="89"/>
        <v/>
      </c>
      <c r="X258" s="109">
        <f>SUM('10:14'!X258)</f>
        <v>0</v>
      </c>
      <c r="Y258" s="109">
        <f>SUM('10:14'!Y258)</f>
        <v>0</v>
      </c>
      <c r="Z258" s="109">
        <f>SUM('10:14'!Z258)</f>
        <v>0</v>
      </c>
      <c r="AA258" s="109">
        <f>SUM('10:14'!AA258)</f>
        <v>0</v>
      </c>
      <c r="AB258" s="73"/>
      <c r="AC258" s="54"/>
      <c r="AD258" s="418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57">
        <v>30400013</v>
      </c>
      <c r="B259" s="260" t="s">
        <v>492</v>
      </c>
      <c r="C259" s="16" t="s">
        <v>72</v>
      </c>
      <c r="D259" s="17">
        <v>5.03</v>
      </c>
      <c r="E259" s="17"/>
      <c r="F259" s="6"/>
      <c r="G259" s="109">
        <f>SUM('10:14'!G259)</f>
        <v>0</v>
      </c>
      <c r="H259" s="411">
        <f t="shared" si="93"/>
        <v>0</v>
      </c>
      <c r="I259" s="109">
        <f>SUM('10:14'!I259)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90"/>
        <v>0</v>
      </c>
      <c r="N259" s="31">
        <f t="shared" si="91"/>
        <v>0</v>
      </c>
      <c r="O259" s="109">
        <f>SUM('10:14'!O259)</f>
        <v>0</v>
      </c>
      <c r="P259" s="109">
        <f>SUM('10:14'!P259)</f>
        <v>0</v>
      </c>
      <c r="Q259" s="109">
        <f>SUM('10:14'!Q259)</f>
        <v>0</v>
      </c>
      <c r="R259" s="109">
        <f>SUM('10:14'!R259)</f>
        <v>0</v>
      </c>
      <c r="S259" s="109">
        <f>SUM('10:14'!S259)</f>
        <v>0</v>
      </c>
      <c r="T259" s="109">
        <f>SUM('10:14'!T259)</f>
        <v>0</v>
      </c>
      <c r="U259" s="109">
        <f>SUM('10:14'!U259)</f>
        <v>0</v>
      </c>
      <c r="V259" s="244">
        <f t="shared" si="92"/>
        <v>0</v>
      </c>
      <c r="W259" s="33" t="str">
        <f t="shared" si="89"/>
        <v/>
      </c>
      <c r="X259" s="109">
        <f>SUM('10:14'!X259)</f>
        <v>0</v>
      </c>
      <c r="Y259" s="109">
        <f>SUM('10:14'!Y259)</f>
        <v>0</v>
      </c>
      <c r="Z259" s="109">
        <f>SUM('10:14'!Z259)</f>
        <v>0</v>
      </c>
      <c r="AA259" s="109">
        <f>SUM('10:14'!AA259)</f>
        <v>0</v>
      </c>
      <c r="AB259" s="73"/>
      <c r="AC259" s="54"/>
      <c r="AD259" s="418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57">
        <v>30400016</v>
      </c>
      <c r="B260" s="260" t="s">
        <v>949</v>
      </c>
      <c r="C260" s="16" t="s">
        <v>60</v>
      </c>
      <c r="D260" s="17">
        <v>5.03</v>
      </c>
      <c r="E260" s="17"/>
      <c r="F260" s="6"/>
      <c r="G260" s="109">
        <f>SUM('10:14'!G260)</f>
        <v>0</v>
      </c>
      <c r="H260" s="411">
        <f t="shared" si="93"/>
        <v>0</v>
      </c>
      <c r="I260" s="109">
        <f>SUM('10:14'!I260)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90"/>
        <v>0</v>
      </c>
      <c r="N260" s="31">
        <f t="shared" si="91"/>
        <v>0</v>
      </c>
      <c r="O260" s="109">
        <f>SUM('10:14'!O260)</f>
        <v>0</v>
      </c>
      <c r="P260" s="109">
        <f>SUM('10:14'!P260)</f>
        <v>0</v>
      </c>
      <c r="Q260" s="109">
        <f>SUM('10:14'!Q260)</f>
        <v>0</v>
      </c>
      <c r="R260" s="109">
        <f>SUM('10:14'!R260)</f>
        <v>0</v>
      </c>
      <c r="S260" s="109">
        <f>SUM('10:14'!S260)</f>
        <v>0</v>
      </c>
      <c r="T260" s="109">
        <f>SUM('10:14'!T260)</f>
        <v>0</v>
      </c>
      <c r="U260" s="109">
        <f>SUM('10:14'!U260)</f>
        <v>0</v>
      </c>
      <c r="V260" s="244">
        <f t="shared" si="92"/>
        <v>0</v>
      </c>
      <c r="W260" s="33" t="str">
        <f t="shared" si="89"/>
        <v/>
      </c>
      <c r="X260" s="109">
        <f>SUM('10:14'!X260)</f>
        <v>0</v>
      </c>
      <c r="Y260" s="109">
        <f>SUM('10:14'!Y260)</f>
        <v>0</v>
      </c>
      <c r="Z260" s="109">
        <f>SUM('10:14'!Z260)</f>
        <v>0</v>
      </c>
      <c r="AA260" s="109">
        <f>SUM('10:14'!AA260)</f>
        <v>0</v>
      </c>
      <c r="AB260" s="73"/>
      <c r="AC260" s="54"/>
      <c r="AD260" s="418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57">
        <v>30400017</v>
      </c>
      <c r="B261" s="260" t="s">
        <v>949</v>
      </c>
      <c r="C261" s="16" t="s">
        <v>66</v>
      </c>
      <c r="D261" s="17">
        <v>5.03</v>
      </c>
      <c r="E261" s="17"/>
      <c r="F261" s="6"/>
      <c r="G261" s="109">
        <f>SUM('10:14'!G261)</f>
        <v>0</v>
      </c>
      <c r="H261" s="411">
        <f t="shared" si="93"/>
        <v>0</v>
      </c>
      <c r="I261" s="109">
        <f>SUM('10:14'!I261)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90"/>
        <v>0</v>
      </c>
      <c r="N261" s="31">
        <f t="shared" si="91"/>
        <v>0</v>
      </c>
      <c r="O261" s="109">
        <f>SUM('10:14'!O261)</f>
        <v>0</v>
      </c>
      <c r="P261" s="109">
        <f>SUM('10:14'!P261)</f>
        <v>0</v>
      </c>
      <c r="Q261" s="109">
        <f>SUM('10:14'!Q261)</f>
        <v>0</v>
      </c>
      <c r="R261" s="109">
        <f>SUM('10:14'!R261)</f>
        <v>0</v>
      </c>
      <c r="S261" s="109">
        <f>SUM('10:14'!S261)</f>
        <v>0</v>
      </c>
      <c r="T261" s="109">
        <f>SUM('10:14'!T261)</f>
        <v>0</v>
      </c>
      <c r="U261" s="109">
        <f>SUM('10:14'!U261)</f>
        <v>0</v>
      </c>
      <c r="V261" s="244">
        <f t="shared" si="92"/>
        <v>0</v>
      </c>
      <c r="W261" s="33" t="str">
        <f t="shared" si="89"/>
        <v/>
      </c>
      <c r="X261" s="109">
        <f>SUM('10:14'!X261)</f>
        <v>0</v>
      </c>
      <c r="Y261" s="109">
        <f>SUM('10:14'!Y261)</f>
        <v>0</v>
      </c>
      <c r="Z261" s="109">
        <f>SUM('10:14'!Z261)</f>
        <v>0</v>
      </c>
      <c r="AA261" s="109">
        <f>SUM('10:14'!AA261)</f>
        <v>0</v>
      </c>
      <c r="AB261" s="73"/>
      <c r="AC261" s="54"/>
      <c r="AD261" s="418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57">
        <v>30400015</v>
      </c>
      <c r="B262" s="65" t="s">
        <v>948</v>
      </c>
      <c r="C262" s="16" t="s">
        <v>177</v>
      </c>
      <c r="D262" s="17">
        <v>5.03</v>
      </c>
      <c r="E262" s="17"/>
      <c r="F262" s="6"/>
      <c r="G262" s="109">
        <f>SUM('10:14'!G262)</f>
        <v>0</v>
      </c>
      <c r="H262" s="411">
        <f t="shared" si="93"/>
        <v>0</v>
      </c>
      <c r="I262" s="109">
        <f>SUM('10:14'!I262)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90"/>
        <v>0</v>
      </c>
      <c r="N262" s="31">
        <f t="shared" si="91"/>
        <v>0</v>
      </c>
      <c r="O262" s="109">
        <f>SUM('10:14'!O262)</f>
        <v>0</v>
      </c>
      <c r="P262" s="109">
        <f>SUM('10:14'!P262)</f>
        <v>0</v>
      </c>
      <c r="Q262" s="109">
        <f>SUM('10:14'!Q262)</f>
        <v>0</v>
      </c>
      <c r="R262" s="109">
        <f>SUM('10:14'!R262)</f>
        <v>0</v>
      </c>
      <c r="S262" s="109">
        <f>SUM('10:14'!S262)</f>
        <v>0</v>
      </c>
      <c r="T262" s="109">
        <f>SUM('10:14'!T262)</f>
        <v>0</v>
      </c>
      <c r="U262" s="109">
        <f>SUM('10:14'!U262)</f>
        <v>0</v>
      </c>
      <c r="V262" s="245"/>
      <c r="W262" s="33"/>
      <c r="X262" s="109">
        <f>SUM('10:14'!X262)</f>
        <v>0</v>
      </c>
      <c r="Y262" s="109">
        <f>SUM('10:14'!Y262)</f>
        <v>0</v>
      </c>
      <c r="Z262" s="109">
        <f>SUM('10:14'!Z262)</f>
        <v>0</v>
      </c>
      <c r="AA262" s="109">
        <f>SUM('10:14'!AA262)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62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109">
        <f>SUM('10:14'!G263)</f>
        <v>0</v>
      </c>
      <c r="H263" s="411">
        <f t="shared" si="93"/>
        <v>0</v>
      </c>
      <c r="I263" s="109">
        <f>SUM('10:14'!I263)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98">
        <v>8</v>
      </c>
      <c r="M263" s="36">
        <f>IF(ISERROR(I263-K263),"",I263-K263)</f>
        <v>0</v>
      </c>
      <c r="N263" s="31">
        <f>SUM(O263:U263)</f>
        <v>0</v>
      </c>
      <c r="O263" s="109">
        <f>SUM('10:14'!O263)</f>
        <v>0</v>
      </c>
      <c r="P263" s="109">
        <f>SUM('10:14'!P263)</f>
        <v>0</v>
      </c>
      <c r="Q263" s="109">
        <f>SUM('10:14'!Q263)</f>
        <v>0</v>
      </c>
      <c r="R263" s="109">
        <f>SUM('10:14'!R263)</f>
        <v>0</v>
      </c>
      <c r="S263" s="109">
        <f>SUM('10:14'!S263)</f>
        <v>0</v>
      </c>
      <c r="T263" s="109">
        <f>SUM('10:14'!T263)</f>
        <v>0</v>
      </c>
      <c r="U263" s="109">
        <f>SUM('10:14'!U263)</f>
        <v>0</v>
      </c>
      <c r="V263" s="245">
        <f>SUM(X263:AA263)</f>
        <v>0</v>
      </c>
      <c r="W263" s="33" t="str">
        <f>IF(ISERROR(V263/G263),"",V263/G263)</f>
        <v/>
      </c>
      <c r="X263" s="109">
        <f>SUM('10:14'!X263)</f>
        <v>0</v>
      </c>
      <c r="Y263" s="109">
        <f>SUM('10:14'!Y263)</f>
        <v>0</v>
      </c>
      <c r="Z263" s="109">
        <f>SUM('10:14'!Z263)</f>
        <v>0</v>
      </c>
      <c r="AA263" s="109">
        <f>SUM('10:14'!AA263)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62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109">
        <f>SUM('10:14'!G264)</f>
        <v>0</v>
      </c>
      <c r="H264" s="411">
        <f t="shared" si="93"/>
        <v>0</v>
      </c>
      <c r="I264" s="109">
        <f>SUM('10:14'!I264)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98">
        <v>8</v>
      </c>
      <c r="M264" s="36">
        <f>IF(ISERROR(I264-K264),"",I264-K264)</f>
        <v>0</v>
      </c>
      <c r="N264" s="31">
        <f>SUM(O264:U264)</f>
        <v>0</v>
      </c>
      <c r="O264" s="109">
        <f>SUM('10:14'!O264)</f>
        <v>0</v>
      </c>
      <c r="P264" s="109">
        <f>SUM('10:14'!P264)</f>
        <v>0</v>
      </c>
      <c r="Q264" s="109">
        <f>SUM('10:14'!Q264)</f>
        <v>0</v>
      </c>
      <c r="R264" s="109">
        <f>SUM('10:14'!R264)</f>
        <v>0</v>
      </c>
      <c r="S264" s="109">
        <f>SUM('10:14'!S264)</f>
        <v>0</v>
      </c>
      <c r="T264" s="109">
        <f>SUM('10:14'!T264)</f>
        <v>0</v>
      </c>
      <c r="U264" s="109">
        <f>SUM('10:14'!U264)</f>
        <v>0</v>
      </c>
      <c r="V264" s="245">
        <f>SUM(X264:AA264)</f>
        <v>0</v>
      </c>
      <c r="W264" s="33" t="str">
        <f>IF(ISERROR(V264/G264),"",V264/G264)</f>
        <v/>
      </c>
      <c r="X264" s="109">
        <f>SUM('10:14'!X264)</f>
        <v>0</v>
      </c>
      <c r="Y264" s="109">
        <f>SUM('10:14'!Y264)</f>
        <v>0</v>
      </c>
      <c r="Z264" s="109">
        <f>SUM('10:14'!Z264)</f>
        <v>0</v>
      </c>
      <c r="AA264" s="109">
        <f>SUM('10:14'!AA264)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62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109">
        <f>SUM('10:14'!G265)</f>
        <v>0</v>
      </c>
      <c r="H265" s="411">
        <f t="shared" si="93"/>
        <v>0</v>
      </c>
      <c r="I265" s="109">
        <f>SUM('10:14'!I265)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98">
        <v>8</v>
      </c>
      <c r="M265" s="36">
        <f>IF(ISERROR(I265-K265),"",I265-K265)</f>
        <v>0</v>
      </c>
      <c r="N265" s="31">
        <f>SUM(O265:U265)</f>
        <v>0</v>
      </c>
      <c r="O265" s="109">
        <f>SUM('10:14'!O265)</f>
        <v>0</v>
      </c>
      <c r="P265" s="109">
        <f>SUM('10:14'!P265)</f>
        <v>0</v>
      </c>
      <c r="Q265" s="109">
        <f>SUM('10:14'!Q265)</f>
        <v>0</v>
      </c>
      <c r="R265" s="109">
        <f>SUM('10:14'!R265)</f>
        <v>0</v>
      </c>
      <c r="S265" s="109">
        <f>SUM('10:14'!S265)</f>
        <v>0</v>
      </c>
      <c r="T265" s="109">
        <f>SUM('10:14'!T265)</f>
        <v>0</v>
      </c>
      <c r="U265" s="109">
        <f>SUM('10:14'!U265)</f>
        <v>0</v>
      </c>
      <c r="V265" s="245">
        <f>SUM(X265:AA265)</f>
        <v>0</v>
      </c>
      <c r="W265" s="33" t="str">
        <f>IF(ISERROR(V265/G265),"",V265/G265)</f>
        <v/>
      </c>
      <c r="X265" s="109">
        <f>SUM('10:14'!X265)</f>
        <v>0</v>
      </c>
      <c r="Y265" s="109">
        <f>SUM('10:14'!Y265)</f>
        <v>0</v>
      </c>
      <c r="Z265" s="109">
        <f>SUM('10:14'!Z265)</f>
        <v>0</v>
      </c>
      <c r="AA265" s="109">
        <f>SUM('10:14'!AA265)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62">
        <v>30600003</v>
      </c>
      <c r="B266" s="65" t="s">
        <v>162</v>
      </c>
      <c r="C266" s="222" t="s">
        <v>89</v>
      </c>
      <c r="D266" s="17">
        <v>5.03</v>
      </c>
      <c r="E266" s="17"/>
      <c r="F266" s="6"/>
      <c r="G266" s="109">
        <f>SUM('10:14'!G266)</f>
        <v>0</v>
      </c>
      <c r="H266" s="411">
        <f t="shared" si="93"/>
        <v>0</v>
      </c>
      <c r="I266" s="109">
        <f>SUM('10:14'!I266)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98">
        <v>8</v>
      </c>
      <c r="M266" s="36">
        <f>IF(ISERROR(I266-K266),"",I266-K266)</f>
        <v>0</v>
      </c>
      <c r="N266" s="31">
        <f>SUM(O266:U266)</f>
        <v>0</v>
      </c>
      <c r="O266" s="109">
        <f>SUM('10:14'!O266)</f>
        <v>0</v>
      </c>
      <c r="P266" s="109">
        <f>SUM('10:14'!P266)</f>
        <v>0</v>
      </c>
      <c r="Q266" s="109">
        <f>SUM('10:14'!Q266)</f>
        <v>0</v>
      </c>
      <c r="R266" s="109">
        <f>SUM('10:14'!R266)</f>
        <v>0</v>
      </c>
      <c r="S266" s="109">
        <f>SUM('10:14'!S266)</f>
        <v>0</v>
      </c>
      <c r="T266" s="109">
        <f>SUM('10:14'!T266)</f>
        <v>0</v>
      </c>
      <c r="U266" s="109">
        <f>SUM('10:14'!U266)</f>
        <v>0</v>
      </c>
      <c r="V266" s="245">
        <f>SUM(X266:AA266)</f>
        <v>0</v>
      </c>
      <c r="W266" s="33" t="str">
        <f>IF(ISERROR(V266/G266),"",V266/G266)</f>
        <v/>
      </c>
      <c r="X266" s="109">
        <f>SUM('10:14'!X266)</f>
        <v>0</v>
      </c>
      <c r="Y266" s="109">
        <f>SUM('10:14'!Y266)</f>
        <v>0</v>
      </c>
      <c r="Z266" s="109">
        <f>SUM('10:14'!Z266)</f>
        <v>0</v>
      </c>
      <c r="AA266" s="109">
        <f>SUM('10:14'!AA266)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62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SUM('10:14'!G267)</f>
        <v>0</v>
      </c>
      <c r="H267" s="411">
        <f t="shared" si="93"/>
        <v>0</v>
      </c>
      <c r="I267" s="109">
        <f>SUM('10:14'!I267)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109">
        <f>SUM('10:14'!O267)</f>
        <v>0</v>
      </c>
      <c r="P267" s="109">
        <f>SUM('10:14'!P267)</f>
        <v>0</v>
      </c>
      <c r="Q267" s="109">
        <f>SUM('10:14'!Q267)</f>
        <v>0</v>
      </c>
      <c r="R267" s="109">
        <f>SUM('10:14'!R267)</f>
        <v>0</v>
      </c>
      <c r="S267" s="109">
        <f>SUM('10:14'!S267)</f>
        <v>0</v>
      </c>
      <c r="T267" s="109">
        <f>SUM('10:14'!T267)</f>
        <v>0</v>
      </c>
      <c r="U267" s="109">
        <f>SUM('10:14'!U267)</f>
        <v>0</v>
      </c>
      <c r="V267" s="244">
        <f t="shared" ref="V267:V274" si="96">SUM(X267:AA267)</f>
        <v>0</v>
      </c>
      <c r="W267" s="33" t="str">
        <f t="shared" ref="W267:W274" si="97">IF(ISERROR(V267/G267),"",V267/G267)</f>
        <v/>
      </c>
      <c r="X267" s="109">
        <f>SUM('10:14'!X267)</f>
        <v>0</v>
      </c>
      <c r="Y267" s="109">
        <f>SUM('10:14'!Y267)</f>
        <v>0</v>
      </c>
      <c r="Z267" s="109">
        <f>SUM('10:14'!Z267)</f>
        <v>0</v>
      </c>
      <c r="AA267" s="109">
        <f>SUM('10:14'!AA267)</f>
        <v>0</v>
      </c>
      <c r="AB267" s="73"/>
      <c r="AC267" s="54"/>
      <c r="AD267" s="418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62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SUM('10:14'!G268)</f>
        <v>0</v>
      </c>
      <c r="H268" s="411">
        <f t="shared" si="93"/>
        <v>0</v>
      </c>
      <c r="I268" s="109">
        <f>SUM('10:14'!I268)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94"/>
        <v/>
      </c>
      <c r="N268" s="31">
        <f t="shared" si="95"/>
        <v>0</v>
      </c>
      <c r="O268" s="109">
        <f>SUM('10:14'!O268)</f>
        <v>0</v>
      </c>
      <c r="P268" s="109">
        <f>SUM('10:14'!P268)</f>
        <v>0</v>
      </c>
      <c r="Q268" s="109">
        <f>SUM('10:14'!Q268)</f>
        <v>0</v>
      </c>
      <c r="R268" s="109">
        <f>SUM('10:14'!R268)</f>
        <v>0</v>
      </c>
      <c r="S268" s="109">
        <f>SUM('10:14'!S268)</f>
        <v>0</v>
      </c>
      <c r="T268" s="109">
        <f>SUM('10:14'!T268)</f>
        <v>0</v>
      </c>
      <c r="U268" s="109">
        <f>SUM('10:14'!U268)</f>
        <v>0</v>
      </c>
      <c r="V268" s="244">
        <f t="shared" si="96"/>
        <v>0</v>
      </c>
      <c r="W268" s="33" t="str">
        <f t="shared" si="97"/>
        <v/>
      </c>
      <c r="X268" s="109">
        <f>SUM('10:14'!X268)</f>
        <v>0</v>
      </c>
      <c r="Y268" s="109">
        <f>SUM('10:14'!Y268)</f>
        <v>0</v>
      </c>
      <c r="Z268" s="109">
        <f>SUM('10:14'!Z268)</f>
        <v>0</v>
      </c>
      <c r="AA268" s="109">
        <f>SUM('10:14'!AA268)</f>
        <v>0</v>
      </c>
      <c r="AB268" s="73"/>
      <c r="AC268" s="54"/>
      <c r="AD268" s="418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62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SUM('10:14'!G269)</f>
        <v>0</v>
      </c>
      <c r="H269" s="411">
        <f t="shared" si="93"/>
        <v>0</v>
      </c>
      <c r="I269" s="109">
        <f>SUM('10:14'!I269)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94"/>
        <v/>
      </c>
      <c r="N269" s="31">
        <f t="shared" si="95"/>
        <v>0</v>
      </c>
      <c r="O269" s="109">
        <f>SUM('10:14'!O269)</f>
        <v>0</v>
      </c>
      <c r="P269" s="109">
        <f>SUM('10:14'!P269)</f>
        <v>0</v>
      </c>
      <c r="Q269" s="109">
        <f>SUM('10:14'!Q269)</f>
        <v>0</v>
      </c>
      <c r="R269" s="109">
        <f>SUM('10:14'!R269)</f>
        <v>0</v>
      </c>
      <c r="S269" s="109">
        <f>SUM('10:14'!S269)</f>
        <v>0</v>
      </c>
      <c r="T269" s="109">
        <f>SUM('10:14'!T269)</f>
        <v>0</v>
      </c>
      <c r="U269" s="109">
        <f>SUM('10:14'!U269)</f>
        <v>0</v>
      </c>
      <c r="V269" s="244">
        <f t="shared" si="96"/>
        <v>0</v>
      </c>
      <c r="W269" s="33" t="str">
        <f t="shared" si="97"/>
        <v/>
      </c>
      <c r="X269" s="109">
        <f>SUM('10:14'!X269)</f>
        <v>0</v>
      </c>
      <c r="Y269" s="109">
        <f>SUM('10:14'!Y269)</f>
        <v>0</v>
      </c>
      <c r="Z269" s="109">
        <f>SUM('10:14'!Z269)</f>
        <v>0</v>
      </c>
      <c r="AA269" s="109">
        <f>SUM('10:14'!AA269)</f>
        <v>0</v>
      </c>
      <c r="AB269" s="73"/>
      <c r="AC269" s="54"/>
      <c r="AD269" s="418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62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SUM('10:14'!G270)</f>
        <v>0</v>
      </c>
      <c r="H270" s="411">
        <f t="shared" si="93"/>
        <v>0</v>
      </c>
      <c r="I270" s="109">
        <f>SUM('10:14'!I270)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94"/>
        <v/>
      </c>
      <c r="N270" s="31">
        <f t="shared" si="95"/>
        <v>0</v>
      </c>
      <c r="O270" s="109">
        <f>SUM('10:14'!O270)</f>
        <v>0</v>
      </c>
      <c r="P270" s="109">
        <f>SUM('10:14'!P270)</f>
        <v>0</v>
      </c>
      <c r="Q270" s="109">
        <f>SUM('10:14'!Q270)</f>
        <v>0</v>
      </c>
      <c r="R270" s="109">
        <f>SUM('10:14'!R270)</f>
        <v>0</v>
      </c>
      <c r="S270" s="109">
        <f>SUM('10:14'!S270)</f>
        <v>0</v>
      </c>
      <c r="T270" s="109">
        <f>SUM('10:14'!T270)</f>
        <v>0</v>
      </c>
      <c r="U270" s="109">
        <f>SUM('10:14'!U270)</f>
        <v>0</v>
      </c>
      <c r="V270" s="244">
        <f t="shared" si="96"/>
        <v>0</v>
      </c>
      <c r="W270" s="33" t="str">
        <f t="shared" si="97"/>
        <v/>
      </c>
      <c r="X270" s="109">
        <f>SUM('10:14'!X270)</f>
        <v>0</v>
      </c>
      <c r="Y270" s="109">
        <f>SUM('10:14'!Y270)</f>
        <v>0</v>
      </c>
      <c r="Z270" s="109">
        <f>SUM('10:14'!Z270)</f>
        <v>0</v>
      </c>
      <c r="AA270" s="109">
        <f>SUM('10:14'!AA270)</f>
        <v>0</v>
      </c>
      <c r="AB270" s="73"/>
      <c r="AC270" s="54"/>
      <c r="AD270" s="418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62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SUM('10:14'!G271)</f>
        <v>0</v>
      </c>
      <c r="H271" s="411">
        <f t="shared" si="93"/>
        <v>0</v>
      </c>
      <c r="I271" s="109">
        <f>SUM('10:14'!I271)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94"/>
        <v>0</v>
      </c>
      <c r="N271" s="31">
        <f t="shared" si="95"/>
        <v>0</v>
      </c>
      <c r="O271" s="109">
        <f>SUM('10:14'!O271)</f>
        <v>0</v>
      </c>
      <c r="P271" s="109">
        <f>SUM('10:14'!P271)</f>
        <v>0</v>
      </c>
      <c r="Q271" s="109">
        <f>SUM('10:14'!Q271)</f>
        <v>0</v>
      </c>
      <c r="R271" s="109">
        <f>SUM('10:14'!R271)</f>
        <v>0</v>
      </c>
      <c r="S271" s="109">
        <f>SUM('10:14'!S271)</f>
        <v>0</v>
      </c>
      <c r="T271" s="109">
        <f>SUM('10:14'!T271)</f>
        <v>0</v>
      </c>
      <c r="U271" s="109">
        <f>SUM('10:14'!U271)</f>
        <v>0</v>
      </c>
      <c r="V271" s="244">
        <f t="shared" si="96"/>
        <v>0</v>
      </c>
      <c r="W271" s="33" t="str">
        <f t="shared" si="97"/>
        <v/>
      </c>
      <c r="X271" s="109">
        <f>SUM('10:14'!X271)</f>
        <v>0</v>
      </c>
      <c r="Y271" s="109">
        <f>SUM('10:14'!Y271)</f>
        <v>0</v>
      </c>
      <c r="Z271" s="109">
        <f>SUM('10:14'!Z271)</f>
        <v>0</v>
      </c>
      <c r="AA271" s="109">
        <f>SUM('10:14'!AA271)</f>
        <v>0</v>
      </c>
      <c r="AB271" s="73"/>
      <c r="AC271" s="54"/>
      <c r="AD271" s="418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62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SUM('10:14'!G272)</f>
        <v>0</v>
      </c>
      <c r="H272" s="411">
        <f t="shared" si="93"/>
        <v>0</v>
      </c>
      <c r="I272" s="109">
        <f>SUM('10:14'!I272)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94"/>
        <v>0</v>
      </c>
      <c r="N272" s="31">
        <f t="shared" si="95"/>
        <v>0</v>
      </c>
      <c r="O272" s="109">
        <f>SUM('10:14'!O272)</f>
        <v>0</v>
      </c>
      <c r="P272" s="109">
        <f>SUM('10:14'!P272)</f>
        <v>0</v>
      </c>
      <c r="Q272" s="109">
        <f>SUM('10:14'!Q272)</f>
        <v>0</v>
      </c>
      <c r="R272" s="109">
        <f>SUM('10:14'!R272)</f>
        <v>0</v>
      </c>
      <c r="S272" s="109">
        <f>SUM('10:14'!S272)</f>
        <v>0</v>
      </c>
      <c r="T272" s="109">
        <f>SUM('10:14'!T272)</f>
        <v>0</v>
      </c>
      <c r="U272" s="109">
        <f>SUM('10:14'!U272)</f>
        <v>0</v>
      </c>
      <c r="V272" s="244">
        <f t="shared" si="96"/>
        <v>0</v>
      </c>
      <c r="W272" s="33" t="str">
        <f t="shared" si="97"/>
        <v/>
      </c>
      <c r="X272" s="109">
        <f>SUM('10:14'!X272)</f>
        <v>0</v>
      </c>
      <c r="Y272" s="109">
        <f>SUM('10:14'!Y272)</f>
        <v>0</v>
      </c>
      <c r="Z272" s="109">
        <f>SUM('10:14'!Z272)</f>
        <v>0</v>
      </c>
      <c r="AA272" s="109">
        <f>SUM('10:14'!AA272)</f>
        <v>0</v>
      </c>
      <c r="AB272" s="73"/>
      <c r="AC272" s="54"/>
      <c r="AD272" s="418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62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SUM('10:14'!G273)</f>
        <v>0</v>
      </c>
      <c r="H273" s="411">
        <f t="shared" si="93"/>
        <v>0</v>
      </c>
      <c r="I273" s="109">
        <f>SUM('10:14'!I273)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94"/>
        <v>0</v>
      </c>
      <c r="N273" s="31">
        <f t="shared" si="95"/>
        <v>0</v>
      </c>
      <c r="O273" s="109">
        <f>SUM('10:14'!O273)</f>
        <v>0</v>
      </c>
      <c r="P273" s="109">
        <f>SUM('10:14'!P273)</f>
        <v>0</v>
      </c>
      <c r="Q273" s="109">
        <f>SUM('10:14'!Q273)</f>
        <v>0</v>
      </c>
      <c r="R273" s="109">
        <f>SUM('10:14'!R273)</f>
        <v>0</v>
      </c>
      <c r="S273" s="109">
        <f>SUM('10:14'!S273)</f>
        <v>0</v>
      </c>
      <c r="T273" s="109">
        <f>SUM('10:14'!T273)</f>
        <v>0</v>
      </c>
      <c r="U273" s="109">
        <f>SUM('10:14'!U273)</f>
        <v>0</v>
      </c>
      <c r="V273" s="244">
        <f t="shared" si="96"/>
        <v>0</v>
      </c>
      <c r="W273" s="33" t="str">
        <f t="shared" si="97"/>
        <v/>
      </c>
      <c r="X273" s="109">
        <f>SUM('10:14'!X273)</f>
        <v>0</v>
      </c>
      <c r="Y273" s="109">
        <f>SUM('10:14'!Y273)</f>
        <v>0</v>
      </c>
      <c r="Z273" s="109">
        <f>SUM('10:14'!Z273)</f>
        <v>0</v>
      </c>
      <c r="AA273" s="109">
        <f>SUM('10:14'!AA273)</f>
        <v>0</v>
      </c>
      <c r="AB273" s="73"/>
      <c r="AC273" s="54"/>
      <c r="AD273" s="418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62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SUM('10:14'!G274)</f>
        <v>0</v>
      </c>
      <c r="H274" s="411">
        <f t="shared" si="93"/>
        <v>0</v>
      </c>
      <c r="I274" s="109">
        <f>SUM('10:14'!I274)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94"/>
        <v>0</v>
      </c>
      <c r="N274" s="31">
        <f t="shared" si="95"/>
        <v>0</v>
      </c>
      <c r="O274" s="109">
        <f>SUM('10:14'!O274)</f>
        <v>0</v>
      </c>
      <c r="P274" s="109">
        <f>SUM('10:14'!P274)</f>
        <v>0</v>
      </c>
      <c r="Q274" s="109">
        <f>SUM('10:14'!Q274)</f>
        <v>0</v>
      </c>
      <c r="R274" s="109">
        <f>SUM('10:14'!R274)</f>
        <v>0</v>
      </c>
      <c r="S274" s="109">
        <f>SUM('10:14'!S274)</f>
        <v>0</v>
      </c>
      <c r="T274" s="109">
        <f>SUM('10:14'!T274)</f>
        <v>0</v>
      </c>
      <c r="U274" s="109">
        <f>SUM('10:14'!U274)</f>
        <v>0</v>
      </c>
      <c r="V274" s="244">
        <f t="shared" si="96"/>
        <v>0</v>
      </c>
      <c r="W274" s="33" t="str">
        <f t="shared" si="97"/>
        <v/>
      </c>
      <c r="X274" s="109">
        <f>SUM('10:14'!X274)</f>
        <v>0</v>
      </c>
      <c r="Y274" s="109">
        <f>SUM('10:14'!Y274)</f>
        <v>0</v>
      </c>
      <c r="Z274" s="109">
        <f>SUM('10:14'!Z274)</f>
        <v>0</v>
      </c>
      <c r="AA274" s="109">
        <f>SUM('10:14'!AA274)</f>
        <v>0</v>
      </c>
      <c r="AB274" s="73"/>
      <c r="AC274" s="54"/>
      <c r="AD274" s="418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57">
        <v>30400026</v>
      </c>
      <c r="B275" s="213" t="s">
        <v>394</v>
      </c>
      <c r="C275" s="209" t="s">
        <v>396</v>
      </c>
      <c r="D275" s="17">
        <v>5</v>
      </c>
      <c r="E275" s="17"/>
      <c r="F275" s="6"/>
      <c r="G275" s="109">
        <f>SUM('10:14'!G275)</f>
        <v>0</v>
      </c>
      <c r="H275" s="411">
        <f t="shared" si="93"/>
        <v>0</v>
      </c>
      <c r="I275" s="109">
        <f>SUM('10:14'!I275)</f>
        <v>0</v>
      </c>
      <c r="J275" s="31"/>
      <c r="K275" s="35">
        <f t="array" ref="K275">IF(ISERROR(G275/L275),"",G275/L275)</f>
        <v>0</v>
      </c>
      <c r="L275" s="98">
        <v>5</v>
      </c>
      <c r="M275" s="36">
        <f t="shared" si="94"/>
        <v>0</v>
      </c>
      <c r="N275" s="31">
        <f t="shared" si="95"/>
        <v>0</v>
      </c>
      <c r="O275" s="109">
        <f>SUM('10:14'!O275)</f>
        <v>0</v>
      </c>
      <c r="P275" s="109">
        <f>SUM('10:14'!P275)</f>
        <v>0</v>
      </c>
      <c r="Q275" s="109">
        <f>SUM('10:14'!Q275)</f>
        <v>0</v>
      </c>
      <c r="R275" s="109">
        <f>SUM('10:14'!R275)</f>
        <v>0</v>
      </c>
      <c r="S275" s="109">
        <f>SUM('10:14'!S275)</f>
        <v>0</v>
      </c>
      <c r="T275" s="109">
        <f>SUM('10:14'!T275)</f>
        <v>0</v>
      </c>
      <c r="U275" s="109">
        <f>SUM('10:14'!U275)</f>
        <v>0</v>
      </c>
      <c r="V275" s="244"/>
      <c r="W275" s="33"/>
      <c r="X275" s="109">
        <f>SUM('10:14'!X275)</f>
        <v>0</v>
      </c>
      <c r="Y275" s="109">
        <f>SUM('10:14'!Y275)</f>
        <v>0</v>
      </c>
      <c r="Z275" s="109">
        <f>SUM('10:14'!Z275)</f>
        <v>0</v>
      </c>
      <c r="AA275" s="109">
        <f>SUM('10:14'!AA275)</f>
        <v>0</v>
      </c>
      <c r="AB275" s="73"/>
      <c r="AC275" s="54"/>
      <c r="AD275" s="418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57">
        <v>30400028</v>
      </c>
      <c r="B276" s="213" t="s">
        <v>393</v>
      </c>
      <c r="C276" s="209" t="s">
        <v>403</v>
      </c>
      <c r="D276" s="17">
        <v>5</v>
      </c>
      <c r="E276" s="17"/>
      <c r="F276" s="6"/>
      <c r="G276" s="109">
        <f>SUM('10:14'!G276)</f>
        <v>0</v>
      </c>
      <c r="H276" s="411">
        <f t="shared" si="93"/>
        <v>0</v>
      </c>
      <c r="I276" s="109">
        <f>SUM('10:14'!I276)</f>
        <v>0</v>
      </c>
      <c r="J276" s="31"/>
      <c r="K276" s="35">
        <f t="array" ref="K276">IF(ISERROR(G276/L276),"",G276/L276)</f>
        <v>0</v>
      </c>
      <c r="L276" s="98">
        <v>5</v>
      </c>
      <c r="M276" s="36">
        <f t="shared" si="94"/>
        <v>0</v>
      </c>
      <c r="N276" s="31">
        <f t="shared" si="95"/>
        <v>0</v>
      </c>
      <c r="O276" s="109">
        <f>SUM('10:14'!O276)</f>
        <v>0</v>
      </c>
      <c r="P276" s="109">
        <f>SUM('10:14'!P276)</f>
        <v>0</v>
      </c>
      <c r="Q276" s="109">
        <f>SUM('10:14'!Q276)</f>
        <v>0</v>
      </c>
      <c r="R276" s="109">
        <f>SUM('10:14'!R276)</f>
        <v>0</v>
      </c>
      <c r="S276" s="109">
        <f>SUM('10:14'!S276)</f>
        <v>0</v>
      </c>
      <c r="T276" s="109">
        <f>SUM('10:14'!T276)</f>
        <v>0</v>
      </c>
      <c r="U276" s="109">
        <f>SUM('10:14'!U276)</f>
        <v>0</v>
      </c>
      <c r="V276" s="244"/>
      <c r="W276" s="33"/>
      <c r="X276" s="109">
        <f>SUM('10:14'!X276)</f>
        <v>0</v>
      </c>
      <c r="Y276" s="109">
        <f>SUM('10:14'!Y276)</f>
        <v>0</v>
      </c>
      <c r="Z276" s="109">
        <f>SUM('10:14'!Z276)</f>
        <v>0</v>
      </c>
      <c r="AA276" s="109">
        <f>SUM('10:14'!AA276)</f>
        <v>0</v>
      </c>
      <c r="AB276" s="73"/>
      <c r="AC276" s="54"/>
      <c r="AD276" s="41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57">
        <v>30400027</v>
      </c>
      <c r="B277" s="213" t="s">
        <v>404</v>
      </c>
      <c r="C277" s="209" t="s">
        <v>406</v>
      </c>
      <c r="D277" s="17">
        <v>5</v>
      </c>
      <c r="E277" s="17"/>
      <c r="F277" s="6"/>
      <c r="G277" s="109">
        <f>SUM('10:14'!G277)</f>
        <v>0</v>
      </c>
      <c r="H277" s="411">
        <f t="shared" si="93"/>
        <v>0</v>
      </c>
      <c r="I277" s="109">
        <f>SUM('10:14'!I277)</f>
        <v>0</v>
      </c>
      <c r="J277" s="31"/>
      <c r="K277" s="35">
        <f t="array" ref="K277">IF(ISERROR(G277/L277),"",G277/L277)</f>
        <v>0</v>
      </c>
      <c r="L277" s="98">
        <v>5</v>
      </c>
      <c r="M277" s="36">
        <f t="shared" si="94"/>
        <v>0</v>
      </c>
      <c r="N277" s="31">
        <f t="shared" si="95"/>
        <v>0</v>
      </c>
      <c r="O277" s="109">
        <f>SUM('10:14'!O277)</f>
        <v>0</v>
      </c>
      <c r="P277" s="109">
        <f>SUM('10:14'!P277)</f>
        <v>0</v>
      </c>
      <c r="Q277" s="109">
        <f>SUM('10:14'!Q277)</f>
        <v>0</v>
      </c>
      <c r="R277" s="109">
        <f>SUM('10:14'!R277)</f>
        <v>0</v>
      </c>
      <c r="S277" s="109">
        <f>SUM('10:14'!S277)</f>
        <v>0</v>
      </c>
      <c r="T277" s="109">
        <f>SUM('10:14'!T277)</f>
        <v>0</v>
      </c>
      <c r="U277" s="109">
        <f>SUM('10:14'!U277)</f>
        <v>0</v>
      </c>
      <c r="V277" s="244"/>
      <c r="W277" s="33"/>
      <c r="X277" s="109">
        <f>SUM('10:14'!X277)</f>
        <v>0</v>
      </c>
      <c r="Y277" s="109">
        <f>SUM('10:14'!Y277)</f>
        <v>0</v>
      </c>
      <c r="Z277" s="109">
        <f>SUM('10:14'!Z277)</f>
        <v>0</v>
      </c>
      <c r="AA277" s="109">
        <f>SUM('10:14'!AA277)</f>
        <v>0</v>
      </c>
      <c r="AB277" s="73"/>
      <c r="AC277" s="54"/>
      <c r="AD277" s="41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57"/>
      <c r="B278" s="61" t="s">
        <v>352</v>
      </c>
      <c r="C278" s="209" t="s">
        <v>372</v>
      </c>
      <c r="D278" s="17">
        <v>5</v>
      </c>
      <c r="E278" s="17"/>
      <c r="F278" s="6"/>
      <c r="G278" s="109">
        <f>SUM('10:14'!G278)</f>
        <v>0</v>
      </c>
      <c r="H278" s="411">
        <f t="shared" si="93"/>
        <v>0</v>
      </c>
      <c r="I278" s="109">
        <f>SUM('10:14'!I278)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94"/>
        <v>0</v>
      </c>
      <c r="N278" s="31">
        <f t="shared" si="95"/>
        <v>0</v>
      </c>
      <c r="O278" s="109">
        <f>SUM('10:14'!O278)</f>
        <v>0</v>
      </c>
      <c r="P278" s="109">
        <f>SUM('10:14'!P278)</f>
        <v>0</v>
      </c>
      <c r="Q278" s="109">
        <f>SUM('10:14'!Q278)</f>
        <v>0</v>
      </c>
      <c r="R278" s="109">
        <f>SUM('10:14'!R278)</f>
        <v>0</v>
      </c>
      <c r="S278" s="109">
        <f>SUM('10:14'!S278)</f>
        <v>0</v>
      </c>
      <c r="T278" s="109">
        <f>SUM('10:14'!T278)</f>
        <v>0</v>
      </c>
      <c r="U278" s="109">
        <f>SUM('10:14'!U278)</f>
        <v>0</v>
      </c>
      <c r="V278" s="244"/>
      <c r="W278" s="33"/>
      <c r="X278" s="109">
        <f>SUM('10:14'!X278)</f>
        <v>0</v>
      </c>
      <c r="Y278" s="109">
        <f>SUM('10:14'!Y278)</f>
        <v>0</v>
      </c>
      <c r="Z278" s="109">
        <f>SUM('10:14'!Z278)</f>
        <v>0</v>
      </c>
      <c r="AA278" s="109">
        <f>SUM('10:14'!AA278)</f>
        <v>0</v>
      </c>
      <c r="AB278" s="73"/>
      <c r="AC278" s="54"/>
      <c r="AD278" s="418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57">
        <v>30600009</v>
      </c>
      <c r="B279" s="61" t="s">
        <v>353</v>
      </c>
      <c r="C279" s="16" t="s">
        <v>354</v>
      </c>
      <c r="D279" s="17">
        <v>5</v>
      </c>
      <c r="E279" s="17"/>
      <c r="F279" s="6"/>
      <c r="G279" s="109">
        <f>SUM('10:14'!G279)</f>
        <v>0</v>
      </c>
      <c r="H279" s="411">
        <f t="shared" si="93"/>
        <v>0</v>
      </c>
      <c r="I279" s="109">
        <f>SUM('10:14'!I279)</f>
        <v>0</v>
      </c>
      <c r="J279" s="31"/>
      <c r="K279" s="35">
        <f t="array" ref="K279">IF(ISERROR(G279/L279),"",G279/L279)</f>
        <v>0</v>
      </c>
      <c r="L279" s="98">
        <v>5</v>
      </c>
      <c r="M279" s="36">
        <f t="shared" si="94"/>
        <v>0</v>
      </c>
      <c r="N279" s="31">
        <f t="shared" si="95"/>
        <v>0</v>
      </c>
      <c r="O279" s="109">
        <f>SUM('10:14'!O279)</f>
        <v>0</v>
      </c>
      <c r="P279" s="109">
        <f>SUM('10:14'!P279)</f>
        <v>0</v>
      </c>
      <c r="Q279" s="109">
        <f>SUM('10:14'!Q279)</f>
        <v>0</v>
      </c>
      <c r="R279" s="109">
        <f>SUM('10:14'!R279)</f>
        <v>0</v>
      </c>
      <c r="S279" s="109">
        <f>SUM('10:14'!S279)</f>
        <v>0</v>
      </c>
      <c r="T279" s="109">
        <f>SUM('10:14'!T279)</f>
        <v>0</v>
      </c>
      <c r="U279" s="109">
        <f>SUM('10:14'!U279)</f>
        <v>0</v>
      </c>
      <c r="V279" s="244"/>
      <c r="W279" s="33"/>
      <c r="X279" s="109">
        <f>SUM('10:14'!X279)</f>
        <v>0</v>
      </c>
      <c r="Y279" s="109">
        <f>SUM('10:14'!Y279)</f>
        <v>0</v>
      </c>
      <c r="Z279" s="109">
        <f>SUM('10:14'!Z279)</f>
        <v>0</v>
      </c>
      <c r="AA279" s="109">
        <f>SUM('10:14'!AA279)</f>
        <v>0</v>
      </c>
      <c r="AB279" s="73"/>
      <c r="AC279" s="54"/>
      <c r="AD279" s="418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57">
        <v>30600010</v>
      </c>
      <c r="B280" s="61" t="s">
        <v>353</v>
      </c>
      <c r="C280" s="16" t="s">
        <v>355</v>
      </c>
      <c r="D280" s="17">
        <v>5</v>
      </c>
      <c r="E280" s="17"/>
      <c r="F280" s="6"/>
      <c r="G280" s="109">
        <f>SUM('10:14'!G280)</f>
        <v>0</v>
      </c>
      <c r="H280" s="411">
        <f t="shared" si="93"/>
        <v>0</v>
      </c>
      <c r="I280" s="109">
        <f>SUM('10:14'!I280)</f>
        <v>0</v>
      </c>
      <c r="J280" s="31"/>
      <c r="K280" s="35">
        <f t="array" ref="K280">IF(ISERROR(G280/L280),"",G280/L280)</f>
        <v>0</v>
      </c>
      <c r="L280" s="98">
        <v>5</v>
      </c>
      <c r="M280" s="36">
        <f t="shared" si="94"/>
        <v>0</v>
      </c>
      <c r="N280" s="31">
        <f t="shared" si="95"/>
        <v>0</v>
      </c>
      <c r="O280" s="109">
        <f>SUM('10:14'!O280)</f>
        <v>0</v>
      </c>
      <c r="P280" s="109">
        <f>SUM('10:14'!P280)</f>
        <v>0</v>
      </c>
      <c r="Q280" s="109">
        <f>SUM('10:14'!Q280)</f>
        <v>0</v>
      </c>
      <c r="R280" s="109">
        <f>SUM('10:14'!R280)</f>
        <v>0</v>
      </c>
      <c r="S280" s="109">
        <f>SUM('10:14'!S280)</f>
        <v>0</v>
      </c>
      <c r="T280" s="109">
        <f>SUM('10:14'!T280)</f>
        <v>0</v>
      </c>
      <c r="U280" s="109">
        <f>SUM('10:14'!U280)</f>
        <v>0</v>
      </c>
      <c r="V280" s="244"/>
      <c r="W280" s="33"/>
      <c r="X280" s="109">
        <f>SUM('10:14'!X280)</f>
        <v>0</v>
      </c>
      <c r="Y280" s="109">
        <f>SUM('10:14'!Y280)</f>
        <v>0</v>
      </c>
      <c r="Z280" s="109">
        <f>SUM('10:14'!Z280)</f>
        <v>0</v>
      </c>
      <c r="AA280" s="109">
        <f>SUM('10:14'!AA280)</f>
        <v>0</v>
      </c>
      <c r="AB280" s="73"/>
      <c r="AC280" s="54"/>
      <c r="AD280" s="418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57">
        <v>30400001</v>
      </c>
      <c r="B281" s="65" t="s">
        <v>950</v>
      </c>
      <c r="C281" s="16" t="s">
        <v>61</v>
      </c>
      <c r="D281" s="17">
        <v>5.0599999999999996</v>
      </c>
      <c r="E281" s="17"/>
      <c r="F281" s="6"/>
      <c r="G281" s="109">
        <f>SUM('10:14'!G281)</f>
        <v>0</v>
      </c>
      <c r="H281" s="411">
        <f t="shared" si="93"/>
        <v>0</v>
      </c>
      <c r="I281" s="109">
        <f>SUM('10:14'!I281)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94"/>
        <v>0</v>
      </c>
      <c r="N281" s="31">
        <f t="shared" si="95"/>
        <v>0</v>
      </c>
      <c r="O281" s="109">
        <f>SUM('10:14'!O281)</f>
        <v>0</v>
      </c>
      <c r="P281" s="109">
        <f>SUM('10:14'!P281)</f>
        <v>0</v>
      </c>
      <c r="Q281" s="109">
        <f>SUM('10:14'!Q281)</f>
        <v>0</v>
      </c>
      <c r="R281" s="109">
        <f>SUM('10:14'!R281)</f>
        <v>0</v>
      </c>
      <c r="S281" s="109">
        <f>SUM('10:14'!S281)</f>
        <v>0</v>
      </c>
      <c r="T281" s="109">
        <f>SUM('10:14'!T281)</f>
        <v>0</v>
      </c>
      <c r="U281" s="109">
        <f>SUM('10:14'!U281)</f>
        <v>0</v>
      </c>
      <c r="V281" s="244">
        <f t="shared" ref="V281:V282" si="98">SUM(X281:AA281)</f>
        <v>0</v>
      </c>
      <c r="W281" s="33" t="str">
        <f t="shared" ref="W281:W282" si="99">IF(ISERROR(V281/G281),"",V281/G281)</f>
        <v/>
      </c>
      <c r="X281" s="109">
        <f>SUM('10:14'!X281)</f>
        <v>0</v>
      </c>
      <c r="Y281" s="109">
        <f>SUM('10:14'!Y281)</f>
        <v>0</v>
      </c>
      <c r="Z281" s="109">
        <f>SUM('10:14'!Z281)</f>
        <v>0</v>
      </c>
      <c r="AA281" s="109">
        <f>SUM('10:14'!AA281)</f>
        <v>0</v>
      </c>
      <c r="AB281" s="73"/>
      <c r="AC281" s="54"/>
      <c r="AD281" s="418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57">
        <v>30400002</v>
      </c>
      <c r="B282" s="65" t="s">
        <v>950</v>
      </c>
      <c r="C282" s="16" t="s">
        <v>72</v>
      </c>
      <c r="D282" s="17">
        <v>5.0599999999999996</v>
      </c>
      <c r="E282" s="17"/>
      <c r="F282" s="6"/>
      <c r="G282" s="109">
        <f>SUM('10:14'!G282)</f>
        <v>0</v>
      </c>
      <c r="H282" s="411">
        <f t="shared" si="93"/>
        <v>0</v>
      </c>
      <c r="I282" s="109">
        <f>SUM('10:14'!I282)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94"/>
        <v>0</v>
      </c>
      <c r="N282" s="31">
        <f t="shared" si="95"/>
        <v>0</v>
      </c>
      <c r="O282" s="109">
        <f>SUM('10:14'!O282)</f>
        <v>0</v>
      </c>
      <c r="P282" s="109">
        <f>SUM('10:14'!P282)</f>
        <v>0</v>
      </c>
      <c r="Q282" s="109">
        <f>SUM('10:14'!Q282)</f>
        <v>0</v>
      </c>
      <c r="R282" s="109">
        <f>SUM('10:14'!R282)</f>
        <v>0</v>
      </c>
      <c r="S282" s="109">
        <f>SUM('10:14'!S282)</f>
        <v>0</v>
      </c>
      <c r="T282" s="109">
        <f>SUM('10:14'!T282)</f>
        <v>0</v>
      </c>
      <c r="U282" s="109">
        <f>SUM('10:14'!U282)</f>
        <v>0</v>
      </c>
      <c r="V282" s="244">
        <f t="shared" si="98"/>
        <v>0</v>
      </c>
      <c r="W282" s="33" t="str">
        <f t="shared" si="99"/>
        <v/>
      </c>
      <c r="X282" s="109">
        <f>SUM('10:14'!X282)</f>
        <v>0</v>
      </c>
      <c r="Y282" s="109">
        <f>SUM('10:14'!Y282)</f>
        <v>0</v>
      </c>
      <c r="Z282" s="109">
        <f>SUM('10:14'!Z282)</f>
        <v>0</v>
      </c>
      <c r="AA282" s="109">
        <f>SUM('10:14'!AA282)</f>
        <v>0</v>
      </c>
      <c r="AB282" s="73"/>
      <c r="AC282" s="54"/>
      <c r="AD282" s="418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57">
        <v>30400004</v>
      </c>
      <c r="B283" s="260" t="s">
        <v>422</v>
      </c>
      <c r="C283" s="209" t="s">
        <v>423</v>
      </c>
      <c r="D283" s="17"/>
      <c r="E283" s="17"/>
      <c r="F283" s="6"/>
      <c r="G283" s="109">
        <f>SUM('10:14'!G283)</f>
        <v>0</v>
      </c>
      <c r="H283" s="411">
        <f t="shared" si="93"/>
        <v>0</v>
      </c>
      <c r="I283" s="109">
        <f>SUM('10:14'!I283)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73"/>
      <c r="AC283" s="54"/>
      <c r="AD283" s="418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57">
        <v>30400003</v>
      </c>
      <c r="B284" s="260" t="s">
        <v>422</v>
      </c>
      <c r="C284" s="209" t="s">
        <v>424</v>
      </c>
      <c r="D284" s="17"/>
      <c r="E284" s="17"/>
      <c r="F284" s="6"/>
      <c r="G284" s="109">
        <f>SUM('10:14'!G284)</f>
        <v>0</v>
      </c>
      <c r="H284" s="411">
        <f t="shared" si="93"/>
        <v>0</v>
      </c>
      <c r="I284" s="109">
        <f>SUM('10:14'!I284)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73"/>
      <c r="AC284" s="54"/>
      <c r="AD284" s="418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57">
        <v>30400005</v>
      </c>
      <c r="B285" s="260" t="s">
        <v>422</v>
      </c>
      <c r="C285" s="209" t="s">
        <v>425</v>
      </c>
      <c r="D285" s="17"/>
      <c r="E285" s="17"/>
      <c r="F285" s="6"/>
      <c r="G285" s="109">
        <f>SUM('10:14'!G285)</f>
        <v>0</v>
      </c>
      <c r="H285" s="411">
        <f t="shared" si="93"/>
        <v>0</v>
      </c>
      <c r="I285" s="109">
        <f>SUM('10:14'!I285)</f>
        <v>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73"/>
      <c r="AC285" s="54"/>
      <c r="AD285" s="418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57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109">
        <f>SUM('10:14'!G286)</f>
        <v>0</v>
      </c>
      <c r="H286" s="411">
        <f t="shared" si="93"/>
        <v>0</v>
      </c>
      <c r="I286" s="109">
        <f>SUM('10:14'!I286)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98">
        <v>9</v>
      </c>
      <c r="M286" s="36">
        <f t="shared" ref="M286:M288" si="100">IF(ISERROR(I286-K286),"",I286-K286)</f>
        <v>0</v>
      </c>
      <c r="N286" s="31">
        <f t="shared" ref="N286:N288" si="101">SUM(O286:U286)</f>
        <v>0</v>
      </c>
      <c r="O286" s="109">
        <f>SUM('10:14'!O286)</f>
        <v>0</v>
      </c>
      <c r="P286" s="109">
        <f>SUM('10:14'!P286)</f>
        <v>0</v>
      </c>
      <c r="Q286" s="109">
        <f>SUM('10:14'!Q286)</f>
        <v>0</v>
      </c>
      <c r="R286" s="109">
        <f>SUM('10:14'!R286)</f>
        <v>0</v>
      </c>
      <c r="S286" s="109">
        <f>SUM('10:14'!S286)</f>
        <v>0</v>
      </c>
      <c r="T286" s="109">
        <f>SUM('10:14'!T286)</f>
        <v>0</v>
      </c>
      <c r="U286" s="109">
        <f>SUM('10:14'!U286)</f>
        <v>0</v>
      </c>
      <c r="V286" s="244">
        <f t="shared" ref="V286:V288" si="102">SUM(X286:AA286)</f>
        <v>0</v>
      </c>
      <c r="W286" s="33" t="str">
        <f t="shared" ref="W286:W310" si="103">IF(ISERROR(V286/G286),"",V286/G286)</f>
        <v/>
      </c>
      <c r="X286" s="109">
        <f>SUM('10:14'!X286)</f>
        <v>0</v>
      </c>
      <c r="Y286" s="109">
        <f>SUM('10:14'!Y286)</f>
        <v>0</v>
      </c>
      <c r="Z286" s="109">
        <f>SUM('10:14'!Z286)</f>
        <v>0</v>
      </c>
      <c r="AA286" s="109">
        <f>SUM('10:14'!AA286)</f>
        <v>0</v>
      </c>
      <c r="AB286" s="73"/>
      <c r="AC286" s="54"/>
      <c r="AD286" s="418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57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109">
        <f>SUM('10:14'!G287)</f>
        <v>0</v>
      </c>
      <c r="H287" s="411">
        <f t="shared" si="93"/>
        <v>0</v>
      </c>
      <c r="I287" s="109">
        <f>SUM('10:14'!I287)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98">
        <v>9</v>
      </c>
      <c r="M287" s="36">
        <f t="shared" si="100"/>
        <v>0</v>
      </c>
      <c r="N287" s="31">
        <f t="shared" si="101"/>
        <v>0</v>
      </c>
      <c r="O287" s="109">
        <f>SUM('10:14'!O287)</f>
        <v>0</v>
      </c>
      <c r="P287" s="109">
        <f>SUM('10:14'!P287)</f>
        <v>0</v>
      </c>
      <c r="Q287" s="109">
        <f>SUM('10:14'!Q287)</f>
        <v>0</v>
      </c>
      <c r="R287" s="109">
        <f>SUM('10:14'!R287)</f>
        <v>0</v>
      </c>
      <c r="S287" s="109">
        <f>SUM('10:14'!S287)</f>
        <v>0</v>
      </c>
      <c r="T287" s="109">
        <f>SUM('10:14'!T287)</f>
        <v>0</v>
      </c>
      <c r="U287" s="109">
        <f>SUM('10:14'!U287)</f>
        <v>0</v>
      </c>
      <c r="V287" s="244">
        <f t="shared" si="102"/>
        <v>0</v>
      </c>
      <c r="W287" s="33" t="str">
        <f t="shared" si="103"/>
        <v/>
      </c>
      <c r="X287" s="109">
        <f>SUM('10:14'!X287)</f>
        <v>0</v>
      </c>
      <c r="Y287" s="109">
        <f>SUM('10:14'!Y287)</f>
        <v>0</v>
      </c>
      <c r="Z287" s="109">
        <f>SUM('10:14'!Z287)</f>
        <v>0</v>
      </c>
      <c r="AA287" s="109">
        <f>SUM('10:14'!AA287)</f>
        <v>0</v>
      </c>
      <c r="AB287" s="73"/>
      <c r="AC287" s="54"/>
      <c r="AD287" s="418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57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109">
        <f>SUM('10:14'!G288)</f>
        <v>0</v>
      </c>
      <c r="H288" s="411">
        <f t="shared" si="93"/>
        <v>0</v>
      </c>
      <c r="I288" s="109">
        <f>SUM('10:14'!I288)</f>
        <v>0</v>
      </c>
      <c r="J288" s="31" t="str">
        <f t="array" ref="J288">IF(ISERROR(G288/I288),"",G288/I288)</f>
        <v/>
      </c>
      <c r="K288" s="411">
        <f t="array" ref="K288">IF(ISERROR(G288/L288),"",G288/L288)</f>
        <v>0</v>
      </c>
      <c r="L288" s="98">
        <v>9</v>
      </c>
      <c r="M288" s="36">
        <f t="shared" si="100"/>
        <v>0</v>
      </c>
      <c r="N288" s="31">
        <f t="shared" si="101"/>
        <v>0</v>
      </c>
      <c r="O288" s="109">
        <f>SUM('10:14'!O288)</f>
        <v>0</v>
      </c>
      <c r="P288" s="109">
        <f>SUM('10:14'!P288)</f>
        <v>0</v>
      </c>
      <c r="Q288" s="109">
        <f>SUM('10:14'!Q288)</f>
        <v>0</v>
      </c>
      <c r="R288" s="109">
        <f>SUM('10:14'!R288)</f>
        <v>0</v>
      </c>
      <c r="S288" s="109">
        <f>SUM('10:14'!S288)</f>
        <v>0</v>
      </c>
      <c r="T288" s="109">
        <f>SUM('10:14'!T288)</f>
        <v>0</v>
      </c>
      <c r="U288" s="109">
        <f>SUM('10:14'!U288)</f>
        <v>0</v>
      </c>
      <c r="V288" s="244">
        <f t="shared" si="102"/>
        <v>0</v>
      </c>
      <c r="W288" s="33" t="str">
        <f t="shared" si="103"/>
        <v/>
      </c>
      <c r="X288" s="109">
        <f>SUM('10:14'!X288)</f>
        <v>0</v>
      </c>
      <c r="Y288" s="109">
        <f>SUM('10:14'!Y288)</f>
        <v>0</v>
      </c>
      <c r="Z288" s="109">
        <f>SUM('10:14'!Z288)</f>
        <v>0</v>
      </c>
      <c r="AA288" s="109">
        <f>SUM('10:14'!AA288)</f>
        <v>0</v>
      </c>
      <c r="AB288" s="73"/>
      <c r="AC288" s="54"/>
      <c r="AD288" s="418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632" t="s">
        <v>92</v>
      </c>
      <c r="B289" s="633"/>
      <c r="C289" s="414" t="s">
        <v>71</v>
      </c>
      <c r="D289" s="20"/>
      <c r="E289" s="20"/>
      <c r="F289" s="32"/>
      <c r="G289" s="30">
        <f>SUM(G255:G288)</f>
        <v>0</v>
      </c>
      <c r="H289" s="30">
        <f>SUM(H255:H288)</f>
        <v>0</v>
      </c>
      <c r="I289" s="30">
        <f>SUM(I255:I288)</f>
        <v>0</v>
      </c>
      <c r="J289" s="31" t="str">
        <f t="array" ref="J289">IF(ISERROR(G289/I289),"",G289/I289)</f>
        <v/>
      </c>
      <c r="K289" s="30">
        <f>SUM(K255:K288)</f>
        <v>0</v>
      </c>
      <c r="L289" s="114"/>
      <c r="M289" s="105">
        <f t="shared" ref="M289:V289" si="104">SUM(M255:M288)</f>
        <v>0</v>
      </c>
      <c r="N289" s="30">
        <f t="shared" si="104"/>
        <v>0</v>
      </c>
      <c r="O289" s="107">
        <f t="shared" si="104"/>
        <v>0</v>
      </c>
      <c r="P289" s="107">
        <f t="shared" si="104"/>
        <v>0</v>
      </c>
      <c r="Q289" s="107">
        <f t="shared" si="104"/>
        <v>0</v>
      </c>
      <c r="R289" s="107">
        <f t="shared" si="104"/>
        <v>0</v>
      </c>
      <c r="S289" s="108">
        <f t="shared" si="104"/>
        <v>0</v>
      </c>
      <c r="T289" s="107">
        <f t="shared" si="104"/>
        <v>0</v>
      </c>
      <c r="U289" s="107">
        <f t="shared" si="104"/>
        <v>0</v>
      </c>
      <c r="V289" s="244">
        <f t="shared" si="104"/>
        <v>0</v>
      </c>
      <c r="W289" s="33" t="str">
        <f t="shared" si="103"/>
        <v/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75"/>
      <c r="AC289" s="70"/>
      <c r="AD289" s="418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57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109">
        <f>SUM('10:14'!G290)</f>
        <v>95</v>
      </c>
      <c r="H290" s="411">
        <f>D290*G290</f>
        <v>477.85</v>
      </c>
      <c r="I290" s="109">
        <f>SUM('10:14'!I290)</f>
        <v>4</v>
      </c>
      <c r="J290" s="31">
        <f t="array" ref="J290">IF(ISERROR(G290/I290),"",G290/I290)</f>
        <v>23.75</v>
      </c>
      <c r="K290" s="35">
        <f t="array" ref="K290">IF(ISERROR(G290/L290),"",G290/L290)</f>
        <v>3.8</v>
      </c>
      <c r="L290" s="98">
        <v>25</v>
      </c>
      <c r="M290" s="36">
        <f t="shared" ref="M290:M304" si="105">IF(ISERROR(I290-K290),"",I290-K290)</f>
        <v>0.20000000000000018</v>
      </c>
      <c r="N290" s="31">
        <f t="shared" ref="N290:N304" si="106">SUM(O290:U290)</f>
        <v>0</v>
      </c>
      <c r="O290" s="109">
        <f>SUM('10:14'!O290)</f>
        <v>0</v>
      </c>
      <c r="P290" s="109">
        <f>SUM('10:14'!P290)</f>
        <v>0</v>
      </c>
      <c r="Q290" s="109">
        <f>SUM('10:14'!Q290)</f>
        <v>0</v>
      </c>
      <c r="R290" s="109">
        <f>SUM('10:14'!R290)</f>
        <v>0</v>
      </c>
      <c r="S290" s="109">
        <f>SUM('10:14'!S290)</f>
        <v>0</v>
      </c>
      <c r="T290" s="109">
        <f>SUM('10:14'!T290)</f>
        <v>0</v>
      </c>
      <c r="U290" s="109">
        <f>SUM('10:14'!U290)</f>
        <v>0</v>
      </c>
      <c r="V290" s="244">
        <f t="shared" ref="V290:V304" si="107">SUM(X290:AA290)</f>
        <v>0</v>
      </c>
      <c r="W290" s="33">
        <f t="shared" si="103"/>
        <v>0</v>
      </c>
      <c r="X290" s="109">
        <f>SUM('10:14'!X290)</f>
        <v>0</v>
      </c>
      <c r="Y290" s="109">
        <f>SUM('10:14'!Y290)</f>
        <v>0</v>
      </c>
      <c r="Z290" s="109">
        <f>SUM('10:14'!Z290)</f>
        <v>0</v>
      </c>
      <c r="AA290" s="109">
        <f>SUM('10:14'!AA290)</f>
        <v>0</v>
      </c>
      <c r="AB290" s="73"/>
      <c r="AC290" s="54"/>
      <c r="AD290" s="418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57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109">
        <f>SUM('10:14'!G291)</f>
        <v>254</v>
      </c>
      <c r="H291" s="411">
        <f t="shared" ref="H291:H304" si="108">D291*G291</f>
        <v>1277.6200000000001</v>
      </c>
      <c r="I291" s="109">
        <f>SUM('10:14'!I291)</f>
        <v>14</v>
      </c>
      <c r="J291" s="31">
        <f t="array" ref="J291">IF(ISERROR(G291/I291),"",G291/I291)</f>
        <v>18.142857142857142</v>
      </c>
      <c r="K291" s="35">
        <f t="array" ref="K291">IF(ISERROR(G291/L291),"",G291/L291)</f>
        <v>10.16</v>
      </c>
      <c r="L291" s="98">
        <v>25</v>
      </c>
      <c r="M291" s="36">
        <f t="shared" si="105"/>
        <v>3.84</v>
      </c>
      <c r="N291" s="31">
        <f t="shared" si="106"/>
        <v>0</v>
      </c>
      <c r="O291" s="109">
        <f>SUM('10:14'!O291)</f>
        <v>0</v>
      </c>
      <c r="P291" s="109">
        <f>SUM('10:14'!P291)</f>
        <v>0</v>
      </c>
      <c r="Q291" s="109">
        <f>SUM('10:14'!Q291)</f>
        <v>0</v>
      </c>
      <c r="R291" s="109">
        <f>SUM('10:14'!R291)</f>
        <v>0</v>
      </c>
      <c r="S291" s="109">
        <f>SUM('10:14'!S291)</f>
        <v>0</v>
      </c>
      <c r="T291" s="109">
        <f>SUM('10:14'!T291)</f>
        <v>0</v>
      </c>
      <c r="U291" s="109">
        <f>SUM('10:14'!U291)</f>
        <v>0</v>
      </c>
      <c r="V291" s="244">
        <f t="shared" si="107"/>
        <v>0</v>
      </c>
      <c r="W291" s="33">
        <f t="shared" si="103"/>
        <v>0</v>
      </c>
      <c r="X291" s="109">
        <f>SUM('10:14'!X291)</f>
        <v>0</v>
      </c>
      <c r="Y291" s="109">
        <f>SUM('10:14'!Y291)</f>
        <v>0</v>
      </c>
      <c r="Z291" s="109">
        <f>SUM('10:14'!Z291)</f>
        <v>0</v>
      </c>
      <c r="AA291" s="109">
        <f>SUM('10:14'!AA291)</f>
        <v>0</v>
      </c>
      <c r="AB291" s="73"/>
      <c r="AC291" s="54"/>
      <c r="AD291" s="418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57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SUM('10:14'!G292)</f>
        <v>0</v>
      </c>
      <c r="H292" s="411">
        <f t="shared" si="108"/>
        <v>0</v>
      </c>
      <c r="I292" s="109">
        <f>SUM('10:14'!I292)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105"/>
        <v>0</v>
      </c>
      <c r="N292" s="31">
        <f t="shared" si="106"/>
        <v>0</v>
      </c>
      <c r="O292" s="109">
        <f>SUM('10:14'!O292)</f>
        <v>0</v>
      </c>
      <c r="P292" s="109">
        <f>SUM('10:14'!P292)</f>
        <v>0</v>
      </c>
      <c r="Q292" s="109">
        <f>SUM('10:14'!Q292)</f>
        <v>0</v>
      </c>
      <c r="R292" s="109">
        <f>SUM('10:14'!R292)</f>
        <v>0</v>
      </c>
      <c r="S292" s="109">
        <f>SUM('10:14'!S292)</f>
        <v>0</v>
      </c>
      <c r="T292" s="109">
        <f>SUM('10:14'!T292)</f>
        <v>0</v>
      </c>
      <c r="U292" s="109">
        <f>SUM('10:14'!U292)</f>
        <v>0</v>
      </c>
      <c r="V292" s="244">
        <f t="shared" si="107"/>
        <v>0</v>
      </c>
      <c r="W292" s="33" t="str">
        <f t="shared" si="103"/>
        <v/>
      </c>
      <c r="X292" s="109">
        <f>SUM('10:14'!X292)</f>
        <v>0</v>
      </c>
      <c r="Y292" s="109">
        <f>SUM('10:14'!Y292)</f>
        <v>0</v>
      </c>
      <c r="Z292" s="109">
        <f>SUM('10:14'!Z292)</f>
        <v>0</v>
      </c>
      <c r="AA292" s="109">
        <f>SUM('10:14'!AA292)</f>
        <v>0</v>
      </c>
      <c r="AB292" s="73"/>
      <c r="AC292" s="54"/>
      <c r="AD292" s="418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57"/>
      <c r="B293" s="63" t="s">
        <v>95</v>
      </c>
      <c r="C293" s="16" t="s">
        <v>82</v>
      </c>
      <c r="D293" s="17">
        <v>5.03</v>
      </c>
      <c r="E293" s="17"/>
      <c r="F293" s="6"/>
      <c r="G293" s="109">
        <f>SUM('10:14'!G293)</f>
        <v>0</v>
      </c>
      <c r="H293" s="411">
        <f t="shared" si="108"/>
        <v>0</v>
      </c>
      <c r="I293" s="109">
        <f>SUM('10:14'!I293)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105"/>
        <v>0</v>
      </c>
      <c r="N293" s="31">
        <f t="shared" si="106"/>
        <v>0</v>
      </c>
      <c r="O293" s="109">
        <f>SUM('10:14'!O293)</f>
        <v>0</v>
      </c>
      <c r="P293" s="109">
        <f>SUM('10:14'!P293)</f>
        <v>0</v>
      </c>
      <c r="Q293" s="109">
        <f>SUM('10:14'!Q293)</f>
        <v>0</v>
      </c>
      <c r="R293" s="109">
        <f>SUM('10:14'!R293)</f>
        <v>0</v>
      </c>
      <c r="S293" s="109">
        <f>SUM('10:14'!S293)</f>
        <v>0</v>
      </c>
      <c r="T293" s="109">
        <f>SUM('10:14'!T293)</f>
        <v>0</v>
      </c>
      <c r="U293" s="109">
        <f>SUM('10:14'!U293)</f>
        <v>0</v>
      </c>
      <c r="V293" s="244">
        <f t="shared" si="107"/>
        <v>0</v>
      </c>
      <c r="W293" s="33" t="str">
        <f t="shared" si="103"/>
        <v/>
      </c>
      <c r="X293" s="109">
        <f>SUM('10:14'!X293)</f>
        <v>0</v>
      </c>
      <c r="Y293" s="109">
        <f>SUM('10:14'!Y293)</f>
        <v>0</v>
      </c>
      <c r="Z293" s="109">
        <f>SUM('10:14'!Z293)</f>
        <v>0</v>
      </c>
      <c r="AA293" s="109">
        <f>SUM('10:14'!AA293)</f>
        <v>0</v>
      </c>
      <c r="AB293" s="73"/>
      <c r="AC293" s="54"/>
      <c r="AD293" s="418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57">
        <v>30100054</v>
      </c>
      <c r="B294" s="63" t="s">
        <v>95</v>
      </c>
      <c r="C294" s="412" t="s">
        <v>72</v>
      </c>
      <c r="D294" s="17">
        <v>5.03</v>
      </c>
      <c r="E294" s="17"/>
      <c r="F294" s="6"/>
      <c r="G294" s="109">
        <f>SUM('10:14'!G294)</f>
        <v>0</v>
      </c>
      <c r="H294" s="411">
        <f t="shared" si="108"/>
        <v>0</v>
      </c>
      <c r="I294" s="109">
        <f>SUM('10:14'!I294)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105"/>
        <v>0</v>
      </c>
      <c r="N294" s="31">
        <f t="shared" si="106"/>
        <v>0</v>
      </c>
      <c r="O294" s="109">
        <f>SUM('10:14'!O294)</f>
        <v>0</v>
      </c>
      <c r="P294" s="109">
        <f>SUM('10:14'!P294)</f>
        <v>0</v>
      </c>
      <c r="Q294" s="109">
        <f>SUM('10:14'!Q294)</f>
        <v>0</v>
      </c>
      <c r="R294" s="109">
        <f>SUM('10:14'!R294)</f>
        <v>0</v>
      </c>
      <c r="S294" s="109">
        <f>SUM('10:14'!S294)</f>
        <v>0</v>
      </c>
      <c r="T294" s="109">
        <f>SUM('10:14'!T294)</f>
        <v>0</v>
      </c>
      <c r="U294" s="109">
        <f>SUM('10:14'!U294)</f>
        <v>0</v>
      </c>
      <c r="V294" s="244">
        <f t="shared" si="107"/>
        <v>0</v>
      </c>
      <c r="W294" s="33" t="str">
        <f t="shared" si="103"/>
        <v/>
      </c>
      <c r="X294" s="109">
        <f>SUM('10:14'!X294)</f>
        <v>0</v>
      </c>
      <c r="Y294" s="109">
        <f>SUM('10:14'!Y294)</f>
        <v>0</v>
      </c>
      <c r="Z294" s="109">
        <f>SUM('10:14'!Z294)</f>
        <v>0</v>
      </c>
      <c r="AA294" s="109">
        <f>SUM('10:14'!AA294)</f>
        <v>0</v>
      </c>
      <c r="AB294" s="73"/>
      <c r="AC294" s="54"/>
      <c r="AD294" s="418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57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109">
        <f>SUM('10:14'!G295)</f>
        <v>0</v>
      </c>
      <c r="H295" s="411">
        <f t="shared" si="108"/>
        <v>0</v>
      </c>
      <c r="I295" s="109">
        <f>SUM('10:14'!I295)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105"/>
        <v>0</v>
      </c>
      <c r="N295" s="31">
        <f t="shared" si="106"/>
        <v>0</v>
      </c>
      <c r="O295" s="109">
        <f>SUM('10:14'!O295)</f>
        <v>0</v>
      </c>
      <c r="P295" s="109">
        <f>SUM('10:14'!P295)</f>
        <v>0</v>
      </c>
      <c r="Q295" s="109">
        <f>SUM('10:14'!Q295)</f>
        <v>0</v>
      </c>
      <c r="R295" s="109">
        <f>SUM('10:14'!R295)</f>
        <v>0</v>
      </c>
      <c r="S295" s="109">
        <f>SUM('10:14'!S295)</f>
        <v>0</v>
      </c>
      <c r="T295" s="109">
        <f>SUM('10:14'!T295)</f>
        <v>0</v>
      </c>
      <c r="U295" s="109">
        <f>SUM('10:14'!U295)</f>
        <v>0</v>
      </c>
      <c r="V295" s="244">
        <f t="shared" si="107"/>
        <v>0</v>
      </c>
      <c r="W295" s="33" t="str">
        <f t="shared" si="103"/>
        <v/>
      </c>
      <c r="X295" s="109">
        <f>SUM('10:14'!X295)</f>
        <v>0</v>
      </c>
      <c r="Y295" s="109">
        <f>SUM('10:14'!Y295)</f>
        <v>0</v>
      </c>
      <c r="Z295" s="109">
        <f>SUM('10:14'!Z295)</f>
        <v>0</v>
      </c>
      <c r="AA295" s="109">
        <f>SUM('10:14'!AA295)</f>
        <v>0</v>
      </c>
      <c r="AB295" s="73"/>
      <c r="AC295" s="54"/>
      <c r="AD295" s="418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57"/>
      <c r="B296" s="63" t="s">
        <v>95</v>
      </c>
      <c r="C296" s="16" t="s">
        <v>60</v>
      </c>
      <c r="D296" s="17">
        <v>5.03</v>
      </c>
      <c r="E296" s="17"/>
      <c r="F296" s="6"/>
      <c r="G296" s="109">
        <f>SUM('10:14'!G296)</f>
        <v>0</v>
      </c>
      <c r="H296" s="411">
        <f t="shared" si="108"/>
        <v>0</v>
      </c>
      <c r="I296" s="109">
        <f>SUM('10:14'!I296)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105"/>
        <v>0</v>
      </c>
      <c r="N296" s="31">
        <f t="shared" si="106"/>
        <v>0</v>
      </c>
      <c r="O296" s="109">
        <f>SUM('10:14'!O296)</f>
        <v>0</v>
      </c>
      <c r="P296" s="109">
        <f>SUM('10:14'!P296)</f>
        <v>0</v>
      </c>
      <c r="Q296" s="109">
        <f>SUM('10:14'!Q296)</f>
        <v>0</v>
      </c>
      <c r="R296" s="109">
        <f>SUM('10:14'!R296)</f>
        <v>0</v>
      </c>
      <c r="S296" s="109">
        <f>SUM('10:14'!S296)</f>
        <v>0</v>
      </c>
      <c r="T296" s="109">
        <f>SUM('10:14'!T296)</f>
        <v>0</v>
      </c>
      <c r="U296" s="109">
        <f>SUM('10:14'!U296)</f>
        <v>0</v>
      </c>
      <c r="V296" s="244">
        <f t="shared" si="107"/>
        <v>0</v>
      </c>
      <c r="W296" s="33" t="str">
        <f t="shared" si="103"/>
        <v/>
      </c>
      <c r="X296" s="109">
        <f>SUM('10:14'!X296)</f>
        <v>0</v>
      </c>
      <c r="Y296" s="109">
        <f>SUM('10:14'!Y296)</f>
        <v>0</v>
      </c>
      <c r="Z296" s="109">
        <f>SUM('10:14'!Z296)</f>
        <v>0</v>
      </c>
      <c r="AA296" s="109">
        <f>SUM('10:14'!AA296)</f>
        <v>0</v>
      </c>
      <c r="AB296" s="73"/>
      <c r="AC296" s="54"/>
      <c r="AD296" s="418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57"/>
      <c r="B297" s="63" t="s">
        <v>95</v>
      </c>
      <c r="C297" s="412" t="s">
        <v>96</v>
      </c>
      <c r="D297" s="17">
        <v>5.03</v>
      </c>
      <c r="E297" s="17"/>
      <c r="F297" s="6"/>
      <c r="G297" s="109">
        <f>SUM('10:14'!G297)</f>
        <v>0</v>
      </c>
      <c r="H297" s="411">
        <f t="shared" si="108"/>
        <v>0</v>
      </c>
      <c r="I297" s="109">
        <f>SUM('10:14'!I297)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105"/>
        <v>0</v>
      </c>
      <c r="N297" s="31">
        <f t="shared" si="106"/>
        <v>0</v>
      </c>
      <c r="O297" s="109">
        <f>SUM('10:14'!O297)</f>
        <v>0</v>
      </c>
      <c r="P297" s="109">
        <f>SUM('10:14'!P297)</f>
        <v>0</v>
      </c>
      <c r="Q297" s="109">
        <f>SUM('10:14'!Q297)</f>
        <v>0</v>
      </c>
      <c r="R297" s="109">
        <f>SUM('10:14'!R297)</f>
        <v>0</v>
      </c>
      <c r="S297" s="109">
        <f>SUM('10:14'!S297)</f>
        <v>0</v>
      </c>
      <c r="T297" s="109">
        <f>SUM('10:14'!T297)</f>
        <v>0</v>
      </c>
      <c r="U297" s="109">
        <f>SUM('10:14'!U297)</f>
        <v>0</v>
      </c>
      <c r="V297" s="244">
        <f t="shared" si="107"/>
        <v>0</v>
      </c>
      <c r="W297" s="33" t="str">
        <f t="shared" si="103"/>
        <v/>
      </c>
      <c r="X297" s="109">
        <f>SUM('10:14'!X297)</f>
        <v>0</v>
      </c>
      <c r="Y297" s="109">
        <f>SUM('10:14'!Y297)</f>
        <v>0</v>
      </c>
      <c r="Z297" s="109">
        <f>SUM('10:14'!Z297)</f>
        <v>0</v>
      </c>
      <c r="AA297" s="109">
        <f>SUM('10:14'!AA297)</f>
        <v>0</v>
      </c>
      <c r="AB297" s="73"/>
      <c r="AC297" s="54"/>
      <c r="AD297" s="418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57">
        <v>30101067</v>
      </c>
      <c r="B298" s="63" t="s">
        <v>97</v>
      </c>
      <c r="C298" s="412" t="s">
        <v>82</v>
      </c>
      <c r="D298" s="17">
        <v>5.03</v>
      </c>
      <c r="E298" s="17"/>
      <c r="F298" s="6"/>
      <c r="G298" s="109">
        <f>SUM('10:14'!G298)</f>
        <v>0</v>
      </c>
      <c r="H298" s="411">
        <f t="shared" si="108"/>
        <v>0</v>
      </c>
      <c r="I298" s="109">
        <f>SUM('10:14'!I298)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105"/>
        <v/>
      </c>
      <c r="N298" s="31">
        <f t="shared" si="106"/>
        <v>0</v>
      </c>
      <c r="O298" s="109">
        <f>SUM('10:14'!O298)</f>
        <v>0</v>
      </c>
      <c r="P298" s="109">
        <f>SUM('10:14'!P298)</f>
        <v>0</v>
      </c>
      <c r="Q298" s="109">
        <f>SUM('10:14'!Q298)</f>
        <v>0</v>
      </c>
      <c r="R298" s="109">
        <f>SUM('10:14'!R298)</f>
        <v>0</v>
      </c>
      <c r="S298" s="109">
        <f>SUM('10:14'!S298)</f>
        <v>0</v>
      </c>
      <c r="T298" s="109">
        <f>SUM('10:14'!T298)</f>
        <v>0</v>
      </c>
      <c r="U298" s="109">
        <f>SUM('10:14'!U298)</f>
        <v>0</v>
      </c>
      <c r="V298" s="244">
        <f t="shared" si="107"/>
        <v>0</v>
      </c>
      <c r="W298" s="33" t="str">
        <f t="shared" si="103"/>
        <v/>
      </c>
      <c r="X298" s="109">
        <f>SUM('10:14'!X298)</f>
        <v>0</v>
      </c>
      <c r="Y298" s="109">
        <f>SUM('10:14'!Y298)</f>
        <v>0</v>
      </c>
      <c r="Z298" s="109">
        <f>SUM('10:14'!Z298)</f>
        <v>0</v>
      </c>
      <c r="AA298" s="109">
        <f>SUM('10:14'!AA298)</f>
        <v>0</v>
      </c>
      <c r="AB298" s="73"/>
      <c r="AC298" s="54"/>
      <c r="AD298" s="418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57">
        <v>30101068</v>
      </c>
      <c r="B299" s="63" t="s">
        <v>97</v>
      </c>
      <c r="C299" s="412" t="s">
        <v>72</v>
      </c>
      <c r="D299" s="17">
        <v>5.03</v>
      </c>
      <c r="E299" s="17"/>
      <c r="F299" s="6"/>
      <c r="G299" s="109">
        <f>SUM('10:14'!G299)</f>
        <v>0</v>
      </c>
      <c r="H299" s="411">
        <f t="shared" si="108"/>
        <v>0</v>
      </c>
      <c r="I299" s="109">
        <f>SUM('10:14'!I299)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105"/>
        <v/>
      </c>
      <c r="N299" s="31">
        <f t="shared" si="106"/>
        <v>0</v>
      </c>
      <c r="O299" s="109">
        <f>SUM('10:14'!O299)</f>
        <v>0</v>
      </c>
      <c r="P299" s="109">
        <f>SUM('10:14'!P299)</f>
        <v>0</v>
      </c>
      <c r="Q299" s="109">
        <f>SUM('10:14'!Q299)</f>
        <v>0</v>
      </c>
      <c r="R299" s="109">
        <f>SUM('10:14'!R299)</f>
        <v>0</v>
      </c>
      <c r="S299" s="109">
        <f>SUM('10:14'!S299)</f>
        <v>0</v>
      </c>
      <c r="T299" s="109">
        <f>SUM('10:14'!T299)</f>
        <v>0</v>
      </c>
      <c r="U299" s="109">
        <f>SUM('10:14'!U299)</f>
        <v>0</v>
      </c>
      <c r="V299" s="244">
        <f t="shared" si="107"/>
        <v>0</v>
      </c>
      <c r="W299" s="33" t="str">
        <f t="shared" si="103"/>
        <v/>
      </c>
      <c r="X299" s="109">
        <f>SUM('10:14'!X299)</f>
        <v>0</v>
      </c>
      <c r="Y299" s="109">
        <f>SUM('10:14'!Y299)</f>
        <v>0</v>
      </c>
      <c r="Z299" s="109">
        <f>SUM('10:14'!Z299)</f>
        <v>0</v>
      </c>
      <c r="AA299" s="109">
        <f>SUM('10:14'!AA299)</f>
        <v>0</v>
      </c>
      <c r="AB299" s="73"/>
      <c r="AC299" s="54"/>
      <c r="AD299" s="418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57">
        <v>30101069</v>
      </c>
      <c r="B300" s="63" t="s">
        <v>97</v>
      </c>
      <c r="C300" s="412" t="s">
        <v>60</v>
      </c>
      <c r="D300" s="17">
        <v>5.03</v>
      </c>
      <c r="E300" s="17"/>
      <c r="F300" s="6"/>
      <c r="G300" s="109">
        <f>SUM('10:14'!G300)</f>
        <v>0</v>
      </c>
      <c r="H300" s="411">
        <f t="shared" si="108"/>
        <v>0</v>
      </c>
      <c r="I300" s="109">
        <f>SUM('10:14'!I300)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105"/>
        <v/>
      </c>
      <c r="N300" s="31">
        <f t="shared" si="106"/>
        <v>0</v>
      </c>
      <c r="O300" s="109">
        <f>SUM('10:14'!O300)</f>
        <v>0</v>
      </c>
      <c r="P300" s="109">
        <f>SUM('10:14'!P300)</f>
        <v>0</v>
      </c>
      <c r="Q300" s="109">
        <f>SUM('10:14'!Q300)</f>
        <v>0</v>
      </c>
      <c r="R300" s="109">
        <f>SUM('10:14'!R300)</f>
        <v>0</v>
      </c>
      <c r="S300" s="109">
        <f>SUM('10:14'!S300)</f>
        <v>0</v>
      </c>
      <c r="T300" s="109">
        <f>SUM('10:14'!T300)</f>
        <v>0</v>
      </c>
      <c r="U300" s="109">
        <f>SUM('10:14'!U300)</f>
        <v>0</v>
      </c>
      <c r="V300" s="244">
        <f t="shared" si="107"/>
        <v>0</v>
      </c>
      <c r="W300" s="33" t="str">
        <f t="shared" si="103"/>
        <v/>
      </c>
      <c r="X300" s="109">
        <f>SUM('10:14'!X300)</f>
        <v>0</v>
      </c>
      <c r="Y300" s="109">
        <f>SUM('10:14'!Y300)</f>
        <v>0</v>
      </c>
      <c r="Z300" s="109">
        <f>SUM('10:14'!Z300)</f>
        <v>0</v>
      </c>
      <c r="AA300" s="109">
        <f>SUM('10:14'!AA300)</f>
        <v>0</v>
      </c>
      <c r="AB300" s="73"/>
      <c r="AC300" s="54"/>
      <c r="AD300" s="418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57">
        <v>30101070</v>
      </c>
      <c r="B301" s="63" t="s">
        <v>97</v>
      </c>
      <c r="C301" s="412" t="s">
        <v>96</v>
      </c>
      <c r="D301" s="17">
        <v>5.03</v>
      </c>
      <c r="E301" s="17"/>
      <c r="F301" s="6"/>
      <c r="G301" s="109">
        <f>SUM('10:14'!G301)</f>
        <v>0</v>
      </c>
      <c r="H301" s="411">
        <f t="shared" si="108"/>
        <v>0</v>
      </c>
      <c r="I301" s="109">
        <f>SUM('10:14'!I301)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105"/>
        <v/>
      </c>
      <c r="N301" s="31">
        <f t="shared" si="106"/>
        <v>0</v>
      </c>
      <c r="O301" s="109">
        <f>SUM('10:14'!O301)</f>
        <v>0</v>
      </c>
      <c r="P301" s="109">
        <f>SUM('10:14'!P301)</f>
        <v>0</v>
      </c>
      <c r="Q301" s="109">
        <f>SUM('10:14'!Q301)</f>
        <v>0</v>
      </c>
      <c r="R301" s="109">
        <f>SUM('10:14'!R301)</f>
        <v>0</v>
      </c>
      <c r="S301" s="109">
        <f>SUM('10:14'!S301)</f>
        <v>0</v>
      </c>
      <c r="T301" s="109">
        <f>SUM('10:14'!T301)</f>
        <v>0</v>
      </c>
      <c r="U301" s="109">
        <f>SUM('10:14'!U301)</f>
        <v>0</v>
      </c>
      <c r="V301" s="244">
        <f t="shared" si="107"/>
        <v>0</v>
      </c>
      <c r="W301" s="33" t="str">
        <f t="shared" si="103"/>
        <v/>
      </c>
      <c r="X301" s="109">
        <f>SUM('10:14'!X301)</f>
        <v>0</v>
      </c>
      <c r="Y301" s="109">
        <f>SUM('10:14'!Y301)</f>
        <v>0</v>
      </c>
      <c r="Z301" s="109">
        <f>SUM('10:14'!Z301)</f>
        <v>0</v>
      </c>
      <c r="AA301" s="109">
        <f>SUM('10:14'!AA301)</f>
        <v>0</v>
      </c>
      <c r="AB301" s="73"/>
      <c r="AC301" s="54"/>
      <c r="AD301" s="418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57">
        <v>30101071</v>
      </c>
      <c r="B302" s="63" t="s">
        <v>97</v>
      </c>
      <c r="C302" s="412" t="s">
        <v>73</v>
      </c>
      <c r="D302" s="17">
        <v>5.03</v>
      </c>
      <c r="E302" s="17"/>
      <c r="F302" s="6"/>
      <c r="G302" s="109">
        <f>SUM('10:14'!G302)</f>
        <v>0</v>
      </c>
      <c r="H302" s="411">
        <f t="shared" si="108"/>
        <v>0</v>
      </c>
      <c r="I302" s="109">
        <f>SUM('10:14'!I302)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105"/>
        <v/>
      </c>
      <c r="N302" s="31">
        <f t="shared" si="106"/>
        <v>0</v>
      </c>
      <c r="O302" s="109">
        <f>SUM('10:14'!O302)</f>
        <v>0</v>
      </c>
      <c r="P302" s="109">
        <f>SUM('10:14'!P302)</f>
        <v>0</v>
      </c>
      <c r="Q302" s="109">
        <f>SUM('10:14'!Q302)</f>
        <v>0</v>
      </c>
      <c r="R302" s="109">
        <f>SUM('10:14'!R302)</f>
        <v>0</v>
      </c>
      <c r="S302" s="109">
        <f>SUM('10:14'!S302)</f>
        <v>0</v>
      </c>
      <c r="T302" s="109">
        <f>SUM('10:14'!T302)</f>
        <v>0</v>
      </c>
      <c r="U302" s="109">
        <f>SUM('10:14'!U302)</f>
        <v>0</v>
      </c>
      <c r="V302" s="244">
        <f t="shared" si="107"/>
        <v>0</v>
      </c>
      <c r="W302" s="33" t="str">
        <f t="shared" si="103"/>
        <v/>
      </c>
      <c r="X302" s="109">
        <f>SUM('10:14'!X302)</f>
        <v>0</v>
      </c>
      <c r="Y302" s="109">
        <f>SUM('10:14'!Y302)</f>
        <v>0</v>
      </c>
      <c r="Z302" s="109">
        <f>SUM('10:14'!Z302)</f>
        <v>0</v>
      </c>
      <c r="AA302" s="109">
        <f>SUM('10:14'!AA302)</f>
        <v>0</v>
      </c>
      <c r="AB302" s="73"/>
      <c r="AC302" s="54"/>
      <c r="AD302" s="418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58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109">
        <f>SUM('10:14'!G303)</f>
        <v>62</v>
      </c>
      <c r="H303" s="411">
        <f t="shared" si="108"/>
        <v>313.71999999999997</v>
      </c>
      <c r="I303" s="109">
        <f>SUM('10:14'!I303)</f>
        <v>4</v>
      </c>
      <c r="J303" s="31">
        <f t="array" ref="J303">IF(ISERROR(G303/I303),"",G303/I303)</f>
        <v>15.5</v>
      </c>
      <c r="K303" s="35">
        <f t="array" ref="K303">IF(ISERROR(G303/L303),"",G303/L303)</f>
        <v>2.48</v>
      </c>
      <c r="L303" s="98">
        <v>25</v>
      </c>
      <c r="M303" s="36">
        <f t="shared" si="105"/>
        <v>1.52</v>
      </c>
      <c r="N303" s="31">
        <f t="shared" si="106"/>
        <v>0</v>
      </c>
      <c r="O303" s="109">
        <f>SUM('10:14'!O303)</f>
        <v>0</v>
      </c>
      <c r="P303" s="109">
        <f>SUM('10:14'!P303)</f>
        <v>0</v>
      </c>
      <c r="Q303" s="109">
        <f>SUM('10:14'!Q303)</f>
        <v>0</v>
      </c>
      <c r="R303" s="109">
        <f>SUM('10:14'!R303)</f>
        <v>0</v>
      </c>
      <c r="S303" s="109">
        <f>SUM('10:14'!S303)</f>
        <v>0</v>
      </c>
      <c r="T303" s="109">
        <f>SUM('10:14'!T303)</f>
        <v>0</v>
      </c>
      <c r="U303" s="109">
        <f>SUM('10:14'!U303)</f>
        <v>0</v>
      </c>
      <c r="V303" s="244">
        <f t="shared" si="107"/>
        <v>0</v>
      </c>
      <c r="W303" s="33">
        <f t="shared" si="103"/>
        <v>0</v>
      </c>
      <c r="X303" s="109">
        <f>SUM('10:14'!X303)</f>
        <v>0</v>
      </c>
      <c r="Y303" s="109">
        <f>SUM('10:14'!Y303)</f>
        <v>0</v>
      </c>
      <c r="Z303" s="109">
        <f>SUM('10:14'!Z303)</f>
        <v>0</v>
      </c>
      <c r="AA303" s="109">
        <f>SUM('10:14'!AA303)</f>
        <v>0</v>
      </c>
      <c r="AB303" s="73"/>
      <c r="AC303" s="54"/>
      <c r="AD303" s="418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58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109">
        <f>SUM('10:14'!G304)</f>
        <v>707</v>
      </c>
      <c r="H304" s="411">
        <f t="shared" si="108"/>
        <v>3577.4199999999996</v>
      </c>
      <c r="I304" s="109">
        <f>SUM('10:14'!I304)</f>
        <v>28.5</v>
      </c>
      <c r="J304" s="31">
        <f t="array" ref="J304">IF(ISERROR(G304/I304),"",G304/I304)</f>
        <v>24.807017543859651</v>
      </c>
      <c r="K304" s="35">
        <f t="array" ref="K304">IF(ISERROR(G304/L304),"",G304/L304)</f>
        <v>28.28</v>
      </c>
      <c r="L304" s="98">
        <v>25</v>
      </c>
      <c r="M304" s="36">
        <f t="shared" si="105"/>
        <v>0.21999999999999886</v>
      </c>
      <c r="N304" s="31">
        <f t="shared" si="106"/>
        <v>0</v>
      </c>
      <c r="O304" s="109">
        <f>SUM('10:14'!O304)</f>
        <v>0</v>
      </c>
      <c r="P304" s="109">
        <f>SUM('10:14'!P304)</f>
        <v>0</v>
      </c>
      <c r="Q304" s="109">
        <f>SUM('10:14'!Q304)</f>
        <v>0</v>
      </c>
      <c r="R304" s="109">
        <f>SUM('10:14'!R304)</f>
        <v>0</v>
      </c>
      <c r="S304" s="109">
        <f>SUM('10:14'!S304)</f>
        <v>0</v>
      </c>
      <c r="T304" s="109">
        <f>SUM('10:14'!T304)</f>
        <v>0</v>
      </c>
      <c r="U304" s="109">
        <f>SUM('10:14'!U304)</f>
        <v>0</v>
      </c>
      <c r="V304" s="244">
        <f t="shared" si="107"/>
        <v>0</v>
      </c>
      <c r="W304" s="33">
        <f t="shared" si="103"/>
        <v>0</v>
      </c>
      <c r="X304" s="109">
        <f>SUM('10:14'!X304)</f>
        <v>0</v>
      </c>
      <c r="Y304" s="109">
        <f>SUM('10:14'!Y304)</f>
        <v>0</v>
      </c>
      <c r="Z304" s="109">
        <f>SUM('10:14'!Z304)</f>
        <v>0</v>
      </c>
      <c r="AA304" s="109">
        <f>SUM('10:14'!AA304)</f>
        <v>0</v>
      </c>
      <c r="AB304" s="73"/>
      <c r="AC304" s="54"/>
      <c r="AD304" s="418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632" t="s">
        <v>99</v>
      </c>
      <c r="B305" s="633"/>
      <c r="C305" s="414" t="s">
        <v>71</v>
      </c>
      <c r="D305" s="20"/>
      <c r="E305" s="20"/>
      <c r="F305" s="32"/>
      <c r="G305" s="118">
        <f>SUM(G290:G304)</f>
        <v>1118</v>
      </c>
      <c r="H305" s="30">
        <f>SUM(H290:H304)</f>
        <v>5646.61</v>
      </c>
      <c r="I305" s="30">
        <f>SUM(I290:I304)</f>
        <v>50.5</v>
      </c>
      <c r="J305" s="31">
        <f t="array" ref="J305">IF(ISERROR(G305/I305),"",G305/I305)</f>
        <v>22.138613861386137</v>
      </c>
      <c r="K305" s="30">
        <f>SUM(K290:K304)</f>
        <v>44.72</v>
      </c>
      <c r="L305" s="30"/>
      <c r="M305" s="105">
        <f t="shared" ref="M305:V305" si="109">SUM(M290:M304)</f>
        <v>5.7799999999999994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46">
        <f t="shared" si="109"/>
        <v>0</v>
      </c>
      <c r="W305" s="33">
        <f t="shared" si="103"/>
        <v>0</v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75"/>
      <c r="AC305" s="70"/>
      <c r="AD305" s="418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58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109">
        <f>SUM('10:14'!G306)</f>
        <v>49</v>
      </c>
      <c r="H306" s="411">
        <f t="shared" ref="H306:H312" si="110">D306*G306</f>
        <v>246.96</v>
      </c>
      <c r="I306" s="109">
        <f>SUM('10:14'!I306)</f>
        <v>2.5</v>
      </c>
      <c r="J306" s="31">
        <f t="array" ref="J306">IF(ISERROR(G306/I306),"",G306/I306)</f>
        <v>19.600000000000001</v>
      </c>
      <c r="K306" s="35">
        <f t="array" ref="K306">IF(ISERROR(G306/L306),"",G306/L306)</f>
        <v>2.2272727272727271</v>
      </c>
      <c r="L306" s="98">
        <v>22</v>
      </c>
      <c r="M306" s="36">
        <f t="shared" ref="M306:M310" si="111">IF(ISERROR(I306-K306),"",I306-K306)</f>
        <v>0.27272727272727293</v>
      </c>
      <c r="N306" s="31">
        <f t="shared" ref="N306:N310" si="112">SUM(O306:U306)</f>
        <v>0</v>
      </c>
      <c r="O306" s="109">
        <f>SUM('10:14'!O306)</f>
        <v>0</v>
      </c>
      <c r="P306" s="109">
        <f>SUM('10:14'!P306)</f>
        <v>0</v>
      </c>
      <c r="Q306" s="109">
        <f>SUM('10:14'!Q306)</f>
        <v>0</v>
      </c>
      <c r="R306" s="109">
        <f>SUM('10:14'!R306)</f>
        <v>0</v>
      </c>
      <c r="S306" s="109">
        <f>SUM('10:14'!S306)</f>
        <v>0</v>
      </c>
      <c r="T306" s="109">
        <f>SUM('10:14'!T306)</f>
        <v>0</v>
      </c>
      <c r="U306" s="109">
        <f>SUM('10:14'!U306)</f>
        <v>0</v>
      </c>
      <c r="V306" s="244">
        <f t="shared" ref="V306:V310" si="113">SUM(X306:AA306)</f>
        <v>0</v>
      </c>
      <c r="W306" s="33">
        <f t="shared" si="103"/>
        <v>0</v>
      </c>
      <c r="X306" s="109">
        <f>SUM('10:14'!X306)</f>
        <v>0</v>
      </c>
      <c r="Y306" s="109">
        <f>SUM('10:14'!Y306)</f>
        <v>0</v>
      </c>
      <c r="Z306" s="109">
        <f>SUM('10:14'!Z306)</f>
        <v>0</v>
      </c>
      <c r="AA306" s="109">
        <f>SUM('10:14'!AA306)</f>
        <v>0</v>
      </c>
      <c r="AB306" s="73"/>
      <c r="AC306" s="54"/>
      <c r="AD306" s="418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58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109">
        <f>SUM('10:14'!G307)</f>
        <v>0</v>
      </c>
      <c r="H307" s="411">
        <f t="shared" si="110"/>
        <v>0</v>
      </c>
      <c r="I307" s="109">
        <f>SUM('10:14'!I307)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111"/>
        <v>0</v>
      </c>
      <c r="N307" s="31">
        <f t="shared" si="112"/>
        <v>0</v>
      </c>
      <c r="O307" s="109">
        <f>SUM('10:14'!O307)</f>
        <v>0</v>
      </c>
      <c r="P307" s="109">
        <f>SUM('10:14'!P307)</f>
        <v>0</v>
      </c>
      <c r="Q307" s="109">
        <f>SUM('10:14'!Q307)</f>
        <v>0</v>
      </c>
      <c r="R307" s="109">
        <f>SUM('10:14'!R307)</f>
        <v>0</v>
      </c>
      <c r="S307" s="109">
        <f>SUM('10:14'!S307)</f>
        <v>0</v>
      </c>
      <c r="T307" s="109">
        <f>SUM('10:14'!T307)</f>
        <v>0</v>
      </c>
      <c r="U307" s="109">
        <f>SUM('10:14'!U307)</f>
        <v>0</v>
      </c>
      <c r="V307" s="244">
        <f t="shared" si="113"/>
        <v>0</v>
      </c>
      <c r="W307" s="33" t="str">
        <f t="shared" si="103"/>
        <v/>
      </c>
      <c r="X307" s="109">
        <f>SUM('10:14'!X307)</f>
        <v>0</v>
      </c>
      <c r="Y307" s="109">
        <f>SUM('10:14'!Y307)</f>
        <v>0</v>
      </c>
      <c r="Z307" s="109">
        <f>SUM('10:14'!Z307)</f>
        <v>0</v>
      </c>
      <c r="AA307" s="109">
        <f>SUM('10:14'!AA307)</f>
        <v>0</v>
      </c>
      <c r="AB307" s="73"/>
      <c r="AC307" s="54"/>
      <c r="AD307" s="418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58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109">
        <f>SUM('10:14'!G308)</f>
        <v>313</v>
      </c>
      <c r="H308" s="411">
        <f t="shared" si="110"/>
        <v>1577.52</v>
      </c>
      <c r="I308" s="109">
        <f>SUM('10:14'!I308)</f>
        <v>15</v>
      </c>
      <c r="J308" s="31">
        <f t="array" ref="J308">IF(ISERROR(G308/I308),"",G308/I308)</f>
        <v>20.866666666666667</v>
      </c>
      <c r="K308" s="35">
        <f t="array" ref="K308">IF(ISERROR(G308/L308),"",G308/L308)</f>
        <v>14.227272727272727</v>
      </c>
      <c r="L308" s="98">
        <v>22</v>
      </c>
      <c r="M308" s="36">
        <f t="shared" si="111"/>
        <v>0.77272727272727337</v>
      </c>
      <c r="N308" s="31">
        <f t="shared" si="112"/>
        <v>0</v>
      </c>
      <c r="O308" s="109">
        <f>SUM('10:14'!O308)</f>
        <v>0</v>
      </c>
      <c r="P308" s="109">
        <f>SUM('10:14'!P308)</f>
        <v>0</v>
      </c>
      <c r="Q308" s="109">
        <f>SUM('10:14'!Q308)</f>
        <v>0</v>
      </c>
      <c r="R308" s="109">
        <f>SUM('10:14'!R308)</f>
        <v>0</v>
      </c>
      <c r="S308" s="109">
        <f>SUM('10:14'!S308)</f>
        <v>0</v>
      </c>
      <c r="T308" s="109">
        <f>SUM('10:14'!T308)</f>
        <v>0</v>
      </c>
      <c r="U308" s="109">
        <f>SUM('10:14'!U308)</f>
        <v>0</v>
      </c>
      <c r="V308" s="244">
        <f t="shared" si="113"/>
        <v>0</v>
      </c>
      <c r="W308" s="33">
        <f t="shared" si="103"/>
        <v>0</v>
      </c>
      <c r="X308" s="109">
        <f>SUM('10:14'!X308)</f>
        <v>0</v>
      </c>
      <c r="Y308" s="109">
        <f>SUM('10:14'!Y308)</f>
        <v>0</v>
      </c>
      <c r="Z308" s="109">
        <f>SUM('10:14'!Z308)</f>
        <v>0</v>
      </c>
      <c r="AA308" s="109">
        <f>SUM('10:14'!AA308)</f>
        <v>0</v>
      </c>
      <c r="AB308" s="73"/>
      <c r="AC308" s="54"/>
      <c r="AD308" s="418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58"/>
      <c r="B309" s="62" t="s">
        <v>100</v>
      </c>
      <c r="C309" s="16" t="s">
        <v>66</v>
      </c>
      <c r="D309" s="17">
        <v>5.04</v>
      </c>
      <c r="E309" s="17"/>
      <c r="F309" s="6"/>
      <c r="G309" s="109">
        <f>SUM('10:14'!G309)</f>
        <v>0</v>
      </c>
      <c r="H309" s="411">
        <f t="shared" si="110"/>
        <v>0</v>
      </c>
      <c r="I309" s="109">
        <f>SUM('10:14'!I309)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111"/>
        <v>0</v>
      </c>
      <c r="N309" s="31">
        <f t="shared" si="112"/>
        <v>0</v>
      </c>
      <c r="O309" s="109">
        <f>SUM('10:14'!O309)</f>
        <v>0</v>
      </c>
      <c r="P309" s="109">
        <f>SUM('10:14'!P309)</f>
        <v>0</v>
      </c>
      <c r="Q309" s="109">
        <f>SUM('10:14'!Q309)</f>
        <v>0</v>
      </c>
      <c r="R309" s="109">
        <f>SUM('10:14'!R309)</f>
        <v>0</v>
      </c>
      <c r="S309" s="109">
        <f>SUM('10:14'!S309)</f>
        <v>0</v>
      </c>
      <c r="T309" s="109">
        <f>SUM('10:14'!T309)</f>
        <v>0</v>
      </c>
      <c r="U309" s="109">
        <f>SUM('10:14'!U309)</f>
        <v>0</v>
      </c>
      <c r="V309" s="244">
        <f t="shared" si="113"/>
        <v>0</v>
      </c>
      <c r="W309" s="33" t="str">
        <f t="shared" si="103"/>
        <v/>
      </c>
      <c r="X309" s="109">
        <f>SUM('10:14'!X309)</f>
        <v>0</v>
      </c>
      <c r="Y309" s="109">
        <f>SUM('10:14'!Y309)</f>
        <v>0</v>
      </c>
      <c r="Z309" s="109">
        <f>SUM('10:14'!Z309)</f>
        <v>0</v>
      </c>
      <c r="AA309" s="109">
        <f>SUM('10:14'!AA309)</f>
        <v>0</v>
      </c>
      <c r="AB309" s="73"/>
      <c r="AC309" s="54"/>
      <c r="AD309" s="418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58"/>
      <c r="B310" s="62" t="s">
        <v>100</v>
      </c>
      <c r="C310" s="16" t="s">
        <v>101</v>
      </c>
      <c r="D310" s="17">
        <v>5.04</v>
      </c>
      <c r="E310" s="17"/>
      <c r="F310" s="6"/>
      <c r="G310" s="109">
        <f>SUM('10:14'!G310)</f>
        <v>0</v>
      </c>
      <c r="H310" s="411">
        <f t="shared" si="110"/>
        <v>0</v>
      </c>
      <c r="I310" s="109">
        <f>SUM('10:14'!I310)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111"/>
        <v>0</v>
      </c>
      <c r="N310" s="31">
        <f t="shared" si="112"/>
        <v>0</v>
      </c>
      <c r="O310" s="109">
        <f>SUM('10:14'!O310)</f>
        <v>0</v>
      </c>
      <c r="P310" s="109">
        <f>SUM('10:14'!P310)</f>
        <v>0</v>
      </c>
      <c r="Q310" s="109">
        <f>SUM('10:14'!Q310)</f>
        <v>0</v>
      </c>
      <c r="R310" s="109">
        <f>SUM('10:14'!R310)</f>
        <v>0</v>
      </c>
      <c r="S310" s="109">
        <f>SUM('10:14'!S310)</f>
        <v>0</v>
      </c>
      <c r="T310" s="109">
        <f>SUM('10:14'!T310)</f>
        <v>0</v>
      </c>
      <c r="U310" s="109">
        <f>SUM('10:14'!U310)</f>
        <v>0</v>
      </c>
      <c r="V310" s="244">
        <f t="shared" si="113"/>
        <v>0</v>
      </c>
      <c r="W310" s="33" t="str">
        <f t="shared" si="103"/>
        <v/>
      </c>
      <c r="X310" s="109">
        <f>SUM('10:14'!X310)</f>
        <v>0</v>
      </c>
      <c r="Y310" s="109">
        <f>SUM('10:14'!Y310)</f>
        <v>0</v>
      </c>
      <c r="Z310" s="109">
        <f>SUM('10:14'!Z310)</f>
        <v>0</v>
      </c>
      <c r="AA310" s="109">
        <f>SUM('10:14'!AA310)</f>
        <v>0</v>
      </c>
      <c r="AB310" s="73"/>
      <c r="AC310" s="54"/>
      <c r="AD310" s="418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58">
        <v>30400019</v>
      </c>
      <c r="B311" s="218" t="s">
        <v>443</v>
      </c>
      <c r="C311" s="209" t="s">
        <v>445</v>
      </c>
      <c r="D311" s="17">
        <v>5.03</v>
      </c>
      <c r="E311" s="17"/>
      <c r="F311" s="6"/>
      <c r="G311" s="109">
        <f>SUM('10:14'!G311)</f>
        <v>176</v>
      </c>
      <c r="H311" s="411">
        <f t="shared" si="110"/>
        <v>885.28000000000009</v>
      </c>
      <c r="I311" s="109">
        <f>SUM('10:14'!I311)</f>
        <v>16</v>
      </c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73"/>
      <c r="AC311" s="54"/>
      <c r="AD311" s="418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58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109">
        <f>SUM('10:14'!G312)</f>
        <v>405</v>
      </c>
      <c r="H312" s="411">
        <f t="shared" si="110"/>
        <v>2041.2</v>
      </c>
      <c r="I312" s="109">
        <f>SUM('10:14'!I312)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ref="M312" si="114">IF(ISERROR(I312-K312),"",I312-K312)</f>
        <v>6.5909090909090899</v>
      </c>
      <c r="N312" s="31">
        <f t="shared" ref="N312" si="115">SUM(O312:U312)</f>
        <v>0</v>
      </c>
      <c r="O312" s="109">
        <f>SUM('10:14'!O312)</f>
        <v>0</v>
      </c>
      <c r="P312" s="109">
        <f>SUM('10:14'!P312)</f>
        <v>0</v>
      </c>
      <c r="Q312" s="109">
        <f>SUM('10:14'!Q312)</f>
        <v>0</v>
      </c>
      <c r="R312" s="109">
        <f>SUM('10:14'!R312)</f>
        <v>0</v>
      </c>
      <c r="S312" s="109">
        <f>SUM('10:14'!S312)</f>
        <v>0</v>
      </c>
      <c r="T312" s="109">
        <f>SUM('10:14'!T312)</f>
        <v>0</v>
      </c>
      <c r="U312" s="109">
        <f>SUM('10:14'!U312)</f>
        <v>0</v>
      </c>
      <c r="V312" s="244">
        <f t="shared" ref="V312" si="116">SUM(X312:AA312)</f>
        <v>0</v>
      </c>
      <c r="W312" s="33">
        <f t="shared" ref="W312:W317" si="117">IF(ISERROR(V312/G312),"",V312/G312)</f>
        <v>0</v>
      </c>
      <c r="X312" s="109">
        <f>SUM('10:14'!X312)</f>
        <v>0</v>
      </c>
      <c r="Y312" s="109">
        <f>SUM('10:14'!Y312)</f>
        <v>0</v>
      </c>
      <c r="Z312" s="109">
        <f>SUM('10:14'!Z312)</f>
        <v>0</v>
      </c>
      <c r="AA312" s="109">
        <f>SUM('10:14'!AA312)</f>
        <v>0</v>
      </c>
      <c r="AB312" s="73"/>
      <c r="AC312" s="54"/>
      <c r="AD312" s="418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632" t="s">
        <v>102</v>
      </c>
      <c r="B313" s="633"/>
      <c r="C313" s="414" t="s">
        <v>71</v>
      </c>
      <c r="D313" s="20"/>
      <c r="E313" s="20"/>
      <c r="F313" s="32"/>
      <c r="G313" s="124">
        <f>SUM(G306:G312)</f>
        <v>943</v>
      </c>
      <c r="H313" s="30">
        <f>SUM(H306:H312)</f>
        <v>4750.96</v>
      </c>
      <c r="I313" s="30">
        <f>SUM(I306:I312)</f>
        <v>58.5</v>
      </c>
      <c r="J313" s="31">
        <f t="array" ref="J313">IF(ISERROR(G313/I313),"",G313/I313)</f>
        <v>16.119658119658119</v>
      </c>
      <c r="K313" s="30">
        <f>SUM(K306:K312)</f>
        <v>34.86363636363636</v>
      </c>
      <c r="L313" s="114"/>
      <c r="M313" s="105">
        <f>SUM(M306:M312)</f>
        <v>7.6363636363636367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117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75"/>
      <c r="AC313" s="70"/>
      <c r="AD313" s="418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57">
        <v>30700013</v>
      </c>
      <c r="B314" s="64" t="s">
        <v>103</v>
      </c>
      <c r="C314" s="407"/>
      <c r="D314" s="17">
        <v>3.65</v>
      </c>
      <c r="E314" s="17"/>
      <c r="F314" s="53"/>
      <c r="G314" s="109">
        <f>SUM('10:14'!G314)</f>
        <v>0</v>
      </c>
      <c r="H314" s="411">
        <f>D314*G314</f>
        <v>0</v>
      </c>
      <c r="I314" s="109">
        <f>SUM('10:14'!I314)</f>
        <v>0</v>
      </c>
      <c r="J314" s="31" t="str">
        <f t="array" ref="J314">IF(ISERROR(G314/I314),"",G314/I314)</f>
        <v/>
      </c>
      <c r="K314" s="411">
        <f t="array" ref="K314">IF(ISERROR(G314/L314),"",G314/L314)</f>
        <v>0</v>
      </c>
      <c r="L314" s="98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109">
        <f>SUM('10:14'!O314)</f>
        <v>0</v>
      </c>
      <c r="P314" s="109">
        <f>SUM('10:14'!P314)</f>
        <v>0</v>
      </c>
      <c r="Q314" s="109">
        <f>SUM('10:14'!Q314)</f>
        <v>0</v>
      </c>
      <c r="R314" s="109">
        <f>SUM('10:14'!R314)</f>
        <v>0</v>
      </c>
      <c r="S314" s="109">
        <f>SUM('10:14'!S314)</f>
        <v>0</v>
      </c>
      <c r="T314" s="109">
        <f>SUM('10:14'!T314)</f>
        <v>0</v>
      </c>
      <c r="U314" s="109">
        <f>SUM('10:14'!U314)</f>
        <v>0</v>
      </c>
      <c r="V314" s="244">
        <f t="shared" ref="V314:V317" si="120">SUM(X314:AA314)</f>
        <v>0</v>
      </c>
      <c r="W314" s="33" t="str">
        <f t="shared" si="117"/>
        <v/>
      </c>
      <c r="X314" s="109">
        <f>SUM('10:14'!X314)</f>
        <v>0</v>
      </c>
      <c r="Y314" s="109">
        <f>SUM('10:14'!Y314)</f>
        <v>0</v>
      </c>
      <c r="Z314" s="109">
        <f>SUM('10:14'!Z314)</f>
        <v>0</v>
      </c>
      <c r="AA314" s="109">
        <f>SUM('10:14'!AA314)</f>
        <v>0</v>
      </c>
      <c r="AB314" s="73"/>
      <c r="AC314" s="54"/>
      <c r="AD314" s="418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57">
        <v>30700014</v>
      </c>
      <c r="B315" s="64" t="s">
        <v>0</v>
      </c>
      <c r="C315" s="407"/>
      <c r="D315" s="17">
        <v>6.58</v>
      </c>
      <c r="E315" s="17"/>
      <c r="F315" s="6"/>
      <c r="G315" s="109">
        <f>SUM('10:14'!G315)</f>
        <v>0</v>
      </c>
      <c r="H315" s="411">
        <f t="shared" ref="H315:H327" si="121">D315*G315</f>
        <v>0</v>
      </c>
      <c r="I315" s="109">
        <f>SUM('10:14'!I315)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118"/>
        <v>0</v>
      </c>
      <c r="N315" s="31">
        <f t="shared" si="119"/>
        <v>0</v>
      </c>
      <c r="O315" s="109">
        <f>SUM('10:14'!O315)</f>
        <v>0</v>
      </c>
      <c r="P315" s="109">
        <f>SUM('10:14'!P315)</f>
        <v>0</v>
      </c>
      <c r="Q315" s="109">
        <f>SUM('10:14'!Q315)</f>
        <v>0</v>
      </c>
      <c r="R315" s="109">
        <f>SUM('10:14'!R315)</f>
        <v>0</v>
      </c>
      <c r="S315" s="109">
        <f>SUM('10:14'!S315)</f>
        <v>0</v>
      </c>
      <c r="T315" s="109">
        <f>SUM('10:14'!T315)</f>
        <v>0</v>
      </c>
      <c r="U315" s="109">
        <f>SUM('10:14'!U315)</f>
        <v>0</v>
      </c>
      <c r="V315" s="244">
        <f t="shared" si="120"/>
        <v>0</v>
      </c>
      <c r="W315" s="33" t="str">
        <f t="shared" si="117"/>
        <v/>
      </c>
      <c r="X315" s="109">
        <f>SUM('10:14'!X315)</f>
        <v>0</v>
      </c>
      <c r="Y315" s="109">
        <f>SUM('10:14'!Y315)</f>
        <v>0</v>
      </c>
      <c r="Z315" s="109">
        <f>SUM('10:14'!Z315)</f>
        <v>0</v>
      </c>
      <c r="AA315" s="109">
        <f>SUM('10:14'!AA315)</f>
        <v>0</v>
      </c>
      <c r="AB315" s="73"/>
      <c r="AC315" s="54"/>
      <c r="AD315" s="418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57">
        <v>30700016</v>
      </c>
      <c r="B316" s="64" t="s">
        <v>1</v>
      </c>
      <c r="C316" s="407"/>
      <c r="D316" s="17">
        <v>7.8</v>
      </c>
      <c r="E316" s="17"/>
      <c r="F316" s="6"/>
      <c r="G316" s="109">
        <f>SUM('10:14'!G316)</f>
        <v>0</v>
      </c>
      <c r="H316" s="411">
        <f t="shared" si="121"/>
        <v>0</v>
      </c>
      <c r="I316" s="109">
        <f>SUM('10:14'!I316)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98">
        <v>4.5999999999999996</v>
      </c>
      <c r="M316" s="36">
        <f t="shared" si="118"/>
        <v>0</v>
      </c>
      <c r="N316" s="31">
        <f t="shared" si="119"/>
        <v>0</v>
      </c>
      <c r="O316" s="109">
        <f>SUM('10:14'!O316)</f>
        <v>0</v>
      </c>
      <c r="P316" s="109">
        <f>SUM('10:14'!P316)</f>
        <v>0</v>
      </c>
      <c r="Q316" s="109">
        <f>SUM('10:14'!Q316)</f>
        <v>0</v>
      </c>
      <c r="R316" s="109">
        <f>SUM('10:14'!R316)</f>
        <v>0</v>
      </c>
      <c r="S316" s="109">
        <f>SUM('10:14'!S316)</f>
        <v>0</v>
      </c>
      <c r="T316" s="109">
        <f>SUM('10:14'!T316)</f>
        <v>0</v>
      </c>
      <c r="U316" s="109">
        <f>SUM('10:14'!U316)</f>
        <v>0</v>
      </c>
      <c r="V316" s="244">
        <f t="shared" si="120"/>
        <v>0</v>
      </c>
      <c r="W316" s="33" t="str">
        <f t="shared" si="117"/>
        <v/>
      </c>
      <c r="X316" s="109">
        <f>SUM('10:14'!X316)</f>
        <v>0</v>
      </c>
      <c r="Y316" s="109">
        <f>SUM('10:14'!Y316)</f>
        <v>0</v>
      </c>
      <c r="Z316" s="109">
        <f>SUM('10:14'!Z316)</f>
        <v>0</v>
      </c>
      <c r="AA316" s="109">
        <f>SUM('10:14'!AA316)</f>
        <v>0</v>
      </c>
      <c r="AB316" s="73"/>
      <c r="AC316" s="54"/>
      <c r="AD316" s="418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57">
        <v>30700017</v>
      </c>
      <c r="B317" s="64" t="s">
        <v>2</v>
      </c>
      <c r="C317" s="407"/>
      <c r="D317" s="17">
        <v>4.4000000000000004</v>
      </c>
      <c r="E317" s="17"/>
      <c r="F317" s="6"/>
      <c r="G317" s="109">
        <f>SUM('10:14'!G317)</f>
        <v>0</v>
      </c>
      <c r="H317" s="411">
        <f t="shared" si="121"/>
        <v>0</v>
      </c>
      <c r="I317" s="109">
        <f>SUM('10:14'!I317)</f>
        <v>0</v>
      </c>
      <c r="J317" s="31" t="str">
        <f t="array" ref="J317">IF(ISERROR(G317/I317),"",G317/I317)</f>
        <v/>
      </c>
      <c r="K317" s="35">
        <f t="array" ref="K317">IF(ISERROR(G317/L317),"",G317/L317)</f>
        <v>0</v>
      </c>
      <c r="L317" s="98">
        <v>5.8</v>
      </c>
      <c r="M317" s="36">
        <f t="shared" si="118"/>
        <v>0</v>
      </c>
      <c r="N317" s="31">
        <f t="shared" si="119"/>
        <v>0</v>
      </c>
      <c r="O317" s="109">
        <f>SUM('10:14'!O317)</f>
        <v>0</v>
      </c>
      <c r="P317" s="109">
        <f>SUM('10:14'!P317)</f>
        <v>0</v>
      </c>
      <c r="Q317" s="109">
        <f>SUM('10:14'!Q317)</f>
        <v>0</v>
      </c>
      <c r="R317" s="109">
        <f>SUM('10:14'!R317)</f>
        <v>0</v>
      </c>
      <c r="S317" s="109">
        <f>SUM('10:14'!S317)</f>
        <v>0</v>
      </c>
      <c r="T317" s="109">
        <f>SUM('10:14'!T317)</f>
        <v>0</v>
      </c>
      <c r="U317" s="109">
        <f>SUM('10:14'!U317)</f>
        <v>0</v>
      </c>
      <c r="V317" s="244">
        <f t="shared" si="120"/>
        <v>0</v>
      </c>
      <c r="W317" s="33" t="str">
        <f t="shared" si="117"/>
        <v/>
      </c>
      <c r="X317" s="109">
        <f>SUM('10:14'!X317)</f>
        <v>0</v>
      </c>
      <c r="Y317" s="109">
        <f>SUM('10:14'!Y317)</f>
        <v>0</v>
      </c>
      <c r="Z317" s="109">
        <f>SUM('10:14'!Z317)</f>
        <v>0</v>
      </c>
      <c r="AA317" s="109">
        <f>SUM('10:14'!AA317)</f>
        <v>0</v>
      </c>
      <c r="AB317" s="73"/>
      <c r="AC317" s="54"/>
      <c r="AD317" s="418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57">
        <v>30700001</v>
      </c>
      <c r="B318" s="217" t="s">
        <v>359</v>
      </c>
      <c r="C318" s="407"/>
      <c r="D318" s="17"/>
      <c r="E318" s="17"/>
      <c r="F318" s="6"/>
      <c r="G318" s="109">
        <f>SUM('10:14'!G318)</f>
        <v>0</v>
      </c>
      <c r="H318" s="411">
        <f t="shared" si="121"/>
        <v>0</v>
      </c>
      <c r="I318" s="109">
        <f>SUM('10:14'!I318)</f>
        <v>0</v>
      </c>
      <c r="J318" s="31"/>
      <c r="K318" s="35"/>
      <c r="L318" s="98">
        <v>6</v>
      </c>
      <c r="M318" s="36"/>
      <c r="N318" s="31"/>
      <c r="O318" s="109">
        <f>SUM('10:14'!O318)</f>
        <v>0</v>
      </c>
      <c r="P318" s="109">
        <f>SUM('10:14'!P318)</f>
        <v>0</v>
      </c>
      <c r="Q318" s="109">
        <f>SUM('10:14'!Q318)</f>
        <v>0</v>
      </c>
      <c r="R318" s="109">
        <f>SUM('10:14'!R318)</f>
        <v>0</v>
      </c>
      <c r="S318" s="109">
        <f>SUM('10:14'!S318)</f>
        <v>0</v>
      </c>
      <c r="T318" s="109">
        <f>SUM('10:14'!T318)</f>
        <v>0</v>
      </c>
      <c r="U318" s="109">
        <f>SUM('10:14'!U318)</f>
        <v>0</v>
      </c>
      <c r="V318" s="244"/>
      <c r="W318" s="33"/>
      <c r="X318" s="109">
        <f>SUM('10:14'!X318)</f>
        <v>0</v>
      </c>
      <c r="Y318" s="109">
        <f>SUM('10:14'!Y318)</f>
        <v>0</v>
      </c>
      <c r="Z318" s="109">
        <f>SUM('10:14'!Z318)</f>
        <v>0</v>
      </c>
      <c r="AA318" s="109">
        <f>SUM('10:14'!AA318)</f>
        <v>0</v>
      </c>
      <c r="AB318" s="73"/>
      <c r="AC318" s="54"/>
      <c r="AD318" s="418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63"/>
      <c r="B319" s="66" t="s">
        <v>104</v>
      </c>
      <c r="C319" s="407" t="s">
        <v>53</v>
      </c>
      <c r="D319" s="17">
        <v>6.04</v>
      </c>
      <c r="E319" s="17"/>
      <c r="F319" s="6"/>
      <c r="G319" s="109">
        <f>SUM('10:14'!G319)</f>
        <v>0</v>
      </c>
      <c r="H319" s="411">
        <f t="shared" si="121"/>
        <v>0</v>
      </c>
      <c r="I319" s="109">
        <f>SUM('10:14'!I319)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109">
        <f>SUM('10:14'!O319)</f>
        <v>0</v>
      </c>
      <c r="P319" s="109">
        <f>SUM('10:14'!P319)</f>
        <v>0</v>
      </c>
      <c r="Q319" s="109">
        <f>SUM('10:14'!Q319)</f>
        <v>0</v>
      </c>
      <c r="R319" s="109">
        <f>SUM('10:14'!R319)</f>
        <v>0</v>
      </c>
      <c r="S319" s="109">
        <f>SUM('10:14'!S319)</f>
        <v>0</v>
      </c>
      <c r="T319" s="109">
        <f>SUM('10:14'!T319)</f>
        <v>0</v>
      </c>
      <c r="U319" s="109">
        <f>SUM('10:14'!U319)</f>
        <v>0</v>
      </c>
      <c r="V319" s="244">
        <f t="shared" ref="V319:V320" si="124">SUM(X319:AA319)</f>
        <v>0</v>
      </c>
      <c r="W319" s="33" t="str">
        <f t="shared" ref="W319:W320" si="125">IF(ISERROR(V319/G319),"",V319/G319)</f>
        <v/>
      </c>
      <c r="X319" s="109">
        <f>SUM('10:14'!X319)</f>
        <v>0</v>
      </c>
      <c r="Y319" s="109">
        <f>SUM('10:14'!Y319)</f>
        <v>0</v>
      </c>
      <c r="Z319" s="109">
        <f>SUM('10:14'!Z319)</f>
        <v>0</v>
      </c>
      <c r="AA319" s="109">
        <f>SUM('10:14'!AA319)</f>
        <v>0</v>
      </c>
      <c r="AB319" s="73"/>
      <c r="AC319" s="54"/>
      <c r="AD319" s="418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63">
        <v>30700019</v>
      </c>
      <c r="B320" s="66" t="s">
        <v>104</v>
      </c>
      <c r="C320" s="407" t="s">
        <v>60</v>
      </c>
      <c r="D320" s="17">
        <v>6.04</v>
      </c>
      <c r="E320" s="17"/>
      <c r="F320" s="6"/>
      <c r="G320" s="109">
        <f>SUM('10:14'!G320)</f>
        <v>0</v>
      </c>
      <c r="H320" s="411">
        <f t="shared" si="121"/>
        <v>0</v>
      </c>
      <c r="I320" s="109">
        <f>SUM('10:14'!I320)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122"/>
        <v>0</v>
      </c>
      <c r="N320" s="31">
        <f t="shared" si="123"/>
        <v>0</v>
      </c>
      <c r="O320" s="109">
        <f>SUM('10:14'!O320)</f>
        <v>0</v>
      </c>
      <c r="P320" s="109">
        <f>SUM('10:14'!P320)</f>
        <v>0</v>
      </c>
      <c r="Q320" s="109">
        <f>SUM('10:14'!Q320)</f>
        <v>0</v>
      </c>
      <c r="R320" s="109">
        <f>SUM('10:14'!R320)</f>
        <v>0</v>
      </c>
      <c r="S320" s="109">
        <f>SUM('10:14'!S320)</f>
        <v>0</v>
      </c>
      <c r="T320" s="109">
        <f>SUM('10:14'!T320)</f>
        <v>0</v>
      </c>
      <c r="U320" s="109">
        <f>SUM('10:14'!U320)</f>
        <v>0</v>
      </c>
      <c r="V320" s="244">
        <f t="shared" si="124"/>
        <v>0</v>
      </c>
      <c r="W320" s="33" t="str">
        <f t="shared" si="125"/>
        <v/>
      </c>
      <c r="X320" s="109">
        <f>SUM('10:14'!X320)</f>
        <v>0</v>
      </c>
      <c r="Y320" s="109">
        <f>SUM('10:14'!Y320)</f>
        <v>0</v>
      </c>
      <c r="Z320" s="109">
        <f>SUM('10:14'!Z320)</f>
        <v>0</v>
      </c>
      <c r="AA320" s="109">
        <f>SUM('10:14'!AA320)</f>
        <v>0</v>
      </c>
      <c r="AB320" s="73"/>
      <c r="AC320" s="54"/>
      <c r="AD320" s="418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63">
        <v>30601015</v>
      </c>
      <c r="B321" s="339" t="s">
        <v>446</v>
      </c>
      <c r="C321" s="407" t="s">
        <v>53</v>
      </c>
      <c r="D321" s="17">
        <v>6</v>
      </c>
      <c r="E321" s="17"/>
      <c r="F321" s="6"/>
      <c r="G321" s="109">
        <f>SUM('10:14'!G321)</f>
        <v>0</v>
      </c>
      <c r="H321" s="411">
        <f t="shared" si="121"/>
        <v>0</v>
      </c>
      <c r="I321" s="109">
        <f>SUM('10:14'!I321)</f>
        <v>0</v>
      </c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73"/>
      <c r="AC321" s="54"/>
      <c r="AD321" s="418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63">
        <v>30101016</v>
      </c>
      <c r="B322" s="339" t="s">
        <v>446</v>
      </c>
      <c r="C322" s="407" t="s">
        <v>424</v>
      </c>
      <c r="D322" s="17">
        <v>6</v>
      </c>
      <c r="E322" s="17"/>
      <c r="F322" s="6"/>
      <c r="G322" s="109">
        <f>SUM('10:14'!G322)</f>
        <v>0</v>
      </c>
      <c r="H322" s="411">
        <f t="shared" si="121"/>
        <v>0</v>
      </c>
      <c r="I322" s="109">
        <f>SUM('10:14'!I322)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SUM('10:14'!O322)</f>
        <v>0</v>
      </c>
      <c r="P322" s="109">
        <f>SUM('10:14'!P322)</f>
        <v>0</v>
      </c>
      <c r="Q322" s="109">
        <f>SUM('10:14'!Q322)</f>
        <v>0</v>
      </c>
      <c r="R322" s="109">
        <f>SUM('10:14'!R322)</f>
        <v>0</v>
      </c>
      <c r="S322" s="109">
        <f>SUM('10:14'!S322)</f>
        <v>0</v>
      </c>
      <c r="T322" s="109">
        <f>SUM('10:14'!T322)</f>
        <v>0</v>
      </c>
      <c r="U322" s="109">
        <f>SUM('10:14'!U322)</f>
        <v>0</v>
      </c>
      <c r="V322" s="244"/>
      <c r="W322" s="33"/>
      <c r="X322" s="109">
        <f>SUM('10:14'!X322)</f>
        <v>0</v>
      </c>
      <c r="Y322" s="109">
        <f>SUM('10:14'!Y322)</f>
        <v>0</v>
      </c>
      <c r="Z322" s="109">
        <f>SUM('10:14'!Z322)</f>
        <v>0</v>
      </c>
      <c r="AA322" s="109">
        <f>SUM('10:14'!AA322)</f>
        <v>0</v>
      </c>
      <c r="AB322" s="73"/>
      <c r="AC322" s="54"/>
      <c r="AD322" s="418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57">
        <v>30700018</v>
      </c>
      <c r="B323" s="61" t="s">
        <v>159</v>
      </c>
      <c r="C323" s="16"/>
      <c r="D323" s="17">
        <v>7.3</v>
      </c>
      <c r="E323" s="17"/>
      <c r="F323" s="6"/>
      <c r="G323" s="109"/>
      <c r="H323" s="411">
        <f t="shared" si="121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73"/>
      <c r="AC323" s="54"/>
      <c r="AD323" s="418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57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109">
        <f>SUM('10:14'!G324)</f>
        <v>0</v>
      </c>
      <c r="H324" s="411">
        <f t="shared" si="121"/>
        <v>0</v>
      </c>
      <c r="I324" s="109">
        <f>SUM('10:14'!I324)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109">
        <f>SUM('10:14'!O324)</f>
        <v>0</v>
      </c>
      <c r="P324" s="109">
        <f>SUM('10:14'!P324)</f>
        <v>0</v>
      </c>
      <c r="Q324" s="109">
        <f>SUM('10:14'!Q324)</f>
        <v>0</v>
      </c>
      <c r="R324" s="109">
        <f>SUM('10:14'!R324)</f>
        <v>0</v>
      </c>
      <c r="S324" s="109">
        <f>SUM('10:14'!S324)</f>
        <v>0</v>
      </c>
      <c r="T324" s="109">
        <f>SUM('10:14'!T324)</f>
        <v>0</v>
      </c>
      <c r="U324" s="109">
        <f>SUM('10:14'!U324)</f>
        <v>0</v>
      </c>
      <c r="V324" s="244">
        <f t="shared" ref="V324" si="128">SUM(X324:AA324)</f>
        <v>0</v>
      </c>
      <c r="W324" s="33" t="str">
        <f t="shared" ref="W324" si="129">IF(ISERROR(V324/G324),"",V324/G324)</f>
        <v/>
      </c>
      <c r="X324" s="109">
        <f>SUM('10:14'!X324)</f>
        <v>0</v>
      </c>
      <c r="Y324" s="109">
        <f>SUM('10:14'!Y324)</f>
        <v>0</v>
      </c>
      <c r="Z324" s="109">
        <f>SUM('10:14'!Z324)</f>
        <v>0</v>
      </c>
      <c r="AA324" s="109">
        <f>SUM('10:14'!AA324)</f>
        <v>0</v>
      </c>
      <c r="AB324" s="73"/>
      <c r="AC324" s="54"/>
      <c r="AD324" s="418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57">
        <v>30700015</v>
      </c>
      <c r="B325" s="408" t="s">
        <v>159</v>
      </c>
      <c r="C325" s="16"/>
      <c r="D325" s="17">
        <v>4.5</v>
      </c>
      <c r="E325" s="17"/>
      <c r="F325" s="6"/>
      <c r="G325" s="109">
        <f>SUM('10:14'!G325)</f>
        <v>0</v>
      </c>
      <c r="H325" s="411">
        <f t="shared" si="121"/>
        <v>0</v>
      </c>
      <c r="I325" s="109">
        <f>SUM('10:14'!I325)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SUM('10:14'!O325)</f>
        <v>0</v>
      </c>
      <c r="P325" s="109">
        <f>SUM('10:14'!P325)</f>
        <v>0</v>
      </c>
      <c r="Q325" s="109">
        <f>SUM('10:14'!Q325)</f>
        <v>0</v>
      </c>
      <c r="R325" s="109">
        <f>SUM('10:14'!R325)</f>
        <v>0</v>
      </c>
      <c r="S325" s="109">
        <f>SUM('10:14'!S325)</f>
        <v>0</v>
      </c>
      <c r="T325" s="109">
        <f>SUM('10:14'!T325)</f>
        <v>0</v>
      </c>
      <c r="U325" s="109">
        <f>SUM('10:14'!U325)</f>
        <v>0</v>
      </c>
      <c r="V325" s="244"/>
      <c r="W325" s="33"/>
      <c r="X325" s="109">
        <f>SUM('10:14'!X325)</f>
        <v>0</v>
      </c>
      <c r="Y325" s="109">
        <f>SUM('10:14'!Y325)</f>
        <v>0</v>
      </c>
      <c r="Z325" s="109">
        <f>SUM('10:14'!Z325)</f>
        <v>0</v>
      </c>
      <c r="AA325" s="109">
        <f>SUM('10:14'!AA325)</f>
        <v>0</v>
      </c>
      <c r="AB325" s="73"/>
      <c r="AC325" s="54"/>
      <c r="AD325" s="41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57">
        <v>30700012</v>
      </c>
      <c r="B326" s="408" t="s">
        <v>160</v>
      </c>
      <c r="C326" s="16"/>
      <c r="D326" s="17">
        <v>4.5</v>
      </c>
      <c r="E326" s="17"/>
      <c r="F326" s="6"/>
      <c r="G326" s="109">
        <f>SUM('10:14'!G326)</f>
        <v>0</v>
      </c>
      <c r="H326" s="411">
        <f t="shared" si="121"/>
        <v>0</v>
      </c>
      <c r="I326" s="109">
        <f>SUM('10:14'!I326)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SUM('10:14'!O326)</f>
        <v>0</v>
      </c>
      <c r="P326" s="109">
        <f>SUM('10:14'!P326)</f>
        <v>0</v>
      </c>
      <c r="Q326" s="109">
        <f>SUM('10:14'!Q326)</f>
        <v>0</v>
      </c>
      <c r="R326" s="109">
        <f>SUM('10:14'!R326)</f>
        <v>0</v>
      </c>
      <c r="S326" s="109">
        <f>SUM('10:14'!S326)</f>
        <v>0</v>
      </c>
      <c r="T326" s="109">
        <f>SUM('10:14'!T326)</f>
        <v>0</v>
      </c>
      <c r="U326" s="109">
        <f>SUM('10:14'!U326)</f>
        <v>0</v>
      </c>
      <c r="V326" s="244"/>
      <c r="W326" s="33"/>
      <c r="X326" s="109">
        <f>SUM('10:14'!X326)</f>
        <v>0</v>
      </c>
      <c r="Y326" s="109">
        <f>SUM('10:14'!Y326)</f>
        <v>0</v>
      </c>
      <c r="Z326" s="109">
        <f>SUM('10:14'!Z326)</f>
        <v>0</v>
      </c>
      <c r="AA326" s="109">
        <f>SUM('10:14'!AA326)</f>
        <v>0</v>
      </c>
      <c r="AB326" s="73"/>
      <c r="AC326" s="54"/>
      <c r="AD326" s="418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57"/>
      <c r="B327" s="229" t="s">
        <v>441</v>
      </c>
      <c r="C327" s="16"/>
      <c r="D327" s="17">
        <v>4.5</v>
      </c>
      <c r="E327" s="17"/>
      <c r="F327" s="6"/>
      <c r="G327" s="109">
        <f>SUM('10:14'!G327)</f>
        <v>0</v>
      </c>
      <c r="H327" s="411">
        <f t="shared" si="121"/>
        <v>0</v>
      </c>
      <c r="I327" s="109">
        <f>SUM('10:14'!I327)</f>
        <v>0</v>
      </c>
      <c r="J327" s="31"/>
      <c r="K327" s="35">
        <f t="array" ref="K327">IF(ISERROR(G327/L327),"",G327/L327)</f>
        <v>0</v>
      </c>
      <c r="L327" s="98">
        <v>7.5</v>
      </c>
      <c r="M327" s="36">
        <f>IF(ISERROR(I327-K327),"",I327-K327)</f>
        <v>0</v>
      </c>
      <c r="N327" s="31"/>
      <c r="O327" s="109">
        <f>SUM('10:14'!O327)</f>
        <v>0</v>
      </c>
      <c r="P327" s="109">
        <f>SUM('10:14'!P327)</f>
        <v>0</v>
      </c>
      <c r="Q327" s="109">
        <f>SUM('10:14'!Q327)</f>
        <v>0</v>
      </c>
      <c r="R327" s="109">
        <f>SUM('10:14'!R327)</f>
        <v>0</v>
      </c>
      <c r="S327" s="109">
        <f>SUM('10:14'!S327)</f>
        <v>0</v>
      </c>
      <c r="T327" s="109">
        <f>SUM('10:14'!T327)</f>
        <v>0</v>
      </c>
      <c r="U327" s="109">
        <f>SUM('10:14'!U327)</f>
        <v>0</v>
      </c>
      <c r="V327" s="244"/>
      <c r="W327" s="33"/>
      <c r="X327" s="109">
        <f>SUM('10:14'!X327)</f>
        <v>0</v>
      </c>
      <c r="Y327" s="109">
        <f>SUM('10:14'!Y327)</f>
        <v>0</v>
      </c>
      <c r="Z327" s="109">
        <f>SUM('10:14'!Z327)</f>
        <v>0</v>
      </c>
      <c r="AA327" s="109">
        <f>SUM('10:14'!AA327)</f>
        <v>0</v>
      </c>
      <c r="AB327" s="73"/>
      <c r="AC327" s="54"/>
      <c r="AD327" s="418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632" t="s">
        <v>106</v>
      </c>
      <c r="B328" s="633"/>
      <c r="C328" s="414" t="s">
        <v>71</v>
      </c>
      <c r="D328" s="20"/>
      <c r="E328" s="20"/>
      <c r="F328" s="32"/>
      <c r="G328" s="110">
        <f>SUM(G314:G327)</f>
        <v>0</v>
      </c>
      <c r="H328" s="30">
        <f>SUM(H314:H327)</f>
        <v>0</v>
      </c>
      <c r="I328" s="30">
        <f>SUM(I314:I327)</f>
        <v>0</v>
      </c>
      <c r="J328" s="31" t="str">
        <f t="array" ref="J328">IF(ISERROR(G328/I328),"",G328/I328)</f>
        <v/>
      </c>
      <c r="K328" s="30">
        <f>SUM(K314:K324)</f>
        <v>0</v>
      </c>
      <c r="L328" s="114"/>
      <c r="M328" s="105">
        <f t="shared" ref="M328:V328" si="130">SUM(M314:M324)</f>
        <v>0</v>
      </c>
      <c r="N328" s="20">
        <f t="shared" si="130"/>
        <v>0</v>
      </c>
      <c r="O328" s="107">
        <f t="shared" si="130"/>
        <v>0</v>
      </c>
      <c r="P328" s="107">
        <f t="shared" si="130"/>
        <v>0</v>
      </c>
      <c r="Q328" s="107">
        <f t="shared" si="130"/>
        <v>0</v>
      </c>
      <c r="R328" s="107">
        <f t="shared" si="130"/>
        <v>0</v>
      </c>
      <c r="S328" s="108">
        <f t="shared" si="130"/>
        <v>0</v>
      </c>
      <c r="T328" s="107">
        <f t="shared" si="130"/>
        <v>0</v>
      </c>
      <c r="U328" s="107">
        <f t="shared" si="130"/>
        <v>0</v>
      </c>
      <c r="V328" s="244">
        <f t="shared" si="130"/>
        <v>0</v>
      </c>
      <c r="W328" s="33" t="str">
        <f t="shared" ref="W328" si="131">IF(ISERROR(V328/G328),"",V328/G328)</f>
        <v/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643" t="s">
        <v>108</v>
      </c>
      <c r="B329" s="644"/>
      <c r="C329" s="644"/>
      <c r="D329" s="644"/>
      <c r="E329" s="644"/>
      <c r="F329" s="645"/>
      <c r="G329" s="219">
        <f>SUM(G196,G254,G289,G305,G313,G328)</f>
        <v>7962</v>
      </c>
      <c r="H329" s="219">
        <f>SUM(H196,H254,H289,H305,H313,H328)</f>
        <v>40139.519999999997</v>
      </c>
      <c r="I329" s="219">
        <f>SUM(I196,I254,I289,I305,I313,I328)</f>
        <v>237.01999999999998</v>
      </c>
      <c r="J329" s="52">
        <f t="array" ref="J329">IF(ISERROR(G329/I329),"",G329/I329)</f>
        <v>33.592101932326386</v>
      </c>
      <c r="K329" s="219">
        <f>SUM(K196,K254,K289,K305,K313,K328)</f>
        <v>233.46959728686471</v>
      </c>
      <c r="L329" s="52">
        <f>IF(ISERROR(G329/K329),"",G329/K329)</f>
        <v>34.102941421606467</v>
      </c>
      <c r="M329" s="219">
        <f t="shared" ref="M329:AA329" si="132">SUM(M196,M254,M289,M305,M313,M328)</f>
        <v>-22.449597286864719</v>
      </c>
      <c r="N329" s="219">
        <f t="shared" si="132"/>
        <v>0</v>
      </c>
      <c r="O329" s="219">
        <f t="shared" si="132"/>
        <v>0</v>
      </c>
      <c r="P329" s="219">
        <f t="shared" si="132"/>
        <v>0</v>
      </c>
      <c r="Q329" s="219">
        <f t="shared" si="132"/>
        <v>0</v>
      </c>
      <c r="R329" s="219">
        <f t="shared" si="132"/>
        <v>0</v>
      </c>
      <c r="S329" s="219">
        <f t="shared" si="132"/>
        <v>0</v>
      </c>
      <c r="T329" s="219">
        <f t="shared" si="132"/>
        <v>0</v>
      </c>
      <c r="U329" s="219">
        <f t="shared" si="132"/>
        <v>0</v>
      </c>
      <c r="V329" s="219">
        <f t="shared" si="132"/>
        <v>0</v>
      </c>
      <c r="W329" s="219">
        <f t="shared" si="132"/>
        <v>0</v>
      </c>
      <c r="X329" s="219">
        <f t="shared" si="132"/>
        <v>0</v>
      </c>
      <c r="Y329" s="219">
        <f t="shared" si="132"/>
        <v>0</v>
      </c>
      <c r="Z329" s="219">
        <f t="shared" si="132"/>
        <v>0</v>
      </c>
      <c r="AA329" s="219">
        <f t="shared" si="132"/>
        <v>0</v>
      </c>
      <c r="AB329" s="76"/>
      <c r="AC329" s="71"/>
      <c r="AD329" s="418"/>
      <c r="AE329" s="77"/>
      <c r="AF329" s="77"/>
      <c r="AG329" s="77"/>
      <c r="AH329" s="77"/>
      <c r="AI329" s="57"/>
      <c r="AJ329" s="57"/>
      <c r="AK329" s="57"/>
      <c r="AL329" s="660"/>
      <c r="AM329" s="660"/>
      <c r="AN329" s="660"/>
      <c r="AO329" s="660"/>
      <c r="AP329" s="660"/>
      <c r="AQ329" s="660"/>
      <c r="AR329" s="660"/>
      <c r="AS329" s="660"/>
      <c r="AT329" s="660"/>
      <c r="AU329" s="660"/>
      <c r="AV329" s="660"/>
      <c r="AW329" s="660"/>
      <c r="AX329" s="660"/>
      <c r="AY329" s="660"/>
      <c r="AZ329" s="660"/>
      <c r="BA329" s="660"/>
    </row>
    <row r="330" spans="1:53" ht="15.75" customHeight="1">
      <c r="A330" s="564" t="s">
        <v>522</v>
      </c>
      <c r="B330" s="409" t="s">
        <v>110</v>
      </c>
      <c r="C330" s="646" t="s">
        <v>111</v>
      </c>
      <c r="D330" s="646"/>
      <c r="E330" s="625" t="s">
        <v>112</v>
      </c>
      <c r="F330" s="625"/>
      <c r="G330" s="636" t="s">
        <v>113</v>
      </c>
      <c r="H330" s="636"/>
      <c r="I330" s="625" t="s">
        <v>114</v>
      </c>
      <c r="J330" s="625"/>
      <c r="K330" s="625" t="s">
        <v>36</v>
      </c>
      <c r="L330" s="625"/>
      <c r="M330" s="625" t="s">
        <v>115</v>
      </c>
      <c r="N330" s="625"/>
      <c r="O330" s="625" t="s">
        <v>116</v>
      </c>
      <c r="P330" s="636" t="s">
        <v>117</v>
      </c>
      <c r="Q330" s="636"/>
      <c r="R330" s="636" t="s">
        <v>36</v>
      </c>
      <c r="S330" s="636"/>
      <c r="T330" s="636" t="s">
        <v>118</v>
      </c>
      <c r="U330" s="636"/>
      <c r="V330" s="636" t="s">
        <v>119</v>
      </c>
      <c r="W330" s="636"/>
      <c r="X330" s="636" t="s">
        <v>36</v>
      </c>
      <c r="Y330" s="636"/>
      <c r="Z330" s="636" t="s">
        <v>118</v>
      </c>
      <c r="AA330" s="636"/>
      <c r="AB330" s="12"/>
      <c r="AC330" s="12"/>
      <c r="AD330" s="12"/>
      <c r="AE330" s="3"/>
      <c r="AF330" s="3"/>
      <c r="AG330" s="3"/>
      <c r="AH330" s="416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65"/>
      <c r="B331" s="409" t="s">
        <v>120</v>
      </c>
      <c r="C331" s="647">
        <f>SUM('10:14'!C331)</f>
        <v>5</v>
      </c>
      <c r="D331" s="648"/>
      <c r="E331" s="649">
        <f>D331*11</f>
        <v>0</v>
      </c>
      <c r="F331" s="649"/>
      <c r="G331" s="647">
        <f>SUM('10:14'!G331)</f>
        <v>5</v>
      </c>
      <c r="H331" s="648"/>
      <c r="I331" s="625">
        <f>G331*11</f>
        <v>55</v>
      </c>
      <c r="J331" s="625"/>
      <c r="K331" s="625">
        <f>E331-I331</f>
        <v>-55</v>
      </c>
      <c r="L331" s="625"/>
      <c r="M331" s="650" t="str">
        <f>IF(ISERROR(K331/E331),"",K331/E331)</f>
        <v/>
      </c>
      <c r="N331" s="650"/>
      <c r="O331" s="625"/>
      <c r="P331" s="636" t="s">
        <v>70</v>
      </c>
      <c r="Q331" s="636"/>
      <c r="R331" s="651">
        <f>SUM(O196:U196)</f>
        <v>0</v>
      </c>
      <c r="S331" s="651"/>
      <c r="T331" s="652" t="str">
        <f t="array" ref="T331">IF(ISERROR(R331/R338),"",R331/R338)</f>
        <v/>
      </c>
      <c r="U331" s="652"/>
      <c r="V331" s="636" t="s">
        <v>41</v>
      </c>
      <c r="W331" s="636"/>
      <c r="X331" s="661">
        <f>SUM(P195,P253,P288,P304,P312,P327)</f>
        <v>0</v>
      </c>
      <c r="Y331" s="662"/>
      <c r="Z331" s="652" t="str">
        <f t="array" ref="Z331">IF(ISERROR(X331/X338),"",X331/X338)</f>
        <v/>
      </c>
      <c r="AA331" s="652"/>
      <c r="AB331" s="12"/>
      <c r="AC331" s="22"/>
      <c r="AD331" s="22"/>
      <c r="AE331" s="3"/>
      <c r="AF331" s="3"/>
      <c r="AG331" s="3"/>
      <c r="AH331" s="418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65"/>
      <c r="B332" s="409" t="s">
        <v>121</v>
      </c>
      <c r="C332" s="647">
        <f>SUM('10:14'!C332)</f>
        <v>0</v>
      </c>
      <c r="D332" s="648"/>
      <c r="E332" s="649">
        <f>D332*11</f>
        <v>0</v>
      </c>
      <c r="F332" s="649"/>
      <c r="G332" s="647">
        <f>SUM('10:14'!G332)</f>
        <v>0</v>
      </c>
      <c r="H332" s="648"/>
      <c r="I332" s="625">
        <f>G332*11</f>
        <v>0</v>
      </c>
      <c r="J332" s="625"/>
      <c r="K332" s="625">
        <f>E332-I332</f>
        <v>0</v>
      </c>
      <c r="L332" s="625"/>
      <c r="M332" s="650" t="str">
        <f>IF(ISERROR(K332/E332),"",K332/E332)</f>
        <v/>
      </c>
      <c r="N332" s="650"/>
      <c r="O332" s="625"/>
      <c r="P332" s="636" t="s">
        <v>86</v>
      </c>
      <c r="Q332" s="636"/>
      <c r="R332" s="651">
        <f>SUM(O254:U254)</f>
        <v>0</v>
      </c>
      <c r="S332" s="651"/>
      <c r="T332" s="652" t="str">
        <f>IF(ISERROR(R332/R338),"",R332/R338)</f>
        <v/>
      </c>
      <c r="U332" s="652"/>
      <c r="V332" s="636" t="s">
        <v>42</v>
      </c>
      <c r="W332" s="636"/>
      <c r="X332" s="661">
        <f>SUM(P196,P254,P289,P305,P313,P328)</f>
        <v>0</v>
      </c>
      <c r="Y332" s="662"/>
      <c r="Z332" s="652" t="str">
        <f>IF(ISERROR(X332/X338),"",X332/X338)</f>
        <v/>
      </c>
      <c r="AA332" s="652"/>
      <c r="AB332" s="12"/>
      <c r="AC332" s="22"/>
      <c r="AD332" s="22"/>
      <c r="AE332" s="3"/>
      <c r="AF332" s="3"/>
      <c r="AG332" s="3"/>
      <c r="AH332" s="418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65"/>
      <c r="B333" s="409" t="s">
        <v>122</v>
      </c>
      <c r="C333" s="647">
        <f>SUM('10:14'!C333)</f>
        <v>0</v>
      </c>
      <c r="D333" s="648"/>
      <c r="E333" s="649">
        <f>D333*11</f>
        <v>0</v>
      </c>
      <c r="F333" s="649"/>
      <c r="G333" s="647">
        <f>SUM('10:14'!G333)</f>
        <v>5</v>
      </c>
      <c r="H333" s="648"/>
      <c r="I333" s="625">
        <f>G333*8</f>
        <v>40</v>
      </c>
      <c r="J333" s="625"/>
      <c r="K333" s="625">
        <f>E333-I333</f>
        <v>-40</v>
      </c>
      <c r="L333" s="625"/>
      <c r="M333" s="650" t="str">
        <f>IF(ISERROR(K333/E333),"",K333/E333)</f>
        <v/>
      </c>
      <c r="N333" s="650"/>
      <c r="O333" s="625"/>
      <c r="P333" s="636" t="s">
        <v>92</v>
      </c>
      <c r="Q333" s="636"/>
      <c r="R333" s="651">
        <f>SUM(O289:U289)</f>
        <v>0</v>
      </c>
      <c r="S333" s="651"/>
      <c r="T333" s="652" t="str">
        <f>IF(ISERROR(R333/R338),"",R333/R338)</f>
        <v/>
      </c>
      <c r="U333" s="652"/>
      <c r="V333" s="636" t="s">
        <v>43</v>
      </c>
      <c r="W333" s="636"/>
      <c r="X333" s="661">
        <f>SUM(P197,P255,P290,P306,P314,P329)</f>
        <v>0</v>
      </c>
      <c r="Y333" s="662"/>
      <c r="Z333" s="652" t="str">
        <f>IF(ISERROR(X333/X338),"",X333/X338)</f>
        <v/>
      </c>
      <c r="AA333" s="652"/>
      <c r="AB333" s="12"/>
      <c r="AC333" s="22"/>
      <c r="AD333" s="22"/>
      <c r="AE333" s="3"/>
      <c r="AF333" s="3"/>
      <c r="AG333" s="418"/>
      <c r="AH333" s="418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65"/>
      <c r="B334" s="409" t="s">
        <v>47</v>
      </c>
      <c r="C334" s="647">
        <f>SUM('10:14'!C334)</f>
        <v>5</v>
      </c>
      <c r="D334" s="648"/>
      <c r="E334" s="649">
        <f>D334*11</f>
        <v>0</v>
      </c>
      <c r="F334" s="649"/>
      <c r="G334" s="647">
        <f>SUM('10:14'!G334)</f>
        <v>5</v>
      </c>
      <c r="H334" s="648"/>
      <c r="I334" s="625">
        <f>G334*11</f>
        <v>55</v>
      </c>
      <c r="J334" s="625"/>
      <c r="K334" s="625">
        <f>E334-I334</f>
        <v>-55</v>
      </c>
      <c r="L334" s="625"/>
      <c r="M334" s="650" t="str">
        <f>IF(ISERROR(K334/E334),"",K334/E334)</f>
        <v/>
      </c>
      <c r="N334" s="650"/>
      <c r="O334" s="625"/>
      <c r="P334" s="636" t="s">
        <v>99</v>
      </c>
      <c r="Q334" s="636"/>
      <c r="R334" s="651">
        <f>SUM(O305:U305)</f>
        <v>0</v>
      </c>
      <c r="S334" s="651"/>
      <c r="T334" s="652" t="str">
        <f>IF(ISERROR(R334/R338),"",R334/R338)</f>
        <v/>
      </c>
      <c r="U334" s="652"/>
      <c r="V334" s="636" t="s">
        <v>44</v>
      </c>
      <c r="W334" s="636"/>
      <c r="X334" s="661">
        <f>SUM(P199,P256,P291,P307,P315,P330)</f>
        <v>0</v>
      </c>
      <c r="Y334" s="662"/>
      <c r="Z334" s="652" t="str">
        <f>IF(ISERROR(X334/X338),"",X334/X338)</f>
        <v/>
      </c>
      <c r="AA334" s="652"/>
      <c r="AB334" s="12"/>
      <c r="AC334" s="22"/>
      <c r="AD334" s="22"/>
      <c r="AE334" s="3"/>
      <c r="AF334" s="3"/>
      <c r="AG334" s="418"/>
      <c r="AH334" s="41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66"/>
      <c r="B335" s="409" t="s">
        <v>123</v>
      </c>
      <c r="C335" s="654">
        <f>SUM(C331:D334)</f>
        <v>10</v>
      </c>
      <c r="D335" s="625"/>
      <c r="E335" s="649">
        <f>SUM(F331:F334)</f>
        <v>0</v>
      </c>
      <c r="F335" s="625"/>
      <c r="G335" s="654">
        <f>SUM(G331:H334)</f>
        <v>15</v>
      </c>
      <c r="H335" s="625"/>
      <c r="I335" s="625">
        <f>SUM(I331:J334)</f>
        <v>150</v>
      </c>
      <c r="J335" s="625"/>
      <c r="K335" s="625">
        <f>SUM(K331:L334)</f>
        <v>-150</v>
      </c>
      <c r="L335" s="625"/>
      <c r="M335" s="650" t="str">
        <f>IF(ISERROR(K335/E335),"",K335/E335)</f>
        <v/>
      </c>
      <c r="N335" s="650"/>
      <c r="O335" s="625"/>
      <c r="P335" s="636" t="s">
        <v>102</v>
      </c>
      <c r="Q335" s="636"/>
      <c r="R335" s="651">
        <f>SUM(O313:U313)</f>
        <v>0</v>
      </c>
      <c r="S335" s="651"/>
      <c r="T335" s="652" t="str">
        <f>IF(ISERROR(R335/R338),"",R335/R338)</f>
        <v/>
      </c>
      <c r="U335" s="652"/>
      <c r="V335" s="636" t="s">
        <v>45</v>
      </c>
      <c r="W335" s="636"/>
      <c r="X335" s="661">
        <f>SUM(P200,P257,P292,P308,P316,P331)</f>
        <v>0</v>
      </c>
      <c r="Y335" s="662"/>
      <c r="Z335" s="652" t="str">
        <f>IF(ISERROR(X335/X338),"",X335/X338)</f>
        <v/>
      </c>
      <c r="AA335" s="652"/>
      <c r="AB335" s="12"/>
      <c r="AC335" s="22"/>
      <c r="AD335" s="22"/>
      <c r="AE335" s="3"/>
      <c r="AF335" s="3"/>
      <c r="AG335" s="418"/>
      <c r="AH335" s="418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415"/>
      <c r="AV335" s="415"/>
      <c r="AW335" s="415"/>
      <c r="AX335" s="415"/>
      <c r="AY335" s="415"/>
      <c r="AZ335" s="415"/>
      <c r="BA335" s="415"/>
    </row>
    <row r="336" spans="1:53" ht="17.25">
      <c r="A336" s="367" t="s">
        <v>523</v>
      </c>
      <c r="B336" s="409">
        <f>G329</f>
        <v>7962</v>
      </c>
      <c r="C336" s="651" t="s">
        <v>155</v>
      </c>
      <c r="D336" s="651"/>
      <c r="E336" s="636">
        <f>H329</f>
        <v>40139.519999999997</v>
      </c>
      <c r="F336" s="636"/>
      <c r="G336" s="636" t="s">
        <v>34</v>
      </c>
      <c r="H336" s="636"/>
      <c r="I336" s="653">
        <f>L329</f>
        <v>34.102941421606467</v>
      </c>
      <c r="J336" s="653"/>
      <c r="K336" s="625" t="s">
        <v>32</v>
      </c>
      <c r="L336" s="625"/>
      <c r="M336" s="653">
        <f>J329</f>
        <v>33.592101932326386</v>
      </c>
      <c r="N336" s="653"/>
      <c r="O336" s="625"/>
      <c r="P336" s="636" t="s">
        <v>106</v>
      </c>
      <c r="Q336" s="636"/>
      <c r="R336" s="651">
        <f>SUM(O328:U328)</f>
        <v>0</v>
      </c>
      <c r="S336" s="651"/>
      <c r="T336" s="652" t="str">
        <f>IF(ISERROR(R336/R338),"",R336/R338)</f>
        <v/>
      </c>
      <c r="U336" s="652"/>
      <c r="V336" s="636" t="s">
        <v>46</v>
      </c>
      <c r="W336" s="636"/>
      <c r="X336" s="661">
        <f>SUM(P201,P258,P293,P309,P317,P332)</f>
        <v>0</v>
      </c>
      <c r="Y336" s="662"/>
      <c r="Z336" s="652" t="str">
        <f>IF(ISERROR(X336/X338),"",X336/X338)</f>
        <v/>
      </c>
      <c r="AA336" s="652"/>
      <c r="AB336" s="12"/>
      <c r="AC336" s="22"/>
      <c r="AD336" s="22"/>
      <c r="AE336" s="3"/>
      <c r="AF336" s="3"/>
      <c r="AG336" s="418"/>
      <c r="AH336" s="41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415"/>
      <c r="AV336" s="415"/>
      <c r="AW336" s="415"/>
      <c r="AX336" s="415"/>
      <c r="AY336" s="415"/>
      <c r="AZ336" s="415"/>
      <c r="BA336" s="415"/>
    </row>
    <row r="337" spans="1:53" ht="15.75" customHeight="1">
      <c r="A337" s="368" t="s">
        <v>524</v>
      </c>
      <c r="B337" s="409">
        <f>I329+C335</f>
        <v>247.01999999999998</v>
      </c>
      <c r="C337" s="636" t="s">
        <v>114</v>
      </c>
      <c r="D337" s="636"/>
      <c r="E337" s="646">
        <f>K329+I335</f>
        <v>383.46959728686471</v>
      </c>
      <c r="F337" s="646"/>
      <c r="G337" s="636" t="s">
        <v>150</v>
      </c>
      <c r="H337" s="636"/>
      <c r="I337" s="653">
        <f>B337-E337</f>
        <v>-136.44959728686473</v>
      </c>
      <c r="J337" s="653"/>
      <c r="K337" s="625" t="s">
        <v>151</v>
      </c>
      <c r="L337" s="625"/>
      <c r="M337" s="650">
        <f>IF(ISERROR(I337/B337),"",I337/B337)</f>
        <v>-0.55238279202843799</v>
      </c>
      <c r="N337" s="650"/>
      <c r="O337" s="625"/>
      <c r="P337" s="636" t="s">
        <v>107</v>
      </c>
      <c r="Q337" s="636"/>
      <c r="R337" s="651"/>
      <c r="S337" s="651"/>
      <c r="T337" s="652" t="str">
        <f>IF(ISERROR(R337/R338),"",R337/R338)</f>
        <v/>
      </c>
      <c r="U337" s="652"/>
      <c r="V337" s="636" t="s">
        <v>47</v>
      </c>
      <c r="W337" s="636"/>
      <c r="X337" s="661">
        <f>SUM(P202,P259,P294,P310,P318,P333)</f>
        <v>0</v>
      </c>
      <c r="Y337" s="662"/>
      <c r="Z337" s="652" t="str">
        <f>IF(ISERROR(X337/X338),"",X337/X338)</f>
        <v/>
      </c>
      <c r="AA337" s="652"/>
      <c r="AB337" s="12"/>
      <c r="AC337" s="22"/>
      <c r="AD337" s="22"/>
      <c r="AE337" s="3"/>
      <c r="AF337" s="3"/>
      <c r="AG337" s="418"/>
      <c r="AH337" s="418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415"/>
      <c r="AV337" s="415"/>
      <c r="AW337" s="415"/>
      <c r="AX337" s="415"/>
      <c r="AY337" s="415"/>
      <c r="AZ337" s="415"/>
      <c r="BA337" s="415"/>
    </row>
    <row r="338" spans="1:53" ht="15.75" customHeight="1">
      <c r="A338" s="368" t="s">
        <v>531</v>
      </c>
      <c r="B338" s="409">
        <f>N329</f>
        <v>0</v>
      </c>
      <c r="C338" s="636" t="s">
        <v>149</v>
      </c>
      <c r="D338" s="636"/>
      <c r="E338" s="652">
        <f>IF(ISERROR(B338/B337),"",B338/B337)</f>
        <v>0</v>
      </c>
      <c r="F338" s="652"/>
      <c r="G338" s="636" t="s">
        <v>158</v>
      </c>
      <c r="H338" s="636"/>
      <c r="I338" s="625">
        <f>V329</f>
        <v>0</v>
      </c>
      <c r="J338" s="625"/>
      <c r="K338" s="625" t="s">
        <v>156</v>
      </c>
      <c r="L338" s="625"/>
      <c r="M338" s="650">
        <f t="array" ref="M338">IF(ISERROR(I338/B336),"",I338/B336)</f>
        <v>0</v>
      </c>
      <c r="N338" s="650"/>
      <c r="O338" s="625"/>
      <c r="P338" s="636" t="s">
        <v>123</v>
      </c>
      <c r="Q338" s="636"/>
      <c r="R338" s="651">
        <f>SUM(R331:S337)</f>
        <v>0</v>
      </c>
      <c r="S338" s="651"/>
      <c r="T338" s="652">
        <f>SUM(T331:U337)</f>
        <v>0</v>
      </c>
      <c r="U338" s="652"/>
      <c r="V338" s="636" t="s">
        <v>123</v>
      </c>
      <c r="W338" s="636"/>
      <c r="X338" s="651">
        <f>SUM(X331:Y337)</f>
        <v>0</v>
      </c>
      <c r="Y338" s="651"/>
      <c r="Z338" s="652">
        <f>SUM(Z331:AA337)</f>
        <v>0</v>
      </c>
      <c r="AA338" s="652"/>
      <c r="AB338" s="12"/>
      <c r="AC338" s="22"/>
      <c r="AD338" s="22"/>
      <c r="AE338" s="3"/>
      <c r="AF338" s="3"/>
      <c r="AG338" s="418"/>
      <c r="AH338" s="418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415"/>
      <c r="AV338" s="415"/>
      <c r="AW338" s="415"/>
      <c r="AX338" s="415"/>
      <c r="AY338" s="415"/>
      <c r="AZ338" s="415"/>
      <c r="BA338" s="415"/>
    </row>
    <row r="339" spans="1:53" ht="15.75" customHeight="1">
      <c r="A339" s="655" t="s">
        <v>129</v>
      </c>
      <c r="B339" s="655"/>
      <c r="C339" s="655"/>
      <c r="D339" s="655"/>
      <c r="E339" s="655"/>
      <c r="F339" s="655"/>
      <c r="G339" s="655"/>
      <c r="H339" s="655"/>
      <c r="I339" s="655"/>
      <c r="J339" s="655"/>
      <c r="K339" s="655"/>
      <c r="L339" s="655"/>
      <c r="M339" s="655"/>
      <c r="N339" s="655"/>
      <c r="O339" s="655"/>
      <c r="P339" s="655"/>
      <c r="Q339" s="655"/>
      <c r="R339" s="655"/>
      <c r="S339" s="655"/>
      <c r="T339" s="655"/>
      <c r="U339" s="655"/>
      <c r="V339" s="655"/>
      <c r="W339" s="655"/>
      <c r="X339" s="655"/>
      <c r="Y339" s="655"/>
      <c r="Z339" s="655"/>
      <c r="AA339" s="655"/>
      <c r="AB339" s="655"/>
      <c r="AC339" s="655"/>
      <c r="AD339" s="655"/>
      <c r="AE339" s="655"/>
      <c r="AF339" s="655"/>
      <c r="AG339" s="655"/>
      <c r="AH339" s="655"/>
      <c r="AI339" s="655"/>
      <c r="AJ339" s="655"/>
      <c r="AK339" s="655"/>
      <c r="AL339" s="655"/>
      <c r="AM339" s="655"/>
      <c r="AN339" s="655"/>
      <c r="AO339" s="655"/>
      <c r="AP339" s="655"/>
      <c r="AQ339" s="655"/>
      <c r="AR339" s="655"/>
      <c r="AS339" s="655"/>
      <c r="AT339" s="655"/>
      <c r="AU339" s="655"/>
      <c r="AV339" s="655"/>
      <c r="AW339" s="655"/>
      <c r="AX339" s="655"/>
      <c r="AY339" s="655"/>
      <c r="AZ339" s="655"/>
      <c r="BA339" s="655"/>
    </row>
    <row r="340" spans="1:53">
      <c r="A340" s="575" t="s">
        <v>521</v>
      </c>
      <c r="B340" s="616" t="s">
        <v>25</v>
      </c>
      <c r="C340" s="616" t="s">
        <v>26</v>
      </c>
      <c r="D340" s="616" t="s">
        <v>27</v>
      </c>
      <c r="E340" s="619" t="s">
        <v>28</v>
      </c>
      <c r="F340" s="622" t="s">
        <v>29</v>
      </c>
      <c r="G340" s="625" t="s">
        <v>30</v>
      </c>
      <c r="H340" s="625"/>
      <c r="I340" s="616" t="s">
        <v>31</v>
      </c>
      <c r="J340" s="626" t="s">
        <v>32</v>
      </c>
      <c r="K340" s="637" t="s">
        <v>33</v>
      </c>
      <c r="L340" s="616" t="s">
        <v>34</v>
      </c>
      <c r="M340" s="640" t="s">
        <v>35</v>
      </c>
      <c r="N340" s="634" t="s">
        <v>36</v>
      </c>
      <c r="O340" s="625" t="s">
        <v>37</v>
      </c>
      <c r="P340" s="625"/>
      <c r="Q340" s="625"/>
      <c r="R340" s="625"/>
      <c r="S340" s="625"/>
      <c r="T340" s="625"/>
      <c r="U340" s="625"/>
      <c r="V340" s="642" t="s">
        <v>38</v>
      </c>
      <c r="W340" s="634" t="s">
        <v>39</v>
      </c>
      <c r="X340" s="625" t="s">
        <v>40</v>
      </c>
      <c r="Y340" s="625"/>
      <c r="Z340" s="625"/>
      <c r="AA340" s="625"/>
      <c r="AB340" s="21"/>
      <c r="AC340" s="21"/>
      <c r="AD340" s="21"/>
      <c r="AE340" s="21"/>
      <c r="AF340" s="21"/>
      <c r="AG340" s="21"/>
      <c r="AH340" s="21"/>
      <c r="AI340" s="659"/>
      <c r="AJ340" s="657"/>
      <c r="AK340" s="657"/>
      <c r="AL340" s="657"/>
      <c r="AM340" s="657"/>
      <c r="AN340" s="657"/>
      <c r="AO340" s="657"/>
      <c r="AP340" s="657"/>
      <c r="AQ340" s="657"/>
      <c r="AR340" s="657"/>
      <c r="AS340" s="657"/>
      <c r="AT340" s="657"/>
      <c r="AU340" s="657"/>
      <c r="AV340" s="657"/>
      <c r="AW340" s="657"/>
      <c r="AX340" s="657"/>
      <c r="AY340" s="657"/>
      <c r="AZ340" s="657"/>
      <c r="BA340" s="657"/>
    </row>
    <row r="341" spans="1:53">
      <c r="A341" s="576"/>
      <c r="B341" s="617"/>
      <c r="C341" s="617"/>
      <c r="D341" s="617"/>
      <c r="E341" s="620"/>
      <c r="F341" s="623"/>
      <c r="G341" s="625"/>
      <c r="H341" s="625"/>
      <c r="I341" s="617"/>
      <c r="J341" s="627"/>
      <c r="K341" s="638"/>
      <c r="L341" s="617"/>
      <c r="M341" s="641"/>
      <c r="N341" s="634"/>
      <c r="O341" s="625" t="s">
        <v>41</v>
      </c>
      <c r="P341" s="625" t="s">
        <v>42</v>
      </c>
      <c r="Q341" s="625" t="s">
        <v>43</v>
      </c>
      <c r="R341" s="635" t="s">
        <v>44</v>
      </c>
      <c r="S341" s="636" t="s">
        <v>45</v>
      </c>
      <c r="T341" s="625" t="s">
        <v>46</v>
      </c>
      <c r="U341" s="625" t="s">
        <v>47</v>
      </c>
      <c r="V341" s="642"/>
      <c r="W341" s="634"/>
      <c r="X341" s="625" t="s">
        <v>13</v>
      </c>
      <c r="Y341" s="625" t="s">
        <v>48</v>
      </c>
      <c r="Z341" s="625" t="s">
        <v>49</v>
      </c>
      <c r="AA341" s="625" t="s">
        <v>47</v>
      </c>
      <c r="AB341" s="21"/>
      <c r="AC341" s="21"/>
      <c r="AD341" s="21"/>
      <c r="AE341" s="21"/>
      <c r="AF341" s="21"/>
      <c r="AG341" s="21"/>
      <c r="AH341" s="21"/>
      <c r="AI341" s="659"/>
      <c r="AJ341" s="657"/>
      <c r="AK341" s="657"/>
      <c r="AL341" s="657"/>
      <c r="AM341" s="657"/>
      <c r="AN341" s="657"/>
      <c r="AO341" s="657"/>
      <c r="AP341" s="657"/>
      <c r="AQ341" s="657"/>
      <c r="AR341" s="657"/>
      <c r="AS341" s="658"/>
      <c r="AT341" s="658"/>
      <c r="AU341" s="658"/>
      <c r="AV341" s="658"/>
      <c r="AW341" s="658"/>
      <c r="AX341" s="658"/>
      <c r="AY341" s="658"/>
      <c r="AZ341" s="658"/>
      <c r="BA341" s="658"/>
    </row>
    <row r="342" spans="1:53" ht="15.75" customHeight="1">
      <c r="A342" s="577"/>
      <c r="B342" s="618"/>
      <c r="C342" s="618"/>
      <c r="D342" s="618"/>
      <c r="E342" s="621"/>
      <c r="F342" s="624"/>
      <c r="G342" s="407" t="s">
        <v>50</v>
      </c>
      <c r="H342" s="407" t="s">
        <v>51</v>
      </c>
      <c r="I342" s="618"/>
      <c r="J342" s="628"/>
      <c r="K342" s="639"/>
      <c r="L342" s="618"/>
      <c r="M342" s="641"/>
      <c r="N342" s="634"/>
      <c r="O342" s="625"/>
      <c r="P342" s="625"/>
      <c r="Q342" s="625"/>
      <c r="R342" s="635"/>
      <c r="S342" s="636"/>
      <c r="T342" s="625"/>
      <c r="U342" s="625"/>
      <c r="V342" s="642"/>
      <c r="W342" s="634"/>
      <c r="X342" s="625"/>
      <c r="Y342" s="625"/>
      <c r="Z342" s="625"/>
      <c r="AA342" s="625"/>
      <c r="AB342" s="21"/>
      <c r="AC342" s="21"/>
      <c r="AD342" s="21"/>
      <c r="AE342" s="21"/>
      <c r="AF342" s="21"/>
      <c r="AG342" s="21"/>
      <c r="AH342" s="21"/>
      <c r="AI342" s="659"/>
      <c r="AJ342" s="657"/>
      <c r="AK342" s="657"/>
      <c r="AL342" s="415"/>
      <c r="AM342" s="415"/>
      <c r="AN342" s="415"/>
      <c r="AO342" s="415"/>
      <c r="AP342" s="415"/>
      <c r="AQ342" s="415"/>
      <c r="AR342" s="415"/>
      <c r="AS342" s="21"/>
      <c r="AT342" s="21"/>
      <c r="AU342" s="21"/>
      <c r="AV342" s="416"/>
      <c r="AW342" s="415"/>
      <c r="AX342" s="415"/>
      <c r="AY342" s="415"/>
      <c r="AZ342" s="415"/>
      <c r="BA342" s="415"/>
    </row>
    <row r="343" spans="1:53">
      <c r="A343" s="373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SUM('10:14'!G343)</f>
        <v>0</v>
      </c>
      <c r="H343" s="111">
        <f t="shared" ref="H343:H363" si="133">D343*G343</f>
        <v>0</v>
      </c>
      <c r="I343" s="109">
        <f>SUM('10:14'!I343)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52" si="134">IF(ISERROR(I343-K343),"",I343-K343)</f>
        <v>0</v>
      </c>
      <c r="N343" s="84">
        <f>SUM(O343:U343)</f>
        <v>0</v>
      </c>
      <c r="O343" s="109">
        <f>SUM('10:14'!O343)</f>
        <v>0</v>
      </c>
      <c r="P343" s="109">
        <f>SUM('10:14'!P343)</f>
        <v>0</v>
      </c>
      <c r="Q343" s="109">
        <f>SUM('10:14'!Q343)</f>
        <v>0</v>
      </c>
      <c r="R343" s="109">
        <f>SUM('10:14'!R343)</f>
        <v>0</v>
      </c>
      <c r="S343" s="109">
        <f>SUM('10:14'!S343)</f>
        <v>0</v>
      </c>
      <c r="T343" s="109">
        <f>SUM('10:14'!T343)</f>
        <v>0</v>
      </c>
      <c r="U343" s="109">
        <f>SUM('10:14'!U343)</f>
        <v>0</v>
      </c>
      <c r="V343" s="244">
        <f t="shared" ref="V343:V352" si="135">SUM(X343:AA343)</f>
        <v>0</v>
      </c>
      <c r="W343" s="33" t="str">
        <f t="shared" ref="W343:W352" si="136">IF(ISERROR(V343/G343),"",V343/G343)</f>
        <v/>
      </c>
      <c r="X343" s="109">
        <f>SUM('10:14'!X343)</f>
        <v>0</v>
      </c>
      <c r="Y343" s="109">
        <f>SUM('10:14'!Y343)</f>
        <v>0</v>
      </c>
      <c r="Z343" s="109">
        <f>SUM('10:14'!Z343)</f>
        <v>0</v>
      </c>
      <c r="AA343" s="109">
        <f>SUM('10:14'!AA343)</f>
        <v>0</v>
      </c>
      <c r="AB343" s="73"/>
      <c r="AC343" s="54"/>
      <c r="AD343" s="418"/>
      <c r="AE343" s="54"/>
      <c r="AF343" s="54"/>
      <c r="AG343" s="54"/>
      <c r="AH343" s="54"/>
      <c r="AI343" s="57"/>
      <c r="AJ343" s="57"/>
      <c r="AK343" s="57"/>
      <c r="AL343" s="417"/>
      <c r="AM343" s="54"/>
      <c r="AN343" s="417"/>
      <c r="AO343" s="417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58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SUM('10:14'!G344)</f>
        <v>0</v>
      </c>
      <c r="H344" s="111">
        <f t="shared" si="133"/>
        <v>0</v>
      </c>
      <c r="I344" s="109">
        <f>SUM('10:14'!I344)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134"/>
        <v>0</v>
      </c>
      <c r="N344" s="31">
        <f t="shared" ref="N344:N352" si="137">SUM(O344:U344)</f>
        <v>0</v>
      </c>
      <c r="O344" s="109">
        <f>SUM('10:14'!O344)</f>
        <v>0</v>
      </c>
      <c r="P344" s="109">
        <f>SUM('10:14'!P344)</f>
        <v>0</v>
      </c>
      <c r="Q344" s="109">
        <f>SUM('10:14'!Q344)</f>
        <v>0</v>
      </c>
      <c r="R344" s="109">
        <f>SUM('10:14'!R344)</f>
        <v>0</v>
      </c>
      <c r="S344" s="109">
        <f>SUM('10:14'!S344)</f>
        <v>0</v>
      </c>
      <c r="T344" s="109">
        <f>SUM('10:14'!T344)</f>
        <v>0</v>
      </c>
      <c r="U344" s="109">
        <f>SUM('10:14'!U344)</f>
        <v>0</v>
      </c>
      <c r="V344" s="244">
        <f t="shared" si="135"/>
        <v>0</v>
      </c>
      <c r="W344" s="33" t="str">
        <f t="shared" si="136"/>
        <v/>
      </c>
      <c r="X344" s="109">
        <f>SUM('10:14'!X344)</f>
        <v>0</v>
      </c>
      <c r="Y344" s="109">
        <f>SUM('10:14'!Y344)</f>
        <v>0</v>
      </c>
      <c r="Z344" s="109">
        <f>SUM('10:14'!Z344)</f>
        <v>0</v>
      </c>
      <c r="AA344" s="109">
        <f>SUM('10:14'!AA344)</f>
        <v>0</v>
      </c>
      <c r="AB344" s="73"/>
      <c r="AC344" s="54"/>
      <c r="AD344" s="418"/>
      <c r="AE344" s="54"/>
      <c r="AF344" s="54"/>
      <c r="AG344" s="54"/>
      <c r="AH344" s="54"/>
      <c r="AI344" s="57"/>
      <c r="AJ344" s="57"/>
      <c r="AK344" s="57"/>
      <c r="AL344" s="54"/>
      <c r="AM344" s="54"/>
      <c r="AN344" s="417"/>
      <c r="AO344" s="54"/>
      <c r="AP344" s="417"/>
      <c r="AQ344" s="54"/>
      <c r="AR344" s="54"/>
      <c r="AS344" s="417"/>
      <c r="AT344" s="417"/>
      <c r="AU344" s="417"/>
      <c r="AV344" s="417"/>
      <c r="AW344" s="55"/>
      <c r="AX344" s="54"/>
      <c r="AY344" s="54"/>
      <c r="AZ344" s="54"/>
      <c r="BA344" s="54"/>
    </row>
    <row r="345" spans="1:53">
      <c r="A345" s="359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SUM('10:14'!G345)</f>
        <v>0</v>
      </c>
      <c r="H345" s="111">
        <f t="shared" si="133"/>
        <v>0</v>
      </c>
      <c r="I345" s="109">
        <f>SUM('10:14'!I345)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134"/>
        <v>0</v>
      </c>
      <c r="N345" s="31">
        <f t="shared" si="137"/>
        <v>0</v>
      </c>
      <c r="O345" s="109">
        <f>SUM('10:14'!O345)</f>
        <v>0</v>
      </c>
      <c r="P345" s="109">
        <f>SUM('10:14'!P345)</f>
        <v>0</v>
      </c>
      <c r="Q345" s="109">
        <f>SUM('10:14'!Q345)</f>
        <v>0</v>
      </c>
      <c r="R345" s="109">
        <f>SUM('10:14'!R345)</f>
        <v>0</v>
      </c>
      <c r="S345" s="109">
        <f>SUM('10:14'!S345)</f>
        <v>0</v>
      </c>
      <c r="T345" s="109">
        <f>SUM('10:14'!T345)</f>
        <v>0</v>
      </c>
      <c r="U345" s="109">
        <f>SUM('10:14'!U345)</f>
        <v>0</v>
      </c>
      <c r="V345" s="244">
        <f t="shared" si="135"/>
        <v>0</v>
      </c>
      <c r="W345" s="33" t="str">
        <f t="shared" si="136"/>
        <v/>
      </c>
      <c r="X345" s="109">
        <f>SUM('10:14'!X345)</f>
        <v>0</v>
      </c>
      <c r="Y345" s="109">
        <f>SUM('10:14'!Y345)</f>
        <v>0</v>
      </c>
      <c r="Z345" s="109">
        <f>SUM('10:14'!Z345)</f>
        <v>0</v>
      </c>
      <c r="AA345" s="109">
        <f>SUM('10:14'!AA345)</f>
        <v>0</v>
      </c>
      <c r="AB345" s="73"/>
      <c r="AC345" s="54"/>
      <c r="AD345" s="418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417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SUM('10:14'!G346)</f>
        <v>0</v>
      </c>
      <c r="H346" s="111">
        <f t="shared" si="133"/>
        <v>0</v>
      </c>
      <c r="I346" s="109">
        <f>SUM('10:14'!I346)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134"/>
        <v>0</v>
      </c>
      <c r="N346" s="31">
        <f t="shared" si="137"/>
        <v>0</v>
      </c>
      <c r="O346" s="109">
        <f>SUM('10:14'!O346)</f>
        <v>0</v>
      </c>
      <c r="P346" s="109">
        <f>SUM('10:14'!P346)</f>
        <v>0</v>
      </c>
      <c r="Q346" s="109">
        <f>SUM('10:14'!Q346)</f>
        <v>0</v>
      </c>
      <c r="R346" s="109">
        <f>SUM('10:14'!R346)</f>
        <v>0</v>
      </c>
      <c r="S346" s="109">
        <f>SUM('10:14'!S346)</f>
        <v>0</v>
      </c>
      <c r="T346" s="109">
        <f>SUM('10:14'!T346)</f>
        <v>0</v>
      </c>
      <c r="U346" s="109">
        <f>SUM('10:14'!U346)</f>
        <v>0</v>
      </c>
      <c r="V346" s="244">
        <f t="shared" si="135"/>
        <v>0</v>
      </c>
      <c r="W346" s="33" t="str">
        <f t="shared" si="136"/>
        <v/>
      </c>
      <c r="X346" s="109">
        <f>SUM('10:14'!X346)</f>
        <v>0</v>
      </c>
      <c r="Y346" s="109">
        <f>SUM('10:14'!Y346)</f>
        <v>0</v>
      </c>
      <c r="Z346" s="109">
        <f>SUM('10:14'!Z346)</f>
        <v>0</v>
      </c>
      <c r="AA346" s="109">
        <f>SUM('10:14'!AA346)</f>
        <v>0</v>
      </c>
      <c r="AB346" s="73"/>
      <c r="AC346" s="54"/>
      <c r="AD346" s="418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SUM('10:14'!G347)</f>
        <v>0</v>
      </c>
      <c r="H347" s="111">
        <f t="shared" si="133"/>
        <v>0</v>
      </c>
      <c r="I347" s="109">
        <f>SUM('10:14'!I347)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134"/>
        <v>0</v>
      </c>
      <c r="N347" s="31">
        <f t="shared" si="137"/>
        <v>0</v>
      </c>
      <c r="O347" s="109">
        <f>SUM('10:14'!O347)</f>
        <v>0</v>
      </c>
      <c r="P347" s="109">
        <f>SUM('10:14'!P347)</f>
        <v>0</v>
      </c>
      <c r="Q347" s="109">
        <f>SUM('10:14'!Q347)</f>
        <v>0</v>
      </c>
      <c r="R347" s="109">
        <f>SUM('10:14'!R347)</f>
        <v>0</v>
      </c>
      <c r="S347" s="109">
        <f>SUM('10:14'!S347)</f>
        <v>0</v>
      </c>
      <c r="T347" s="109">
        <f>SUM('10:14'!T347)</f>
        <v>0</v>
      </c>
      <c r="U347" s="109">
        <f>SUM('10:14'!U347)</f>
        <v>0</v>
      </c>
      <c r="V347" s="244">
        <f t="shared" si="135"/>
        <v>0</v>
      </c>
      <c r="W347" s="33" t="str">
        <f t="shared" si="136"/>
        <v/>
      </c>
      <c r="X347" s="109">
        <f>SUM('10:14'!X347)</f>
        <v>0</v>
      </c>
      <c r="Y347" s="109">
        <f>SUM('10:14'!Y347)</f>
        <v>0</v>
      </c>
      <c r="Z347" s="109">
        <f>SUM('10:14'!Z347)</f>
        <v>0</v>
      </c>
      <c r="AA347" s="109">
        <f>SUM('10:14'!AA347)</f>
        <v>0</v>
      </c>
      <c r="AB347" s="73"/>
      <c r="AC347" s="54"/>
      <c r="AD347" s="418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SUM('10:14'!G348)</f>
        <v>0</v>
      </c>
      <c r="H348" s="111">
        <f t="shared" si="133"/>
        <v>0</v>
      </c>
      <c r="I348" s="109">
        <f>SUM('10:14'!I348)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134"/>
        <v>0</v>
      </c>
      <c r="N348" s="31">
        <f t="shared" si="137"/>
        <v>0</v>
      </c>
      <c r="O348" s="109">
        <f>SUM('10:14'!O348)</f>
        <v>0</v>
      </c>
      <c r="P348" s="109">
        <f>SUM('10:14'!P348)</f>
        <v>0</v>
      </c>
      <c r="Q348" s="109">
        <f>SUM('10:14'!Q348)</f>
        <v>0</v>
      </c>
      <c r="R348" s="109">
        <f>SUM('10:14'!R348)</f>
        <v>0</v>
      </c>
      <c r="S348" s="109">
        <f>SUM('10:14'!S348)</f>
        <v>0</v>
      </c>
      <c r="T348" s="109">
        <f>SUM('10:14'!T348)</f>
        <v>0</v>
      </c>
      <c r="U348" s="109">
        <f>SUM('10:14'!U348)</f>
        <v>0</v>
      </c>
      <c r="V348" s="244">
        <f t="shared" si="135"/>
        <v>0</v>
      </c>
      <c r="W348" s="33" t="str">
        <f t="shared" si="136"/>
        <v/>
      </c>
      <c r="X348" s="109">
        <f>SUM('10:14'!X348)</f>
        <v>0</v>
      </c>
      <c r="Y348" s="109">
        <f>SUM('10:14'!Y348)</f>
        <v>0</v>
      </c>
      <c r="Z348" s="109">
        <f>SUM('10:14'!Z348)</f>
        <v>0</v>
      </c>
      <c r="AA348" s="109">
        <f>SUM('10:14'!AA348)</f>
        <v>0</v>
      </c>
      <c r="AB348" s="73"/>
      <c r="AC348" s="54"/>
      <c r="AD348" s="418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SUM('10:14'!G349)</f>
        <v>0</v>
      </c>
      <c r="H349" s="111">
        <f t="shared" si="133"/>
        <v>0</v>
      </c>
      <c r="I349" s="109">
        <f>SUM('10:14'!I349)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134"/>
        <v>0</v>
      </c>
      <c r="N349" s="31">
        <f t="shared" si="137"/>
        <v>0</v>
      </c>
      <c r="O349" s="109">
        <f>SUM('10:14'!O349)</f>
        <v>0</v>
      </c>
      <c r="P349" s="109">
        <f>SUM('10:14'!P349)</f>
        <v>0</v>
      </c>
      <c r="Q349" s="109">
        <f>SUM('10:14'!Q349)</f>
        <v>0</v>
      </c>
      <c r="R349" s="109">
        <f>SUM('10:14'!R349)</f>
        <v>0</v>
      </c>
      <c r="S349" s="109">
        <f>SUM('10:14'!S349)</f>
        <v>0</v>
      </c>
      <c r="T349" s="109">
        <f>SUM('10:14'!T349)</f>
        <v>0</v>
      </c>
      <c r="U349" s="109">
        <f>SUM('10:14'!U349)</f>
        <v>0</v>
      </c>
      <c r="V349" s="244">
        <f t="shared" si="135"/>
        <v>0</v>
      </c>
      <c r="W349" s="33" t="str">
        <f t="shared" si="136"/>
        <v/>
      </c>
      <c r="X349" s="109">
        <f>SUM('10:14'!X349)</f>
        <v>0</v>
      </c>
      <c r="Y349" s="109">
        <f>SUM('10:14'!Y349)</f>
        <v>0</v>
      </c>
      <c r="Z349" s="109">
        <f>SUM('10:14'!Z349)</f>
        <v>0</v>
      </c>
      <c r="AA349" s="109">
        <f>SUM('10:14'!AA349)</f>
        <v>0</v>
      </c>
      <c r="AB349" s="73"/>
      <c r="AC349" s="54"/>
      <c r="AD349" s="418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SUM('10:14'!G350)</f>
        <v>0</v>
      </c>
      <c r="H350" s="111">
        <f t="shared" si="133"/>
        <v>0</v>
      </c>
      <c r="I350" s="109">
        <f>SUM('10:14'!I350)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134"/>
        <v>0</v>
      </c>
      <c r="N350" s="31">
        <f t="shared" si="137"/>
        <v>0</v>
      </c>
      <c r="O350" s="109">
        <f>SUM('10:14'!O350)</f>
        <v>0</v>
      </c>
      <c r="P350" s="109">
        <f>SUM('10:14'!P350)</f>
        <v>0</v>
      </c>
      <c r="Q350" s="109">
        <f>SUM('10:14'!Q350)</f>
        <v>0</v>
      </c>
      <c r="R350" s="109">
        <f>SUM('10:14'!R350)</f>
        <v>0</v>
      </c>
      <c r="S350" s="109">
        <f>SUM('10:14'!S350)</f>
        <v>0</v>
      </c>
      <c r="T350" s="109">
        <f>SUM('10:14'!T350)</f>
        <v>0</v>
      </c>
      <c r="U350" s="109">
        <f>SUM('10:14'!U350)</f>
        <v>0</v>
      </c>
      <c r="V350" s="244">
        <f t="shared" si="135"/>
        <v>0</v>
      </c>
      <c r="W350" s="33" t="str">
        <f t="shared" si="136"/>
        <v/>
      </c>
      <c r="X350" s="109">
        <f>SUM('10:14'!X350)</f>
        <v>0</v>
      </c>
      <c r="Y350" s="109">
        <f>SUM('10:14'!Y350)</f>
        <v>0</v>
      </c>
      <c r="Z350" s="109">
        <f>SUM('10:14'!Z350)</f>
        <v>0</v>
      </c>
      <c r="AA350" s="109">
        <f>SUM('10:14'!AA350)</f>
        <v>0</v>
      </c>
      <c r="AB350" s="73"/>
      <c r="AC350" s="54"/>
      <c r="AD350" s="418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5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SUM('10:14'!G351)</f>
        <v>0</v>
      </c>
      <c r="H351" s="111">
        <f t="shared" si="133"/>
        <v>0</v>
      </c>
      <c r="I351" s="109">
        <f>SUM('10:14'!I351)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134"/>
        <v>0</v>
      </c>
      <c r="N351" s="31">
        <f t="shared" si="137"/>
        <v>0</v>
      </c>
      <c r="O351" s="109">
        <f>SUM('10:14'!O351)</f>
        <v>0</v>
      </c>
      <c r="P351" s="109">
        <f>SUM('10:14'!P351)</f>
        <v>0</v>
      </c>
      <c r="Q351" s="109">
        <f>SUM('10:14'!Q351)</f>
        <v>0</v>
      </c>
      <c r="R351" s="109">
        <f>SUM('10:14'!R351)</f>
        <v>0</v>
      </c>
      <c r="S351" s="109">
        <f>SUM('10:14'!S351)</f>
        <v>0</v>
      </c>
      <c r="T351" s="109">
        <f>SUM('10:14'!T351)</f>
        <v>0</v>
      </c>
      <c r="U351" s="109">
        <f>SUM('10:14'!U351)</f>
        <v>0</v>
      </c>
      <c r="V351" s="244">
        <f t="shared" si="135"/>
        <v>0</v>
      </c>
      <c r="W351" s="33" t="str">
        <f t="shared" si="136"/>
        <v/>
      </c>
      <c r="X351" s="109">
        <f>SUM('10:14'!X351)</f>
        <v>0</v>
      </c>
      <c r="Y351" s="109">
        <f>SUM('10:14'!Y351)</f>
        <v>0</v>
      </c>
      <c r="Z351" s="109">
        <f>SUM('10:14'!Z351)</f>
        <v>0</v>
      </c>
      <c r="AA351" s="109">
        <f>SUM('10:14'!AA351)</f>
        <v>0</v>
      </c>
      <c r="AB351" s="73"/>
      <c r="AC351" s="54"/>
      <c r="AD351" s="418"/>
      <c r="AE351" s="54"/>
      <c r="AF351" s="54"/>
      <c r="AG351" s="54"/>
      <c r="AH351" s="54"/>
      <c r="AI351" s="57"/>
      <c r="AJ351" s="57"/>
      <c r="AK351" s="57"/>
      <c r="AL351" s="417"/>
      <c r="AM351" s="54"/>
      <c r="AN351" s="54"/>
      <c r="AO351" s="54"/>
      <c r="AP351" s="417"/>
      <c r="AQ351" s="417"/>
      <c r="AR351" s="417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5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SUM('10:14'!G352)</f>
        <v>0</v>
      </c>
      <c r="H352" s="111">
        <f t="shared" si="133"/>
        <v>0</v>
      </c>
      <c r="I352" s="109">
        <f>SUM('10:14'!I352)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134"/>
        <v>0</v>
      </c>
      <c r="N352" s="31">
        <f t="shared" si="137"/>
        <v>0</v>
      </c>
      <c r="O352" s="109">
        <f>SUM('10:14'!O352)</f>
        <v>0</v>
      </c>
      <c r="P352" s="109">
        <f>SUM('10:14'!P352)</f>
        <v>0</v>
      </c>
      <c r="Q352" s="109">
        <f>SUM('10:14'!Q352)</f>
        <v>0</v>
      </c>
      <c r="R352" s="109">
        <f>SUM('10:14'!R352)</f>
        <v>0</v>
      </c>
      <c r="S352" s="109">
        <f>SUM('10:14'!S352)</f>
        <v>0</v>
      </c>
      <c r="T352" s="109">
        <f>SUM('10:14'!T352)</f>
        <v>0</v>
      </c>
      <c r="U352" s="109">
        <f>SUM('10:14'!U352)</f>
        <v>0</v>
      </c>
      <c r="V352" s="244">
        <f t="shared" si="135"/>
        <v>0</v>
      </c>
      <c r="W352" s="33" t="str">
        <f t="shared" si="136"/>
        <v/>
      </c>
      <c r="X352" s="109">
        <f>SUM('10:14'!X352)</f>
        <v>0</v>
      </c>
      <c r="Y352" s="109">
        <f>SUM('10:14'!Y352)</f>
        <v>0</v>
      </c>
      <c r="Z352" s="109">
        <f>SUM('10:14'!Z352)</f>
        <v>0</v>
      </c>
      <c r="AA352" s="109">
        <f>SUM('10:14'!AA352)</f>
        <v>0</v>
      </c>
      <c r="AB352" s="73"/>
      <c r="AC352" s="54"/>
      <c r="AD352" s="418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60">
        <v>30100063</v>
      </c>
      <c r="B353" s="62" t="s">
        <v>171</v>
      </c>
      <c r="C353" s="16" t="s">
        <v>172</v>
      </c>
      <c r="D353" s="17"/>
      <c r="E353" s="17"/>
      <c r="F353" s="79"/>
      <c r="G353" s="109">
        <f>SUM('10:14'!G353)</f>
        <v>0</v>
      </c>
      <c r="H353" s="111">
        <f t="shared" si="133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73"/>
      <c r="AC353" s="54"/>
      <c r="AD353" s="418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60">
        <v>30100061</v>
      </c>
      <c r="B354" s="62" t="s">
        <v>171</v>
      </c>
      <c r="C354" s="16" t="s">
        <v>173</v>
      </c>
      <c r="D354" s="17"/>
      <c r="E354" s="17"/>
      <c r="F354" s="79"/>
      <c r="G354" s="109">
        <f>SUM('10:14'!G354)</f>
        <v>0</v>
      </c>
      <c r="H354" s="111">
        <f t="shared" si="133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73"/>
      <c r="AC354" s="54"/>
      <c r="AD354" s="418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5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SUM('10:14'!G355)</f>
        <v>0</v>
      </c>
      <c r="H355" s="111">
        <f t="shared" si="133"/>
        <v>0</v>
      </c>
      <c r="I355" s="109">
        <f>SUM('10:14'!I355)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109">
        <f>SUM('10:14'!O355)</f>
        <v>0</v>
      </c>
      <c r="P355" s="109">
        <f>SUM('10:14'!P355)</f>
        <v>0</v>
      </c>
      <c r="Q355" s="109">
        <f>SUM('10:14'!Q355)</f>
        <v>0</v>
      </c>
      <c r="R355" s="109">
        <f>SUM('10:14'!R355)</f>
        <v>0</v>
      </c>
      <c r="S355" s="109">
        <f>SUM('10:14'!S355)</f>
        <v>0</v>
      </c>
      <c r="T355" s="109">
        <f>SUM('10:14'!T355)</f>
        <v>0</v>
      </c>
      <c r="U355" s="109">
        <f>SUM('10:14'!U355)</f>
        <v>0</v>
      </c>
      <c r="V355" s="244">
        <f t="shared" ref="V355:V358" si="140">SUM(X355:AA355)</f>
        <v>0</v>
      </c>
      <c r="W355" s="33" t="str">
        <f t="shared" ref="W355:W358" si="141">IF(ISERROR(V355/G355),"",V355/G355)</f>
        <v/>
      </c>
      <c r="X355" s="109">
        <f>SUM('10:14'!X355)</f>
        <v>0</v>
      </c>
      <c r="Y355" s="109">
        <f>SUM('10:14'!Y355)</f>
        <v>0</v>
      </c>
      <c r="Z355" s="109">
        <f>SUM('10:14'!Z355)</f>
        <v>0</v>
      </c>
      <c r="AA355" s="109">
        <f>SUM('10:14'!AA355)</f>
        <v>0</v>
      </c>
      <c r="AB355" s="73"/>
      <c r="AC355" s="54"/>
      <c r="AD355" s="418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5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SUM('10:14'!G356)</f>
        <v>0</v>
      </c>
      <c r="H356" s="111">
        <f t="shared" si="133"/>
        <v>0</v>
      </c>
      <c r="I356" s="109">
        <f>SUM('10:14'!I356)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138"/>
        <v>0</v>
      </c>
      <c r="N356" s="31">
        <f t="shared" si="139"/>
        <v>0</v>
      </c>
      <c r="O356" s="109">
        <f>SUM('10:14'!O356)</f>
        <v>0</v>
      </c>
      <c r="P356" s="109">
        <f>SUM('10:14'!P356)</f>
        <v>0</v>
      </c>
      <c r="Q356" s="109">
        <f>SUM('10:14'!Q356)</f>
        <v>0</v>
      </c>
      <c r="R356" s="109">
        <f>SUM('10:14'!R356)</f>
        <v>0</v>
      </c>
      <c r="S356" s="109">
        <f>SUM('10:14'!S356)</f>
        <v>0</v>
      </c>
      <c r="T356" s="109">
        <f>SUM('10:14'!T356)</f>
        <v>0</v>
      </c>
      <c r="U356" s="109">
        <f>SUM('10:14'!U356)</f>
        <v>0</v>
      </c>
      <c r="V356" s="244">
        <f t="shared" si="140"/>
        <v>0</v>
      </c>
      <c r="W356" s="33" t="str">
        <f t="shared" si="141"/>
        <v/>
      </c>
      <c r="X356" s="109">
        <f>SUM('10:14'!X356)</f>
        <v>0</v>
      </c>
      <c r="Y356" s="109">
        <f>SUM('10:14'!Y356)</f>
        <v>0</v>
      </c>
      <c r="Z356" s="109">
        <f>SUM('10:14'!Z356)</f>
        <v>0</v>
      </c>
      <c r="AA356" s="109">
        <f>SUM('10:14'!AA356)</f>
        <v>0</v>
      </c>
      <c r="AB356" s="73"/>
      <c r="AC356" s="54"/>
      <c r="AD356" s="418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5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SUM('10:14'!G357)</f>
        <v>0</v>
      </c>
      <c r="H357" s="111">
        <f t="shared" si="133"/>
        <v>0</v>
      </c>
      <c r="I357" s="109">
        <f>SUM('10:14'!I357)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138"/>
        <v>0</v>
      </c>
      <c r="N357" s="31">
        <f t="shared" si="139"/>
        <v>0</v>
      </c>
      <c r="O357" s="109">
        <f>SUM('10:14'!O357)</f>
        <v>0</v>
      </c>
      <c r="P357" s="109">
        <f>SUM('10:14'!P357)</f>
        <v>0</v>
      </c>
      <c r="Q357" s="109">
        <f>SUM('10:14'!Q357)</f>
        <v>0</v>
      </c>
      <c r="R357" s="109">
        <f>SUM('10:14'!R357)</f>
        <v>0</v>
      </c>
      <c r="S357" s="109">
        <f>SUM('10:14'!S357)</f>
        <v>0</v>
      </c>
      <c r="T357" s="109">
        <f>SUM('10:14'!T357)</f>
        <v>0</v>
      </c>
      <c r="U357" s="109">
        <f>SUM('10:14'!U357)</f>
        <v>0</v>
      </c>
      <c r="V357" s="244">
        <f t="shared" si="140"/>
        <v>0</v>
      </c>
      <c r="W357" s="33" t="str">
        <f t="shared" si="141"/>
        <v/>
      </c>
      <c r="X357" s="109">
        <f>SUM('10:14'!X357)</f>
        <v>0</v>
      </c>
      <c r="Y357" s="109">
        <f>SUM('10:14'!Y357)</f>
        <v>0</v>
      </c>
      <c r="Z357" s="109">
        <f>SUM('10:14'!Z357)</f>
        <v>0</v>
      </c>
      <c r="AA357" s="109">
        <f>SUM('10:14'!AA357)</f>
        <v>0</v>
      </c>
      <c r="AB357" s="73"/>
      <c r="AC357" s="54"/>
      <c r="AD357" s="418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58">
        <v>30100003</v>
      </c>
      <c r="B358" s="163" t="s">
        <v>198</v>
      </c>
      <c r="C358" s="405" t="s">
        <v>190</v>
      </c>
      <c r="D358" s="130">
        <v>4.8</v>
      </c>
      <c r="E358" s="17"/>
      <c r="F358" s="6"/>
      <c r="G358" s="109">
        <f>SUM('10:14'!G358)</f>
        <v>0</v>
      </c>
      <c r="H358" s="111">
        <f t="shared" si="133"/>
        <v>0</v>
      </c>
      <c r="I358" s="109">
        <f>SUM('10:14'!I358)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138"/>
        <v>0</v>
      </c>
      <c r="N358" s="31">
        <f t="shared" si="139"/>
        <v>0</v>
      </c>
      <c r="O358" s="109">
        <f>SUM('10:14'!O358)</f>
        <v>0</v>
      </c>
      <c r="P358" s="109">
        <f>SUM('10:14'!P358)</f>
        <v>0</v>
      </c>
      <c r="Q358" s="109">
        <f>SUM('10:14'!Q358)</f>
        <v>0</v>
      </c>
      <c r="R358" s="109">
        <f>SUM('10:14'!R358)</f>
        <v>0</v>
      </c>
      <c r="S358" s="109">
        <f>SUM('10:14'!S358)</f>
        <v>0</v>
      </c>
      <c r="T358" s="109">
        <f>SUM('10:14'!T358)</f>
        <v>0</v>
      </c>
      <c r="U358" s="109">
        <f>SUM('10:14'!U358)</f>
        <v>0</v>
      </c>
      <c r="V358" s="244">
        <f t="shared" si="140"/>
        <v>0</v>
      </c>
      <c r="W358" s="33" t="str">
        <f t="shared" si="141"/>
        <v/>
      </c>
      <c r="X358" s="109">
        <f>SUM('10:14'!X358)</f>
        <v>0</v>
      </c>
      <c r="Y358" s="109">
        <f>SUM('10:14'!Y358)</f>
        <v>0</v>
      </c>
      <c r="Z358" s="109">
        <f>SUM('10:14'!Z358)</f>
        <v>0</v>
      </c>
      <c r="AA358" s="109">
        <f>SUM('10:14'!AA358)</f>
        <v>0</v>
      </c>
      <c r="AB358" s="73"/>
      <c r="AC358" s="54"/>
      <c r="AD358" s="418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58">
        <v>30100004</v>
      </c>
      <c r="B359" s="163" t="s">
        <v>198</v>
      </c>
      <c r="C359" s="405" t="s">
        <v>187</v>
      </c>
      <c r="D359" s="130">
        <v>4.8</v>
      </c>
      <c r="E359" s="17"/>
      <c r="F359" s="6"/>
      <c r="G359" s="109">
        <f>SUM('10:14'!G359)</f>
        <v>0</v>
      </c>
      <c r="H359" s="111">
        <f t="shared" si="133"/>
        <v>0</v>
      </c>
      <c r="I359" s="109">
        <f>SUM('10:14'!I359)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SUM('10:14'!O359)</f>
        <v>0</v>
      </c>
      <c r="P359" s="109">
        <f>SUM('10:14'!P359)</f>
        <v>0</v>
      </c>
      <c r="Q359" s="109">
        <f>SUM('10:14'!Q359)</f>
        <v>0</v>
      </c>
      <c r="R359" s="109">
        <f>SUM('10:14'!R359)</f>
        <v>0</v>
      </c>
      <c r="S359" s="109">
        <f>SUM('10:14'!S359)</f>
        <v>0</v>
      </c>
      <c r="T359" s="109">
        <f>SUM('10:14'!T359)</f>
        <v>0</v>
      </c>
      <c r="U359" s="109">
        <f>SUM('10:14'!U359)</f>
        <v>0</v>
      </c>
      <c r="V359" s="244"/>
      <c r="W359" s="33"/>
      <c r="X359" s="109">
        <f>SUM('10:14'!X359)</f>
        <v>0</v>
      </c>
      <c r="Y359" s="109">
        <f>SUM('10:14'!Y359)</f>
        <v>0</v>
      </c>
      <c r="Z359" s="109">
        <f>SUM('10:14'!Z359)</f>
        <v>0</v>
      </c>
      <c r="AA359" s="109">
        <f>SUM('10:14'!AA359)</f>
        <v>0</v>
      </c>
      <c r="AB359" s="73"/>
      <c r="AC359" s="54"/>
      <c r="AD359" s="418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58">
        <v>30100006</v>
      </c>
      <c r="B360" s="163" t="s">
        <v>198</v>
      </c>
      <c r="C360" s="405" t="s">
        <v>179</v>
      </c>
      <c r="D360" s="130">
        <v>4.8</v>
      </c>
      <c r="E360" s="17"/>
      <c r="F360" s="6"/>
      <c r="G360" s="109">
        <f>SUM('10:14'!G360)</f>
        <v>0</v>
      </c>
      <c r="H360" s="111">
        <f t="shared" si="133"/>
        <v>0</v>
      </c>
      <c r="I360" s="109">
        <f>SUM('10:14'!I360)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SUM('10:14'!O360)</f>
        <v>0</v>
      </c>
      <c r="P360" s="109">
        <f>SUM('10:14'!P360)</f>
        <v>0</v>
      </c>
      <c r="Q360" s="109">
        <f>SUM('10:14'!Q360)</f>
        <v>0</v>
      </c>
      <c r="R360" s="109">
        <f>SUM('10:14'!R360)</f>
        <v>0</v>
      </c>
      <c r="S360" s="109">
        <f>SUM('10:14'!S360)</f>
        <v>0</v>
      </c>
      <c r="T360" s="109">
        <f>SUM('10:14'!T360)</f>
        <v>0</v>
      </c>
      <c r="U360" s="109">
        <f>SUM('10:14'!U360)</f>
        <v>0</v>
      </c>
      <c r="V360" s="244"/>
      <c r="W360" s="33"/>
      <c r="X360" s="109">
        <f>SUM('10:14'!X360)</f>
        <v>0</v>
      </c>
      <c r="Y360" s="109">
        <f>SUM('10:14'!Y360)</f>
        <v>0</v>
      </c>
      <c r="Z360" s="109">
        <f>SUM('10:14'!Z360)</f>
        <v>0</v>
      </c>
      <c r="AA360" s="109">
        <f>SUM('10:14'!AA360)</f>
        <v>0</v>
      </c>
      <c r="AB360" s="73"/>
      <c r="AC360" s="54"/>
      <c r="AD360" s="418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58">
        <v>30100005</v>
      </c>
      <c r="B361" s="163" t="s">
        <v>198</v>
      </c>
      <c r="C361" s="405" t="s">
        <v>199</v>
      </c>
      <c r="D361" s="130">
        <v>4.8</v>
      </c>
      <c r="E361" s="17"/>
      <c r="F361" s="6"/>
      <c r="G361" s="109">
        <f>SUM('10:14'!G361)</f>
        <v>0</v>
      </c>
      <c r="H361" s="111">
        <f t="shared" si="133"/>
        <v>0</v>
      </c>
      <c r="I361" s="109">
        <f>SUM('10:14'!I361)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SUM('10:14'!O361)</f>
        <v>0</v>
      </c>
      <c r="P361" s="109">
        <f>SUM('10:14'!P361)</f>
        <v>0</v>
      </c>
      <c r="Q361" s="109">
        <f>SUM('10:14'!Q361)</f>
        <v>0</v>
      </c>
      <c r="R361" s="109">
        <f>SUM('10:14'!R361)</f>
        <v>0</v>
      </c>
      <c r="S361" s="109">
        <f>SUM('10:14'!S361)</f>
        <v>0</v>
      </c>
      <c r="T361" s="109">
        <f>SUM('10:14'!T361)</f>
        <v>0</v>
      </c>
      <c r="U361" s="109">
        <f>SUM('10:14'!U361)</f>
        <v>0</v>
      </c>
      <c r="V361" s="244"/>
      <c r="W361" s="33"/>
      <c r="X361" s="109">
        <f>SUM('10:14'!X361)</f>
        <v>0</v>
      </c>
      <c r="Y361" s="109">
        <f>SUM('10:14'!Y361)</f>
        <v>0</v>
      </c>
      <c r="Z361" s="109">
        <f>SUM('10:14'!Z361)</f>
        <v>0</v>
      </c>
      <c r="AA361" s="109">
        <f>SUM('10:14'!AA361)</f>
        <v>0</v>
      </c>
      <c r="AB361" s="73"/>
      <c r="AC361" s="54"/>
      <c r="AD361" s="418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58">
        <v>30100009</v>
      </c>
      <c r="B362" s="163" t="s">
        <v>200</v>
      </c>
      <c r="C362" s="148" t="s">
        <v>190</v>
      </c>
      <c r="D362" s="130">
        <v>4.99</v>
      </c>
      <c r="E362" s="17"/>
      <c r="F362" s="6"/>
      <c r="G362" s="109">
        <f>SUM('10:14'!G362)</f>
        <v>0</v>
      </c>
      <c r="H362" s="111">
        <f t="shared" si="133"/>
        <v>0</v>
      </c>
      <c r="I362" s="109">
        <f>SUM('10:14'!I362)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SUM('10:14'!O362)</f>
        <v>0</v>
      </c>
      <c r="P362" s="109">
        <f>SUM('10:14'!P362)</f>
        <v>0</v>
      </c>
      <c r="Q362" s="109">
        <f>SUM('10:14'!Q362)</f>
        <v>0</v>
      </c>
      <c r="R362" s="109">
        <f>SUM('10:14'!R362)</f>
        <v>0</v>
      </c>
      <c r="S362" s="109">
        <f>SUM('10:14'!S362)</f>
        <v>0</v>
      </c>
      <c r="T362" s="109">
        <f>SUM('10:14'!T362)</f>
        <v>0</v>
      </c>
      <c r="U362" s="109">
        <f>SUM('10:14'!U362)</f>
        <v>0</v>
      </c>
      <c r="V362" s="244"/>
      <c r="W362" s="33"/>
      <c r="X362" s="109">
        <f>SUM('10:14'!X362)</f>
        <v>0</v>
      </c>
      <c r="Y362" s="109">
        <f>SUM('10:14'!Y362)</f>
        <v>0</v>
      </c>
      <c r="Z362" s="109">
        <f>SUM('10:14'!Z362)</f>
        <v>0</v>
      </c>
      <c r="AA362" s="109">
        <f>SUM('10:14'!AA362)</f>
        <v>0</v>
      </c>
      <c r="AB362" s="73"/>
      <c r="AC362" s="54"/>
      <c r="AD362" s="418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57">
        <v>30200004</v>
      </c>
      <c r="B363" s="163" t="s">
        <v>200</v>
      </c>
      <c r="C363" s="148" t="s">
        <v>189</v>
      </c>
      <c r="D363" s="130">
        <v>4.99</v>
      </c>
      <c r="E363" s="17"/>
      <c r="F363" s="13"/>
      <c r="G363" s="109">
        <f>SUM('10:14'!G363)</f>
        <v>0</v>
      </c>
      <c r="H363" s="111">
        <f t="shared" si="133"/>
        <v>0</v>
      </c>
      <c r="I363" s="109">
        <f>SUM('10:14'!I363)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109">
        <f>SUM('10:14'!O363)</f>
        <v>0</v>
      </c>
      <c r="P363" s="109">
        <f>SUM('10:14'!P363)</f>
        <v>0</v>
      </c>
      <c r="Q363" s="109">
        <f>SUM('10:14'!Q363)</f>
        <v>0</v>
      </c>
      <c r="R363" s="109">
        <f>SUM('10:14'!R363)</f>
        <v>0</v>
      </c>
      <c r="S363" s="109">
        <f>SUM('10:14'!S363)</f>
        <v>0</v>
      </c>
      <c r="T363" s="109">
        <f>SUM('10:14'!T363)</f>
        <v>0</v>
      </c>
      <c r="U363" s="109">
        <f>SUM('10:14'!U363)</f>
        <v>0</v>
      </c>
      <c r="V363" s="244">
        <f t="shared" ref="V363" si="144">SUM(X363:AA363)</f>
        <v>0</v>
      </c>
      <c r="W363" s="33" t="str">
        <f t="shared" ref="W363" si="145">IF(ISERROR(V363/G363),"",V363/G363)</f>
        <v/>
      </c>
      <c r="X363" s="109">
        <f>SUM('10:14'!X363)</f>
        <v>0</v>
      </c>
      <c r="Y363" s="109">
        <f>SUM('10:14'!Y363)</f>
        <v>0</v>
      </c>
      <c r="Z363" s="109">
        <f>SUM('10:14'!Z363)</f>
        <v>0</v>
      </c>
      <c r="AA363" s="109">
        <f>SUM('10:14'!AA363)</f>
        <v>0</v>
      </c>
      <c r="AB363" s="73"/>
      <c r="AC363" s="54"/>
      <c r="AD363" s="418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629" t="s">
        <v>70</v>
      </c>
      <c r="B364" s="630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44">
        <f t="shared" si="146"/>
        <v>0</v>
      </c>
      <c r="W364" s="33">
        <f t="shared" si="146"/>
        <v>0</v>
      </c>
      <c r="X364" s="108">
        <f t="shared" si="146"/>
        <v>0</v>
      </c>
      <c r="Y364" s="108">
        <f t="shared" si="146"/>
        <v>0</v>
      </c>
      <c r="Z364" s="108">
        <f t="shared" si="146"/>
        <v>0</v>
      </c>
      <c r="AA364" s="108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5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SUM('10:14'!G365)</f>
        <v>0</v>
      </c>
      <c r="H365" s="411">
        <f t="shared" ref="H365:H421" si="147">D365*G365</f>
        <v>0</v>
      </c>
      <c r="I365" s="109">
        <f>SUM('10:14'!I365)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109">
        <f>SUM('10:14'!O365)</f>
        <v>0</v>
      </c>
      <c r="P365" s="109">
        <f>SUM('10:14'!P365)</f>
        <v>0</v>
      </c>
      <c r="Q365" s="109">
        <f>SUM('10:14'!Q365)</f>
        <v>0</v>
      </c>
      <c r="R365" s="109">
        <f>SUM('10:14'!R365)</f>
        <v>0</v>
      </c>
      <c r="S365" s="109">
        <f>SUM('10:14'!S365)</f>
        <v>0</v>
      </c>
      <c r="T365" s="109">
        <f>SUM('10:14'!T365)</f>
        <v>0</v>
      </c>
      <c r="U365" s="109">
        <f>SUM('10:14'!U365)</f>
        <v>0</v>
      </c>
      <c r="V365" s="244">
        <f t="shared" ref="V365" si="150">SUM(X365:AA365)</f>
        <v>0</v>
      </c>
      <c r="W365" s="33" t="str">
        <f t="shared" ref="W365" si="151">IF(ISERROR(V365/G365),"",V365/G365)</f>
        <v/>
      </c>
      <c r="X365" s="109">
        <f>SUM('10:14'!X365)</f>
        <v>0</v>
      </c>
      <c r="Y365" s="109">
        <f>SUM('10:14'!Y365)</f>
        <v>0</v>
      </c>
      <c r="Z365" s="109">
        <f>SUM('10:14'!Z365)</f>
        <v>0</v>
      </c>
      <c r="AA365" s="109">
        <f>SUM('10:14'!AA365)</f>
        <v>0</v>
      </c>
      <c r="AB365" s="25"/>
      <c r="AC365" s="54"/>
      <c r="AD365" s="418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58">
        <v>30100011</v>
      </c>
      <c r="B366" s="213" t="s">
        <v>428</v>
      </c>
      <c r="C366" s="209" t="s">
        <v>430</v>
      </c>
      <c r="D366" s="17">
        <v>5.03</v>
      </c>
      <c r="E366" s="17"/>
      <c r="F366" s="6"/>
      <c r="G366" s="109">
        <f>SUM('10:14'!G366)</f>
        <v>0</v>
      </c>
      <c r="H366" s="411">
        <f t="shared" si="147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25"/>
      <c r="AC366" s="54"/>
      <c r="AD366" s="418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5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SUM('10:14'!G367)</f>
        <v>0</v>
      </c>
      <c r="H367" s="411">
        <f t="shared" si="147"/>
        <v>0</v>
      </c>
      <c r="I367" s="109">
        <f>SUM('10:14'!I367)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109">
        <f>SUM('10:14'!O367)</f>
        <v>0</v>
      </c>
      <c r="P367" s="109">
        <f>SUM('10:14'!P367)</f>
        <v>0</v>
      </c>
      <c r="Q367" s="109">
        <f>SUM('10:14'!Q367)</f>
        <v>0</v>
      </c>
      <c r="R367" s="109">
        <f>SUM('10:14'!R367)</f>
        <v>0</v>
      </c>
      <c r="S367" s="109">
        <f>SUM('10:14'!S367)</f>
        <v>0</v>
      </c>
      <c r="T367" s="109">
        <f>SUM('10:14'!T367)</f>
        <v>0</v>
      </c>
      <c r="U367" s="109">
        <f>SUM('10:14'!U367)</f>
        <v>0</v>
      </c>
      <c r="V367" s="244">
        <f t="shared" ref="V367:V369" si="154">SUM(X367:AA367)</f>
        <v>0</v>
      </c>
      <c r="W367" s="33" t="str">
        <f t="shared" ref="W367:W369" si="155">IF(ISERROR(V367/G367),"",V367/G367)</f>
        <v/>
      </c>
      <c r="X367" s="109">
        <f>SUM('10:14'!X367)</f>
        <v>0</v>
      </c>
      <c r="Y367" s="109">
        <f>SUM('10:14'!Y367)</f>
        <v>0</v>
      </c>
      <c r="Z367" s="109">
        <f>SUM('10:14'!Z367)</f>
        <v>0</v>
      </c>
      <c r="AA367" s="109">
        <f>SUM('10:14'!AA367)</f>
        <v>0</v>
      </c>
      <c r="AB367" s="25"/>
      <c r="AC367" s="54"/>
      <c r="AD367" s="418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5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SUM('10:14'!G368)</f>
        <v>0</v>
      </c>
      <c r="H368" s="411">
        <f t="shared" si="147"/>
        <v>0</v>
      </c>
      <c r="I368" s="109">
        <f>SUM('10:14'!I368)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152"/>
        <v>0</v>
      </c>
      <c r="N368" s="31">
        <f t="shared" si="153"/>
        <v>0</v>
      </c>
      <c r="O368" s="109">
        <f>SUM('10:14'!O368)</f>
        <v>0</v>
      </c>
      <c r="P368" s="109">
        <f>SUM('10:14'!P368)</f>
        <v>0</v>
      </c>
      <c r="Q368" s="109">
        <f>SUM('10:14'!Q368)</f>
        <v>0</v>
      </c>
      <c r="R368" s="109">
        <f>SUM('10:14'!R368)</f>
        <v>0</v>
      </c>
      <c r="S368" s="109">
        <f>SUM('10:14'!S368)</f>
        <v>0</v>
      </c>
      <c r="T368" s="109">
        <f>SUM('10:14'!T368)</f>
        <v>0</v>
      </c>
      <c r="U368" s="109">
        <f>SUM('10:14'!U368)</f>
        <v>0</v>
      </c>
      <c r="V368" s="244">
        <f t="shared" si="154"/>
        <v>0</v>
      </c>
      <c r="W368" s="33" t="str">
        <f t="shared" si="155"/>
        <v/>
      </c>
      <c r="X368" s="109">
        <f>SUM('10:14'!X368)</f>
        <v>0</v>
      </c>
      <c r="Y368" s="109">
        <f>SUM('10:14'!Y368)</f>
        <v>0</v>
      </c>
      <c r="Z368" s="109">
        <f>SUM('10:14'!Z368)</f>
        <v>0</v>
      </c>
      <c r="AA368" s="109">
        <f>SUM('10:14'!AA368)</f>
        <v>0</v>
      </c>
      <c r="AB368" s="25"/>
      <c r="AC368" s="54"/>
      <c r="AD368" s="418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5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SUM('10:14'!G369)</f>
        <v>0</v>
      </c>
      <c r="H369" s="411">
        <f t="shared" si="147"/>
        <v>0</v>
      </c>
      <c r="I369" s="109">
        <f>SUM('10:14'!I369)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152"/>
        <v>0</v>
      </c>
      <c r="N369" s="31">
        <f t="shared" si="153"/>
        <v>0</v>
      </c>
      <c r="O369" s="109">
        <f>SUM('10:14'!O369)</f>
        <v>0</v>
      </c>
      <c r="P369" s="109">
        <f>SUM('10:14'!P369)</f>
        <v>0</v>
      </c>
      <c r="Q369" s="109">
        <f>SUM('10:14'!Q369)</f>
        <v>0</v>
      </c>
      <c r="R369" s="109">
        <f>SUM('10:14'!R369)</f>
        <v>0</v>
      </c>
      <c r="S369" s="109">
        <f>SUM('10:14'!S369)</f>
        <v>0</v>
      </c>
      <c r="T369" s="109">
        <f>SUM('10:14'!T369)</f>
        <v>0</v>
      </c>
      <c r="U369" s="109">
        <f>SUM('10:14'!U369)</f>
        <v>0</v>
      </c>
      <c r="V369" s="244">
        <f t="shared" si="154"/>
        <v>0</v>
      </c>
      <c r="W369" s="33" t="str">
        <f t="shared" si="155"/>
        <v/>
      </c>
      <c r="X369" s="109">
        <f>SUM('10:14'!X369)</f>
        <v>0</v>
      </c>
      <c r="Y369" s="109">
        <f>SUM('10:14'!Y369)</f>
        <v>0</v>
      </c>
      <c r="Z369" s="109">
        <f>SUM('10:14'!Z369)</f>
        <v>0</v>
      </c>
      <c r="AA369" s="109">
        <f>SUM('10:14'!AA369)</f>
        <v>0</v>
      </c>
      <c r="AB369" s="25"/>
      <c r="AC369" s="54"/>
      <c r="AD369" s="418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58">
        <v>30100016</v>
      </c>
      <c r="B370" s="406" t="s">
        <v>417</v>
      </c>
      <c r="C370" s="209" t="s">
        <v>418</v>
      </c>
      <c r="D370" s="17"/>
      <c r="E370" s="17"/>
      <c r="F370" s="6"/>
      <c r="G370" s="109">
        <f>SUM('10:14'!G370)</f>
        <v>0</v>
      </c>
      <c r="H370" s="411">
        <f t="shared" si="147"/>
        <v>0</v>
      </c>
      <c r="I370" s="109">
        <f>SUM('10:14'!I370)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152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25"/>
      <c r="AC370" s="54"/>
      <c r="AD370" s="418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58">
        <v>30100017</v>
      </c>
      <c r="B371" s="406" t="s">
        <v>417</v>
      </c>
      <c r="C371" s="209" t="s">
        <v>419</v>
      </c>
      <c r="D371" s="17"/>
      <c r="E371" s="17"/>
      <c r="F371" s="6"/>
      <c r="G371" s="109">
        <f>SUM('10:14'!G371)</f>
        <v>0</v>
      </c>
      <c r="H371" s="411">
        <f t="shared" si="147"/>
        <v>0</v>
      </c>
      <c r="I371" s="109">
        <f>SUM('10:14'!I371)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152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25"/>
      <c r="AC371" s="54"/>
      <c r="AD371" s="418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58">
        <v>30100015</v>
      </c>
      <c r="B372" s="406" t="s">
        <v>417</v>
      </c>
      <c r="C372" s="209" t="s">
        <v>420</v>
      </c>
      <c r="D372" s="17"/>
      <c r="E372" s="17"/>
      <c r="F372" s="6"/>
      <c r="G372" s="109">
        <f>SUM('10:14'!G372)</f>
        <v>0</v>
      </c>
      <c r="H372" s="411">
        <f t="shared" si="147"/>
        <v>0</v>
      </c>
      <c r="I372" s="109">
        <f>SUM('10:14'!I372)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152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25"/>
      <c r="AC372" s="54"/>
      <c r="AD372" s="418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5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SUM('10:14'!G373)</f>
        <v>0</v>
      </c>
      <c r="H373" s="411">
        <f t="shared" si="147"/>
        <v>0</v>
      </c>
      <c r="I373" s="109">
        <f>SUM('10:14'!I373)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152"/>
        <v>0</v>
      </c>
      <c r="N373" s="31">
        <f t="shared" ref="N373:N388" si="156">SUM(O373:U373)</f>
        <v>0</v>
      </c>
      <c r="O373" s="109">
        <f>SUM('10:14'!O373)</f>
        <v>0</v>
      </c>
      <c r="P373" s="109">
        <f>SUM('10:14'!P373)</f>
        <v>0</v>
      </c>
      <c r="Q373" s="109">
        <f>SUM('10:14'!Q373)</f>
        <v>0</v>
      </c>
      <c r="R373" s="109">
        <f>SUM('10:14'!R373)</f>
        <v>0</v>
      </c>
      <c r="S373" s="109">
        <f>SUM('10:14'!S373)</f>
        <v>0</v>
      </c>
      <c r="T373" s="109">
        <f>SUM('10:14'!T373)</f>
        <v>0</v>
      </c>
      <c r="U373" s="109">
        <f>SUM('10:14'!U373)</f>
        <v>0</v>
      </c>
      <c r="V373" s="244">
        <f t="shared" ref="V373:V384" si="157">SUM(X373:AA373)</f>
        <v>0</v>
      </c>
      <c r="W373" s="33" t="str">
        <f t="shared" ref="W373:W384" si="158">IF(ISERROR(V373/G373),"",V373/G373)</f>
        <v/>
      </c>
      <c r="X373" s="109">
        <f>SUM('10:14'!X373)</f>
        <v>0</v>
      </c>
      <c r="Y373" s="109">
        <f>SUM('10:14'!Y373)</f>
        <v>0</v>
      </c>
      <c r="Z373" s="109">
        <f>SUM('10:14'!Z373)</f>
        <v>0</v>
      </c>
      <c r="AA373" s="109">
        <f>SUM('10:14'!AA373)</f>
        <v>0</v>
      </c>
      <c r="AB373" s="25"/>
      <c r="AC373" s="54"/>
      <c r="AD373" s="418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5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SUM('10:14'!G374)</f>
        <v>0</v>
      </c>
      <c r="H374" s="411">
        <f t="shared" si="147"/>
        <v>0</v>
      </c>
      <c r="I374" s="109">
        <f>SUM('10:14'!I374)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152"/>
        <v>0</v>
      </c>
      <c r="N374" s="31">
        <f t="shared" si="156"/>
        <v>0</v>
      </c>
      <c r="O374" s="109">
        <f>SUM('10:14'!O374)</f>
        <v>0</v>
      </c>
      <c r="P374" s="109">
        <f>SUM('10:14'!P374)</f>
        <v>0</v>
      </c>
      <c r="Q374" s="109">
        <f>SUM('10:14'!Q374)</f>
        <v>0</v>
      </c>
      <c r="R374" s="109">
        <f>SUM('10:14'!R374)</f>
        <v>0</v>
      </c>
      <c r="S374" s="109">
        <f>SUM('10:14'!S374)</f>
        <v>0</v>
      </c>
      <c r="T374" s="109">
        <f>SUM('10:14'!T374)</f>
        <v>0</v>
      </c>
      <c r="U374" s="109">
        <f>SUM('10:14'!U374)</f>
        <v>0</v>
      </c>
      <c r="V374" s="244">
        <f t="shared" si="157"/>
        <v>0</v>
      </c>
      <c r="W374" s="33" t="str">
        <f t="shared" si="158"/>
        <v/>
      </c>
      <c r="X374" s="109">
        <f>SUM('10:14'!X374)</f>
        <v>0</v>
      </c>
      <c r="Y374" s="109">
        <f>SUM('10:14'!Y374)</f>
        <v>0</v>
      </c>
      <c r="Z374" s="109">
        <f>SUM('10:14'!Z374)</f>
        <v>0</v>
      </c>
      <c r="AA374" s="109">
        <f>SUM('10:14'!AA374)</f>
        <v>0</v>
      </c>
      <c r="AB374" s="25"/>
      <c r="AC374" s="54"/>
      <c r="AD374" s="418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5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SUM('10:14'!G375)</f>
        <v>0</v>
      </c>
      <c r="H375" s="411">
        <f t="shared" si="147"/>
        <v>0</v>
      </c>
      <c r="I375" s="109">
        <f>SUM('10:14'!I375)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152"/>
        <v>0</v>
      </c>
      <c r="N375" s="31">
        <f t="shared" si="156"/>
        <v>0</v>
      </c>
      <c r="O375" s="109">
        <f>SUM('10:14'!O375)</f>
        <v>0</v>
      </c>
      <c r="P375" s="109">
        <f>SUM('10:14'!P375)</f>
        <v>0</v>
      </c>
      <c r="Q375" s="109">
        <f>SUM('10:14'!Q375)</f>
        <v>0</v>
      </c>
      <c r="R375" s="109">
        <f>SUM('10:14'!R375)</f>
        <v>0</v>
      </c>
      <c r="S375" s="109">
        <f>SUM('10:14'!S375)</f>
        <v>0</v>
      </c>
      <c r="T375" s="109">
        <f>SUM('10:14'!T375)</f>
        <v>0</v>
      </c>
      <c r="U375" s="109">
        <f>SUM('10:14'!U375)</f>
        <v>0</v>
      </c>
      <c r="V375" s="244">
        <f t="shared" si="157"/>
        <v>0</v>
      </c>
      <c r="W375" s="33" t="str">
        <f t="shared" si="158"/>
        <v/>
      </c>
      <c r="X375" s="109">
        <f>SUM('10:14'!X375)</f>
        <v>0</v>
      </c>
      <c r="Y375" s="109">
        <f>SUM('10:14'!Y375)</f>
        <v>0</v>
      </c>
      <c r="Z375" s="109">
        <f>SUM('10:14'!Z375)</f>
        <v>0</v>
      </c>
      <c r="AA375" s="109">
        <f>SUM('10:14'!AA375)</f>
        <v>0</v>
      </c>
      <c r="AB375" s="25"/>
      <c r="AC375" s="54"/>
      <c r="AD375" s="418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5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SUM('10:14'!G376)</f>
        <v>0</v>
      </c>
      <c r="H376" s="411">
        <f t="shared" si="147"/>
        <v>0</v>
      </c>
      <c r="I376" s="109">
        <f>SUM('10:14'!I376)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152"/>
        <v>0</v>
      </c>
      <c r="N376" s="31">
        <f t="shared" si="156"/>
        <v>0</v>
      </c>
      <c r="O376" s="109">
        <f>SUM('10:14'!O376)</f>
        <v>0</v>
      </c>
      <c r="P376" s="109">
        <f>SUM('10:14'!P376)</f>
        <v>0</v>
      </c>
      <c r="Q376" s="109">
        <f>SUM('10:14'!Q376)</f>
        <v>0</v>
      </c>
      <c r="R376" s="109">
        <f>SUM('10:14'!R376)</f>
        <v>0</v>
      </c>
      <c r="S376" s="109">
        <f>SUM('10:14'!S376)</f>
        <v>0</v>
      </c>
      <c r="T376" s="109">
        <f>SUM('10:14'!T376)</f>
        <v>0</v>
      </c>
      <c r="U376" s="109">
        <f>SUM('10:14'!U376)</f>
        <v>0</v>
      </c>
      <c r="V376" s="244">
        <f t="shared" si="157"/>
        <v>0</v>
      </c>
      <c r="W376" s="33" t="str">
        <f t="shared" si="158"/>
        <v/>
      </c>
      <c r="X376" s="109">
        <f>SUM('10:14'!X376)</f>
        <v>0</v>
      </c>
      <c r="Y376" s="109">
        <f>SUM('10:14'!Y376)</f>
        <v>0</v>
      </c>
      <c r="Z376" s="109">
        <f>SUM('10:14'!Z376)</f>
        <v>0</v>
      </c>
      <c r="AA376" s="109">
        <f>SUM('10:14'!AA376)</f>
        <v>0</v>
      </c>
      <c r="AB376" s="25"/>
      <c r="AC376" s="54"/>
      <c r="AD376" s="418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5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SUM('10:14'!G377)</f>
        <v>0</v>
      </c>
      <c r="H377" s="411">
        <f t="shared" si="147"/>
        <v>0</v>
      </c>
      <c r="I377" s="109">
        <f>SUM('10:14'!I377)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152"/>
        <v>0</v>
      </c>
      <c r="N377" s="31">
        <f t="shared" si="156"/>
        <v>0</v>
      </c>
      <c r="O377" s="109">
        <f>SUM('10:14'!O377)</f>
        <v>0</v>
      </c>
      <c r="P377" s="109">
        <f>SUM('10:14'!P377)</f>
        <v>0</v>
      </c>
      <c r="Q377" s="109">
        <f>SUM('10:14'!Q377)</f>
        <v>0</v>
      </c>
      <c r="R377" s="109">
        <f>SUM('10:14'!R377)</f>
        <v>0</v>
      </c>
      <c r="S377" s="109">
        <f>SUM('10:14'!S377)</f>
        <v>0</v>
      </c>
      <c r="T377" s="109">
        <f>SUM('10:14'!T377)</f>
        <v>0</v>
      </c>
      <c r="U377" s="109">
        <f>SUM('10:14'!U377)</f>
        <v>0</v>
      </c>
      <c r="V377" s="244">
        <f t="shared" si="157"/>
        <v>0</v>
      </c>
      <c r="W377" s="33" t="str">
        <f t="shared" si="158"/>
        <v/>
      </c>
      <c r="X377" s="109">
        <f>SUM('10:14'!X377)</f>
        <v>0</v>
      </c>
      <c r="Y377" s="109">
        <f>SUM('10:14'!Y377)</f>
        <v>0</v>
      </c>
      <c r="Z377" s="109">
        <f>SUM('10:14'!Z377)</f>
        <v>0</v>
      </c>
      <c r="AA377" s="109">
        <f>SUM('10:14'!AA377)</f>
        <v>0</v>
      </c>
      <c r="AB377" s="25"/>
      <c r="AC377" s="54"/>
      <c r="AD377" s="418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5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SUM('10:14'!G378)</f>
        <v>0</v>
      </c>
      <c r="H378" s="411">
        <f t="shared" si="147"/>
        <v>0</v>
      </c>
      <c r="I378" s="109">
        <f>SUM('10:14'!I378)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152"/>
        <v>0</v>
      </c>
      <c r="N378" s="31">
        <f t="shared" si="156"/>
        <v>0</v>
      </c>
      <c r="O378" s="109">
        <f>SUM('10:14'!O378)</f>
        <v>0</v>
      </c>
      <c r="P378" s="109">
        <f>SUM('10:14'!P378)</f>
        <v>0</v>
      </c>
      <c r="Q378" s="109">
        <f>SUM('10:14'!Q378)</f>
        <v>0</v>
      </c>
      <c r="R378" s="109">
        <f>SUM('10:14'!R378)</f>
        <v>0</v>
      </c>
      <c r="S378" s="109">
        <f>SUM('10:14'!S378)</f>
        <v>0</v>
      </c>
      <c r="T378" s="109">
        <f>SUM('10:14'!T378)</f>
        <v>0</v>
      </c>
      <c r="U378" s="109">
        <f>SUM('10:14'!U378)</f>
        <v>0</v>
      </c>
      <c r="V378" s="244">
        <f t="shared" si="157"/>
        <v>0</v>
      </c>
      <c r="W378" s="33" t="str">
        <f t="shared" si="158"/>
        <v/>
      </c>
      <c r="X378" s="109">
        <f>SUM('10:14'!X378)</f>
        <v>0</v>
      </c>
      <c r="Y378" s="109">
        <f>SUM('10:14'!Y378)</f>
        <v>0</v>
      </c>
      <c r="Z378" s="109">
        <f>SUM('10:14'!Z378)</f>
        <v>0</v>
      </c>
      <c r="AA378" s="109">
        <f>SUM('10:14'!AA378)</f>
        <v>0</v>
      </c>
      <c r="AB378" s="73"/>
      <c r="AC378" s="54"/>
      <c r="AD378" s="418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5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SUM('10:14'!G379)</f>
        <v>0</v>
      </c>
      <c r="H379" s="411">
        <f t="shared" si="147"/>
        <v>0</v>
      </c>
      <c r="I379" s="109">
        <f>SUM('10:14'!I379)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152"/>
        <v>0</v>
      </c>
      <c r="N379" s="31">
        <f t="shared" si="156"/>
        <v>0</v>
      </c>
      <c r="O379" s="109">
        <f>SUM('10:14'!O379)</f>
        <v>0</v>
      </c>
      <c r="P379" s="109">
        <f>SUM('10:14'!P379)</f>
        <v>0</v>
      </c>
      <c r="Q379" s="109">
        <f>SUM('10:14'!Q379)</f>
        <v>0</v>
      </c>
      <c r="R379" s="109">
        <f>SUM('10:14'!R379)</f>
        <v>0</v>
      </c>
      <c r="S379" s="109">
        <f>SUM('10:14'!S379)</f>
        <v>0</v>
      </c>
      <c r="T379" s="109">
        <f>SUM('10:14'!T379)</f>
        <v>0</v>
      </c>
      <c r="U379" s="109">
        <f>SUM('10:14'!U379)</f>
        <v>0</v>
      </c>
      <c r="V379" s="244">
        <f t="shared" si="157"/>
        <v>0</v>
      </c>
      <c r="W379" s="33" t="str">
        <f t="shared" si="158"/>
        <v/>
      </c>
      <c r="X379" s="109">
        <f>SUM('10:14'!X379)</f>
        <v>0</v>
      </c>
      <c r="Y379" s="109">
        <f>SUM('10:14'!Y379)</f>
        <v>0</v>
      </c>
      <c r="Z379" s="109">
        <f>SUM('10:14'!Z379)</f>
        <v>0</v>
      </c>
      <c r="AA379" s="109">
        <f>SUM('10:14'!AA379)</f>
        <v>0</v>
      </c>
      <c r="AB379" s="25"/>
      <c r="AC379" s="54"/>
      <c r="AD379" s="418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5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SUM('10:14'!G380)</f>
        <v>0</v>
      </c>
      <c r="H380" s="411">
        <f t="shared" si="147"/>
        <v>0</v>
      </c>
      <c r="I380" s="109">
        <f>SUM('10:14'!I380)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152"/>
        <v>0</v>
      </c>
      <c r="N380" s="31">
        <f t="shared" si="156"/>
        <v>0</v>
      </c>
      <c r="O380" s="109">
        <f>SUM('10:14'!O380)</f>
        <v>0</v>
      </c>
      <c r="P380" s="109">
        <f>SUM('10:14'!P380)</f>
        <v>0</v>
      </c>
      <c r="Q380" s="109">
        <f>SUM('10:14'!Q380)</f>
        <v>0</v>
      </c>
      <c r="R380" s="109">
        <f>SUM('10:14'!R380)</f>
        <v>0</v>
      </c>
      <c r="S380" s="109">
        <f>SUM('10:14'!S380)</f>
        <v>0</v>
      </c>
      <c r="T380" s="109">
        <f>SUM('10:14'!T380)</f>
        <v>0</v>
      </c>
      <c r="U380" s="109">
        <f>SUM('10:14'!U380)</f>
        <v>0</v>
      </c>
      <c r="V380" s="244">
        <f t="shared" si="157"/>
        <v>0</v>
      </c>
      <c r="W380" s="33" t="str">
        <f t="shared" si="158"/>
        <v/>
      </c>
      <c r="X380" s="109">
        <f>SUM('10:14'!X380)</f>
        <v>0</v>
      </c>
      <c r="Y380" s="109">
        <f>SUM('10:14'!Y380)</f>
        <v>0</v>
      </c>
      <c r="Z380" s="109">
        <f>SUM('10:14'!Z380)</f>
        <v>0</v>
      </c>
      <c r="AA380" s="109">
        <f>SUM('10:14'!AA380)</f>
        <v>0</v>
      </c>
      <c r="AB380" s="73"/>
      <c r="AC380" s="54"/>
      <c r="AD380" s="418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5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SUM('10:14'!G381)</f>
        <v>0</v>
      </c>
      <c r="H381" s="411">
        <f t="shared" si="147"/>
        <v>0</v>
      </c>
      <c r="I381" s="109">
        <f>SUM('10:14'!I381)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152"/>
        <v>0</v>
      </c>
      <c r="N381" s="31">
        <f t="shared" si="156"/>
        <v>0</v>
      </c>
      <c r="O381" s="109">
        <f>SUM('10:14'!O381)</f>
        <v>0</v>
      </c>
      <c r="P381" s="109">
        <f>SUM('10:14'!P381)</f>
        <v>0</v>
      </c>
      <c r="Q381" s="109">
        <f>SUM('10:14'!Q381)</f>
        <v>0</v>
      </c>
      <c r="R381" s="109">
        <f>SUM('10:14'!R381)</f>
        <v>0</v>
      </c>
      <c r="S381" s="109">
        <f>SUM('10:14'!S381)</f>
        <v>0</v>
      </c>
      <c r="T381" s="109">
        <f>SUM('10:14'!T381)</f>
        <v>0</v>
      </c>
      <c r="U381" s="109">
        <f>SUM('10:14'!U381)</f>
        <v>0</v>
      </c>
      <c r="V381" s="244">
        <f t="shared" si="157"/>
        <v>0</v>
      </c>
      <c r="W381" s="33" t="str">
        <f t="shared" si="158"/>
        <v/>
      </c>
      <c r="X381" s="109">
        <f>SUM('10:14'!X381)</f>
        <v>0</v>
      </c>
      <c r="Y381" s="109">
        <f>SUM('10:14'!Y381)</f>
        <v>0</v>
      </c>
      <c r="Z381" s="109">
        <f>SUM('10:14'!Z381)</f>
        <v>0</v>
      </c>
      <c r="AA381" s="109">
        <f>SUM('10:14'!AA381)</f>
        <v>0</v>
      </c>
      <c r="AB381" s="25"/>
      <c r="AC381" s="54"/>
      <c r="AD381" s="418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5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SUM('10:14'!G382)</f>
        <v>0</v>
      </c>
      <c r="H382" s="411">
        <f t="shared" si="147"/>
        <v>0</v>
      </c>
      <c r="I382" s="109">
        <f>SUM('10:14'!I382)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152"/>
        <v>0</v>
      </c>
      <c r="N382" s="31">
        <f t="shared" si="156"/>
        <v>0</v>
      </c>
      <c r="O382" s="109">
        <f>SUM('10:14'!O382)</f>
        <v>0</v>
      </c>
      <c r="P382" s="109">
        <f>SUM('10:14'!P382)</f>
        <v>0</v>
      </c>
      <c r="Q382" s="109">
        <f>SUM('10:14'!Q382)</f>
        <v>0</v>
      </c>
      <c r="R382" s="109">
        <f>SUM('10:14'!R382)</f>
        <v>0</v>
      </c>
      <c r="S382" s="109">
        <f>SUM('10:14'!S382)</f>
        <v>0</v>
      </c>
      <c r="T382" s="109">
        <f>SUM('10:14'!T382)</f>
        <v>0</v>
      </c>
      <c r="U382" s="109">
        <f>SUM('10:14'!U382)</f>
        <v>0</v>
      </c>
      <c r="V382" s="244">
        <f t="shared" si="157"/>
        <v>0</v>
      </c>
      <c r="W382" s="33" t="str">
        <f t="shared" si="158"/>
        <v/>
      </c>
      <c r="X382" s="109">
        <f>SUM('10:14'!X382)</f>
        <v>0</v>
      </c>
      <c r="Y382" s="109">
        <f>SUM('10:14'!Y382)</f>
        <v>0</v>
      </c>
      <c r="Z382" s="109">
        <f>SUM('10:14'!Z382)</f>
        <v>0</v>
      </c>
      <c r="AA382" s="109">
        <f>SUM('10:14'!AA382)</f>
        <v>0</v>
      </c>
      <c r="AB382" s="25"/>
      <c r="AC382" s="54"/>
      <c r="AD382" s="418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5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SUM('10:14'!G383)</f>
        <v>0</v>
      </c>
      <c r="H383" s="411">
        <f t="shared" si="147"/>
        <v>0</v>
      </c>
      <c r="I383" s="109">
        <f>SUM('10:14'!I383)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152"/>
        <v>0</v>
      </c>
      <c r="N383" s="31">
        <f t="shared" si="156"/>
        <v>0</v>
      </c>
      <c r="O383" s="109">
        <f>SUM('10:14'!O383)</f>
        <v>0</v>
      </c>
      <c r="P383" s="109">
        <f>SUM('10:14'!P383)</f>
        <v>0</v>
      </c>
      <c r="Q383" s="109">
        <f>SUM('10:14'!Q383)</f>
        <v>0</v>
      </c>
      <c r="R383" s="109">
        <f>SUM('10:14'!R383)</f>
        <v>0</v>
      </c>
      <c r="S383" s="109">
        <f>SUM('10:14'!S383)</f>
        <v>0</v>
      </c>
      <c r="T383" s="109">
        <f>SUM('10:14'!T383)</f>
        <v>0</v>
      </c>
      <c r="U383" s="109">
        <f>SUM('10:14'!U383)</f>
        <v>0</v>
      </c>
      <c r="V383" s="244">
        <f t="shared" si="157"/>
        <v>0</v>
      </c>
      <c r="W383" s="33" t="str">
        <f t="shared" si="158"/>
        <v/>
      </c>
      <c r="X383" s="109">
        <f>SUM('10:14'!X383)</f>
        <v>0</v>
      </c>
      <c r="Y383" s="109">
        <f>SUM('10:14'!Y383)</f>
        <v>0</v>
      </c>
      <c r="Z383" s="109">
        <f>SUM('10:14'!Z383)</f>
        <v>0</v>
      </c>
      <c r="AA383" s="109">
        <f>SUM('10:14'!AA383)</f>
        <v>0</v>
      </c>
      <c r="AB383" s="25"/>
      <c r="AC383" s="54"/>
      <c r="AD383" s="418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5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SUM('10:14'!G384)</f>
        <v>0</v>
      </c>
      <c r="H384" s="411">
        <f t="shared" si="147"/>
        <v>0</v>
      </c>
      <c r="I384" s="109">
        <f>SUM('10:14'!I384)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152"/>
        <v>0</v>
      </c>
      <c r="N384" s="31">
        <f t="shared" si="156"/>
        <v>0</v>
      </c>
      <c r="O384" s="109">
        <f>SUM('10:14'!O384)</f>
        <v>0</v>
      </c>
      <c r="P384" s="109">
        <f>SUM('10:14'!P384)</f>
        <v>0</v>
      </c>
      <c r="Q384" s="109">
        <f>SUM('10:14'!Q384)</f>
        <v>0</v>
      </c>
      <c r="R384" s="109">
        <f>SUM('10:14'!R384)</f>
        <v>0</v>
      </c>
      <c r="S384" s="109">
        <f>SUM('10:14'!S384)</f>
        <v>0</v>
      </c>
      <c r="T384" s="109">
        <f>SUM('10:14'!T384)</f>
        <v>0</v>
      </c>
      <c r="U384" s="109">
        <f>SUM('10:14'!U384)</f>
        <v>0</v>
      </c>
      <c r="V384" s="244">
        <f t="shared" si="157"/>
        <v>0</v>
      </c>
      <c r="W384" s="33" t="str">
        <f t="shared" si="158"/>
        <v/>
      </c>
      <c r="X384" s="109">
        <f>SUM('10:14'!X384)</f>
        <v>0</v>
      </c>
      <c r="Y384" s="109">
        <f>SUM('10:14'!Y384)</f>
        <v>0</v>
      </c>
      <c r="Z384" s="109">
        <f>SUM('10:14'!Z384)</f>
        <v>0</v>
      </c>
      <c r="AA384" s="109">
        <f>SUM('10:14'!AA384)</f>
        <v>0</v>
      </c>
      <c r="AB384" s="25"/>
      <c r="AC384" s="54"/>
      <c r="AD384" s="418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58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109">
        <f>SUM('10:14'!G385)</f>
        <v>0</v>
      </c>
      <c r="H385" s="411">
        <f t="shared" si="147"/>
        <v>0</v>
      </c>
      <c r="I385" s="109">
        <f>SUM('10:14'!I385)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152"/>
        <v>0</v>
      </c>
      <c r="N385" s="31">
        <f t="shared" si="156"/>
        <v>0</v>
      </c>
      <c r="O385" s="109">
        <f>SUM('10:14'!O385)</f>
        <v>0</v>
      </c>
      <c r="P385" s="109">
        <f>SUM('10:14'!P385)</f>
        <v>0</v>
      </c>
      <c r="Q385" s="109">
        <f>SUM('10:14'!Q385)</f>
        <v>0</v>
      </c>
      <c r="R385" s="109">
        <f>SUM('10:14'!R385)</f>
        <v>0</v>
      </c>
      <c r="S385" s="109">
        <f>SUM('10:14'!S385)</f>
        <v>0</v>
      </c>
      <c r="T385" s="109">
        <f>SUM('10:14'!T385)</f>
        <v>0</v>
      </c>
      <c r="U385" s="109">
        <f>SUM('10:14'!U385)</f>
        <v>0</v>
      </c>
      <c r="V385" s="244"/>
      <c r="W385" s="33"/>
      <c r="X385" s="109">
        <f>SUM('10:14'!X385)</f>
        <v>0</v>
      </c>
      <c r="Y385" s="109">
        <f>SUM('10:14'!Y385)</f>
        <v>0</v>
      </c>
      <c r="Z385" s="109">
        <f>SUM('10:14'!Z385)</f>
        <v>0</v>
      </c>
      <c r="AA385" s="109">
        <f>SUM('10:14'!AA385)</f>
        <v>0</v>
      </c>
      <c r="AB385" s="25"/>
      <c r="AC385" s="54"/>
      <c r="AD385" s="418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58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109">
        <f>SUM('10:14'!G386)</f>
        <v>0</v>
      </c>
      <c r="H386" s="411">
        <f t="shared" si="147"/>
        <v>0</v>
      </c>
      <c r="I386" s="109">
        <f>SUM('10:14'!I386)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152"/>
        <v>0</v>
      </c>
      <c r="N386" s="31">
        <f t="shared" si="156"/>
        <v>0</v>
      </c>
      <c r="O386" s="109">
        <f>SUM('10:14'!O386)</f>
        <v>0</v>
      </c>
      <c r="P386" s="109">
        <f>SUM('10:14'!P386)</f>
        <v>0</v>
      </c>
      <c r="Q386" s="109">
        <f>SUM('10:14'!Q386)</f>
        <v>0</v>
      </c>
      <c r="R386" s="109">
        <f>SUM('10:14'!R386)</f>
        <v>0</v>
      </c>
      <c r="S386" s="109">
        <f>SUM('10:14'!S386)</f>
        <v>0</v>
      </c>
      <c r="T386" s="109">
        <f>SUM('10:14'!T386)</f>
        <v>0</v>
      </c>
      <c r="U386" s="109">
        <f>SUM('10:14'!U386)</f>
        <v>0</v>
      </c>
      <c r="V386" s="244"/>
      <c r="W386" s="33"/>
      <c r="X386" s="109">
        <f>SUM('10:14'!X386)</f>
        <v>0</v>
      </c>
      <c r="Y386" s="109">
        <f>SUM('10:14'!Y386)</f>
        <v>0</v>
      </c>
      <c r="Z386" s="109">
        <f>SUM('10:14'!Z386)</f>
        <v>0</v>
      </c>
      <c r="AA386" s="109">
        <f>SUM('10:14'!AA386)</f>
        <v>0</v>
      </c>
      <c r="AB386" s="25"/>
      <c r="AC386" s="54"/>
      <c r="AD386" s="418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58">
        <v>30100021</v>
      </c>
      <c r="B387" s="213" t="s">
        <v>388</v>
      </c>
      <c r="C387" s="16" t="s">
        <v>390</v>
      </c>
      <c r="D387" s="17">
        <v>5.03</v>
      </c>
      <c r="E387" s="17"/>
      <c r="F387" s="6"/>
      <c r="G387" s="109">
        <f>SUM('10:14'!G387)</f>
        <v>0</v>
      </c>
      <c r="H387" s="411">
        <f t="shared" si="147"/>
        <v>0</v>
      </c>
      <c r="I387" s="109">
        <f>SUM('10:14'!I387)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152"/>
        <v>0</v>
      </c>
      <c r="N387" s="31">
        <f t="shared" si="156"/>
        <v>0</v>
      </c>
      <c r="O387" s="109">
        <f>SUM('10:14'!O387)</f>
        <v>0</v>
      </c>
      <c r="P387" s="109">
        <f>SUM('10:14'!P387)</f>
        <v>0</v>
      </c>
      <c r="Q387" s="109">
        <f>SUM('10:14'!Q387)</f>
        <v>0</v>
      </c>
      <c r="R387" s="109">
        <f>SUM('10:14'!R387)</f>
        <v>0</v>
      </c>
      <c r="S387" s="109">
        <f>SUM('10:14'!S387)</f>
        <v>0</v>
      </c>
      <c r="T387" s="109">
        <f>SUM('10:14'!T387)</f>
        <v>0</v>
      </c>
      <c r="U387" s="109">
        <f>SUM('10:14'!U387)</f>
        <v>0</v>
      </c>
      <c r="V387" s="244"/>
      <c r="W387" s="33"/>
      <c r="X387" s="109">
        <f>SUM('10:14'!X387)</f>
        <v>0</v>
      </c>
      <c r="Y387" s="109">
        <f>SUM('10:14'!Y387)</f>
        <v>0</v>
      </c>
      <c r="Z387" s="109">
        <f>SUM('10:14'!Z387)</f>
        <v>0</v>
      </c>
      <c r="AA387" s="109">
        <f>SUM('10:14'!AA387)</f>
        <v>0</v>
      </c>
      <c r="AB387" s="25"/>
      <c r="AC387" s="54"/>
      <c r="AD387" s="418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58">
        <v>30100018</v>
      </c>
      <c r="B388" s="213" t="s">
        <v>388</v>
      </c>
      <c r="C388" s="16" t="s">
        <v>392</v>
      </c>
      <c r="D388" s="17">
        <v>5.03</v>
      </c>
      <c r="E388" s="17"/>
      <c r="F388" s="6"/>
      <c r="G388" s="109">
        <f>SUM('10:14'!G388)</f>
        <v>0</v>
      </c>
      <c r="H388" s="411">
        <f t="shared" si="147"/>
        <v>0</v>
      </c>
      <c r="I388" s="109">
        <f>SUM('10:14'!I388)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152"/>
        <v>0</v>
      </c>
      <c r="N388" s="31">
        <f t="shared" si="156"/>
        <v>0</v>
      </c>
      <c r="O388" s="109">
        <f>SUM('10:14'!O388)</f>
        <v>0</v>
      </c>
      <c r="P388" s="109">
        <f>SUM('10:14'!P388)</f>
        <v>0</v>
      </c>
      <c r="Q388" s="109">
        <f>SUM('10:14'!Q388)</f>
        <v>0</v>
      </c>
      <c r="R388" s="109">
        <f>SUM('10:14'!R388)</f>
        <v>0</v>
      </c>
      <c r="S388" s="109">
        <f>SUM('10:14'!S388)</f>
        <v>0</v>
      </c>
      <c r="T388" s="109">
        <f>SUM('10:14'!T388)</f>
        <v>0</v>
      </c>
      <c r="U388" s="109">
        <f>SUM('10:14'!U388)</f>
        <v>0</v>
      </c>
      <c r="V388" s="244"/>
      <c r="W388" s="33"/>
      <c r="X388" s="109">
        <f>SUM('10:14'!X388)</f>
        <v>0</v>
      </c>
      <c r="Y388" s="109">
        <f>SUM('10:14'!Y388)</f>
        <v>0</v>
      </c>
      <c r="Z388" s="109">
        <f>SUM('10:14'!Z388)</f>
        <v>0</v>
      </c>
      <c r="AA388" s="109">
        <f>SUM('10:14'!AA388)</f>
        <v>0</v>
      </c>
      <c r="AB388" s="25"/>
      <c r="AC388" s="54"/>
      <c r="AD388" s="418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61">
        <v>30700007</v>
      </c>
      <c r="B389" s="213" t="s">
        <v>427</v>
      </c>
      <c r="C389" s="209" t="s">
        <v>364</v>
      </c>
      <c r="D389" s="17">
        <v>5.03</v>
      </c>
      <c r="E389" s="17"/>
      <c r="F389" s="6"/>
      <c r="G389" s="109">
        <f>SUM('10:14'!G389)</f>
        <v>0</v>
      </c>
      <c r="H389" s="411">
        <f t="shared" si="147"/>
        <v>0</v>
      </c>
      <c r="I389" s="109">
        <f>SUM('10:14'!I389)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152"/>
        <v>0</v>
      </c>
      <c r="N389" s="31"/>
      <c r="O389" s="109">
        <f>SUM('10:14'!O389)</f>
        <v>0</v>
      </c>
      <c r="P389" s="109">
        <f>SUM('10:14'!P389)</f>
        <v>0</v>
      </c>
      <c r="Q389" s="109">
        <f>SUM('10:14'!Q389)</f>
        <v>0</v>
      </c>
      <c r="R389" s="109">
        <f>SUM('10:14'!R389)</f>
        <v>0</v>
      </c>
      <c r="S389" s="109">
        <f>SUM('10:14'!S389)</f>
        <v>0</v>
      </c>
      <c r="T389" s="109">
        <f>SUM('10:14'!T389)</f>
        <v>0</v>
      </c>
      <c r="U389" s="109">
        <f>SUM('10:14'!U389)</f>
        <v>0</v>
      </c>
      <c r="V389" s="244"/>
      <c r="W389" s="33"/>
      <c r="X389" s="109">
        <f>SUM('10:14'!X389)</f>
        <v>0</v>
      </c>
      <c r="Y389" s="109">
        <f>SUM('10:14'!Y389)</f>
        <v>0</v>
      </c>
      <c r="Z389" s="109">
        <f>SUM('10:14'!Z389)</f>
        <v>0</v>
      </c>
      <c r="AA389" s="109">
        <f>SUM('10:14'!AA389)</f>
        <v>0</v>
      </c>
      <c r="AB389" s="25"/>
      <c r="AC389" s="54"/>
      <c r="AD389" s="418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61">
        <v>30700006</v>
      </c>
      <c r="B390" s="213" t="s">
        <v>427</v>
      </c>
      <c r="C390" s="209" t="s">
        <v>365</v>
      </c>
      <c r="D390" s="17">
        <v>5.03</v>
      </c>
      <c r="E390" s="17"/>
      <c r="F390" s="6"/>
      <c r="G390" s="109">
        <f>SUM('10:14'!G390)</f>
        <v>0</v>
      </c>
      <c r="H390" s="411">
        <f t="shared" si="147"/>
        <v>0</v>
      </c>
      <c r="I390" s="109">
        <f>SUM('10:14'!I390)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152"/>
        <v>0</v>
      </c>
      <c r="N390" s="31"/>
      <c r="O390" s="109">
        <f>SUM('10:14'!O390)</f>
        <v>0</v>
      </c>
      <c r="P390" s="109">
        <f>SUM('10:14'!P390)</f>
        <v>0</v>
      </c>
      <c r="Q390" s="109">
        <f>SUM('10:14'!Q390)</f>
        <v>0</v>
      </c>
      <c r="R390" s="109">
        <f>SUM('10:14'!R390)</f>
        <v>0</v>
      </c>
      <c r="S390" s="109">
        <f>SUM('10:14'!S390)</f>
        <v>0</v>
      </c>
      <c r="T390" s="109">
        <f>SUM('10:14'!T390)</f>
        <v>0</v>
      </c>
      <c r="U390" s="109">
        <f>SUM('10:14'!U390)</f>
        <v>0</v>
      </c>
      <c r="V390" s="244"/>
      <c r="W390" s="33"/>
      <c r="X390" s="109">
        <f>SUM('10:14'!X390)</f>
        <v>0</v>
      </c>
      <c r="Y390" s="109">
        <f>SUM('10:14'!Y390)</f>
        <v>0</v>
      </c>
      <c r="Z390" s="109">
        <f>SUM('10:14'!Z390)</f>
        <v>0</v>
      </c>
      <c r="AA390" s="109">
        <f>SUM('10:14'!AA390)</f>
        <v>0</v>
      </c>
      <c r="AB390" s="25"/>
      <c r="AC390" s="54"/>
      <c r="AD390" s="418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61">
        <v>30700008</v>
      </c>
      <c r="B391" s="213" t="s">
        <v>427</v>
      </c>
      <c r="C391" s="209" t="s">
        <v>366</v>
      </c>
      <c r="D391" s="17">
        <v>5.03</v>
      </c>
      <c r="E391" s="17"/>
      <c r="F391" s="6"/>
      <c r="G391" s="109">
        <f>SUM('10:14'!G391)</f>
        <v>0</v>
      </c>
      <c r="H391" s="411">
        <f t="shared" si="147"/>
        <v>0</v>
      </c>
      <c r="I391" s="109">
        <f>SUM('10:14'!I391)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152"/>
        <v>0</v>
      </c>
      <c r="N391" s="31"/>
      <c r="O391" s="109">
        <f>SUM('10:14'!O391)</f>
        <v>0</v>
      </c>
      <c r="P391" s="109">
        <f>SUM('10:14'!P391)</f>
        <v>0</v>
      </c>
      <c r="Q391" s="109">
        <f>SUM('10:14'!Q391)</f>
        <v>0</v>
      </c>
      <c r="R391" s="109">
        <f>SUM('10:14'!R391)</f>
        <v>0</v>
      </c>
      <c r="S391" s="109">
        <f>SUM('10:14'!S391)</f>
        <v>0</v>
      </c>
      <c r="T391" s="109">
        <f>SUM('10:14'!T391)</f>
        <v>0</v>
      </c>
      <c r="U391" s="109">
        <f>SUM('10:14'!U391)</f>
        <v>0</v>
      </c>
      <c r="V391" s="244"/>
      <c r="W391" s="33"/>
      <c r="X391" s="109">
        <f>SUM('10:14'!X391)</f>
        <v>0</v>
      </c>
      <c r="Y391" s="109">
        <f>SUM('10:14'!Y391)</f>
        <v>0</v>
      </c>
      <c r="Z391" s="109">
        <f>SUM('10:14'!Z391)</f>
        <v>0</v>
      </c>
      <c r="AA391" s="109">
        <f>SUM('10:14'!AA391)</f>
        <v>0</v>
      </c>
      <c r="AB391" s="25"/>
      <c r="AC391" s="54"/>
      <c r="AD391" s="418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61">
        <v>30700009</v>
      </c>
      <c r="B392" s="213" t="s">
        <v>427</v>
      </c>
      <c r="C392" s="209" t="s">
        <v>367</v>
      </c>
      <c r="D392" s="17">
        <v>5.03</v>
      </c>
      <c r="E392" s="17"/>
      <c r="F392" s="6"/>
      <c r="G392" s="109">
        <f>SUM('10:14'!G392)</f>
        <v>0</v>
      </c>
      <c r="H392" s="411">
        <f t="shared" si="147"/>
        <v>0</v>
      </c>
      <c r="I392" s="109">
        <f>SUM('10:14'!I392)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152"/>
        <v>0</v>
      </c>
      <c r="N392" s="31"/>
      <c r="O392" s="109">
        <f>SUM('10:14'!O392)</f>
        <v>0</v>
      </c>
      <c r="P392" s="109">
        <f>SUM('10:14'!P392)</f>
        <v>0</v>
      </c>
      <c r="Q392" s="109">
        <f>SUM('10:14'!Q392)</f>
        <v>0</v>
      </c>
      <c r="R392" s="109">
        <f>SUM('10:14'!R392)</f>
        <v>0</v>
      </c>
      <c r="S392" s="109">
        <f>SUM('10:14'!S392)</f>
        <v>0</v>
      </c>
      <c r="T392" s="109">
        <f>SUM('10:14'!T392)</f>
        <v>0</v>
      </c>
      <c r="U392" s="109">
        <f>SUM('10:14'!U392)</f>
        <v>0</v>
      </c>
      <c r="V392" s="244"/>
      <c r="W392" s="33"/>
      <c r="X392" s="109">
        <f>SUM('10:14'!X392)</f>
        <v>0</v>
      </c>
      <c r="Y392" s="109">
        <f>SUM('10:14'!Y392)</f>
        <v>0</v>
      </c>
      <c r="Z392" s="109">
        <f>SUM('10:14'!Z392)</f>
        <v>0</v>
      </c>
      <c r="AA392" s="109">
        <f>SUM('10:14'!AA392)</f>
        <v>0</v>
      </c>
      <c r="AB392" s="25"/>
      <c r="AC392" s="54"/>
      <c r="AD392" s="418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5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SUM('10:14'!G393)</f>
        <v>0</v>
      </c>
      <c r="H393" s="411">
        <f t="shared" si="147"/>
        <v>0</v>
      </c>
      <c r="I393" s="109">
        <f>SUM('10:14'!I393)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152"/>
        <v>0</v>
      </c>
      <c r="N393" s="31">
        <f t="shared" ref="N393:N402" si="159">SUM(O393:U393)</f>
        <v>0</v>
      </c>
      <c r="O393" s="109">
        <f>SUM('10:14'!O393)</f>
        <v>0</v>
      </c>
      <c r="P393" s="109">
        <f>SUM('10:14'!P393)</f>
        <v>0</v>
      </c>
      <c r="Q393" s="109">
        <f>SUM('10:14'!Q393)</f>
        <v>0</v>
      </c>
      <c r="R393" s="109">
        <f>SUM('10:14'!R393)</f>
        <v>0</v>
      </c>
      <c r="S393" s="109">
        <f>SUM('10:14'!S393)</f>
        <v>0</v>
      </c>
      <c r="T393" s="109">
        <f>SUM('10:14'!T393)</f>
        <v>0</v>
      </c>
      <c r="U393" s="109">
        <f>SUM('10:14'!U393)</f>
        <v>0</v>
      </c>
      <c r="V393" s="244">
        <f t="shared" ref="V393:V402" si="160">SUM(X393:AA393)</f>
        <v>0</v>
      </c>
      <c r="W393" s="33" t="str">
        <f t="shared" ref="W393:W402" si="161">IF(ISERROR(V393/G393),"",V393/G393)</f>
        <v/>
      </c>
      <c r="X393" s="109">
        <f>SUM('10:14'!X393)</f>
        <v>0</v>
      </c>
      <c r="Y393" s="109">
        <f>SUM('10:14'!Y393)</f>
        <v>0</v>
      </c>
      <c r="Z393" s="109">
        <f>SUM('10:14'!Z393)</f>
        <v>0</v>
      </c>
      <c r="AA393" s="109">
        <f>SUM('10:14'!AA393)</f>
        <v>0</v>
      </c>
      <c r="AB393" s="73"/>
      <c r="AC393" s="54"/>
      <c r="AD393" s="418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5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SUM('10:14'!G394)</f>
        <v>0</v>
      </c>
      <c r="H394" s="411">
        <f t="shared" si="147"/>
        <v>0</v>
      </c>
      <c r="I394" s="109">
        <f>SUM('10:14'!I394)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152"/>
        <v>0</v>
      </c>
      <c r="N394" s="31">
        <f t="shared" si="159"/>
        <v>0</v>
      </c>
      <c r="O394" s="109">
        <f>SUM('10:14'!O394)</f>
        <v>0</v>
      </c>
      <c r="P394" s="109">
        <f>SUM('10:14'!P394)</f>
        <v>0</v>
      </c>
      <c r="Q394" s="109">
        <f>SUM('10:14'!Q394)</f>
        <v>0</v>
      </c>
      <c r="R394" s="109">
        <f>SUM('10:14'!R394)</f>
        <v>0</v>
      </c>
      <c r="S394" s="109">
        <f>SUM('10:14'!S394)</f>
        <v>0</v>
      </c>
      <c r="T394" s="109">
        <f>SUM('10:14'!T394)</f>
        <v>0</v>
      </c>
      <c r="U394" s="109">
        <f>SUM('10:14'!U394)</f>
        <v>0</v>
      </c>
      <c r="V394" s="244">
        <f t="shared" si="160"/>
        <v>0</v>
      </c>
      <c r="W394" s="33" t="str">
        <f t="shared" si="161"/>
        <v/>
      </c>
      <c r="X394" s="109">
        <f>SUM('10:14'!X394)</f>
        <v>0</v>
      </c>
      <c r="Y394" s="109">
        <f>SUM('10:14'!Y394)</f>
        <v>0</v>
      </c>
      <c r="Z394" s="109">
        <f>SUM('10:14'!Z394)</f>
        <v>0</v>
      </c>
      <c r="AA394" s="109">
        <f>SUM('10:14'!AA394)</f>
        <v>0</v>
      </c>
      <c r="AB394" s="73"/>
      <c r="AC394" s="54"/>
      <c r="AD394" s="418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5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SUM('10:14'!G395)</f>
        <v>0</v>
      </c>
      <c r="H395" s="411">
        <f t="shared" si="147"/>
        <v>0</v>
      </c>
      <c r="I395" s="109">
        <f>SUM('10:14'!I395)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152"/>
        <v>0</v>
      </c>
      <c r="N395" s="31">
        <f t="shared" si="159"/>
        <v>0</v>
      </c>
      <c r="O395" s="109">
        <f>SUM('10:14'!O395)</f>
        <v>0</v>
      </c>
      <c r="P395" s="109">
        <f>SUM('10:14'!P395)</f>
        <v>0</v>
      </c>
      <c r="Q395" s="109">
        <f>SUM('10:14'!Q395)</f>
        <v>0</v>
      </c>
      <c r="R395" s="109">
        <f>SUM('10:14'!R395)</f>
        <v>0</v>
      </c>
      <c r="S395" s="109">
        <f>SUM('10:14'!S395)</f>
        <v>0</v>
      </c>
      <c r="T395" s="109">
        <f>SUM('10:14'!T395)</f>
        <v>0</v>
      </c>
      <c r="U395" s="109">
        <f>SUM('10:14'!U395)</f>
        <v>0</v>
      </c>
      <c r="V395" s="244">
        <f t="shared" si="160"/>
        <v>0</v>
      </c>
      <c r="W395" s="33" t="str">
        <f t="shared" si="161"/>
        <v/>
      </c>
      <c r="X395" s="109">
        <f>SUM('10:14'!X395)</f>
        <v>0</v>
      </c>
      <c r="Y395" s="109">
        <f>SUM('10:14'!Y395)</f>
        <v>0</v>
      </c>
      <c r="Z395" s="109">
        <f>SUM('10:14'!Z395)</f>
        <v>0</v>
      </c>
      <c r="AA395" s="109">
        <f>SUM('10:14'!AA395)</f>
        <v>0</v>
      </c>
      <c r="AB395" s="73"/>
      <c r="AC395" s="54"/>
      <c r="AD395" s="418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5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SUM('10:14'!G396)</f>
        <v>0</v>
      </c>
      <c r="H396" s="411">
        <f t="shared" si="147"/>
        <v>0</v>
      </c>
      <c r="I396" s="109">
        <f>SUM('10:14'!I396)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152"/>
        <v>0</v>
      </c>
      <c r="N396" s="31">
        <f t="shared" si="159"/>
        <v>0</v>
      </c>
      <c r="O396" s="109">
        <f>SUM('10:14'!O396)</f>
        <v>0</v>
      </c>
      <c r="P396" s="109">
        <f>SUM('10:14'!P396)</f>
        <v>0</v>
      </c>
      <c r="Q396" s="109">
        <f>SUM('10:14'!Q396)</f>
        <v>0</v>
      </c>
      <c r="R396" s="109">
        <f>SUM('10:14'!R396)</f>
        <v>0</v>
      </c>
      <c r="S396" s="109">
        <f>SUM('10:14'!S396)</f>
        <v>0</v>
      </c>
      <c r="T396" s="109">
        <f>SUM('10:14'!T396)</f>
        <v>0</v>
      </c>
      <c r="U396" s="109">
        <f>SUM('10:14'!U396)</f>
        <v>0</v>
      </c>
      <c r="V396" s="244">
        <f t="shared" si="160"/>
        <v>0</v>
      </c>
      <c r="W396" s="33" t="str">
        <f t="shared" si="161"/>
        <v/>
      </c>
      <c r="X396" s="109">
        <f>SUM('10:14'!X396)</f>
        <v>0</v>
      </c>
      <c r="Y396" s="109">
        <f>SUM('10:14'!Y396)</f>
        <v>0</v>
      </c>
      <c r="Z396" s="109">
        <f>SUM('10:14'!Z396)</f>
        <v>0</v>
      </c>
      <c r="AA396" s="109">
        <f>SUM('10:14'!AA396)</f>
        <v>0</v>
      </c>
      <c r="AB396" s="73"/>
      <c r="AC396" s="54"/>
      <c r="AD396" s="418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5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SUM('10:14'!G397)</f>
        <v>0</v>
      </c>
      <c r="H397" s="411">
        <f t="shared" si="147"/>
        <v>0</v>
      </c>
      <c r="I397" s="109">
        <f>SUM('10:14'!I397)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152"/>
        <v>0</v>
      </c>
      <c r="N397" s="31">
        <f t="shared" si="159"/>
        <v>0</v>
      </c>
      <c r="O397" s="109">
        <f>SUM('10:14'!O397)</f>
        <v>0</v>
      </c>
      <c r="P397" s="109">
        <f>SUM('10:14'!P397)</f>
        <v>0</v>
      </c>
      <c r="Q397" s="109">
        <f>SUM('10:14'!Q397)</f>
        <v>0</v>
      </c>
      <c r="R397" s="109">
        <f>SUM('10:14'!R397)</f>
        <v>0</v>
      </c>
      <c r="S397" s="109">
        <f>SUM('10:14'!S397)</f>
        <v>0</v>
      </c>
      <c r="T397" s="109">
        <f>SUM('10:14'!T397)</f>
        <v>0</v>
      </c>
      <c r="U397" s="109">
        <f>SUM('10:14'!U397)</f>
        <v>0</v>
      </c>
      <c r="V397" s="244">
        <f t="shared" si="160"/>
        <v>0</v>
      </c>
      <c r="W397" s="33" t="str">
        <f t="shared" si="161"/>
        <v/>
      </c>
      <c r="X397" s="109">
        <f>SUM('10:14'!X397)</f>
        <v>0</v>
      </c>
      <c r="Y397" s="109">
        <f>SUM('10:14'!Y397)</f>
        <v>0</v>
      </c>
      <c r="Z397" s="109">
        <f>SUM('10:14'!Z397)</f>
        <v>0</v>
      </c>
      <c r="AA397" s="109">
        <f>SUM('10:14'!AA397)</f>
        <v>0</v>
      </c>
      <c r="AB397" s="73"/>
      <c r="AC397" s="54"/>
      <c r="AD397" s="418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5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SUM('10:14'!G398)</f>
        <v>0</v>
      </c>
      <c r="H398" s="411">
        <f t="shared" si="147"/>
        <v>0</v>
      </c>
      <c r="I398" s="109">
        <f>SUM('10:14'!I398)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152"/>
        <v>0</v>
      </c>
      <c r="N398" s="31">
        <f t="shared" si="159"/>
        <v>0</v>
      </c>
      <c r="O398" s="109">
        <f>SUM('10:14'!O398)</f>
        <v>0</v>
      </c>
      <c r="P398" s="109">
        <f>SUM('10:14'!P398)</f>
        <v>0</v>
      </c>
      <c r="Q398" s="109">
        <f>SUM('10:14'!Q398)</f>
        <v>0</v>
      </c>
      <c r="R398" s="109">
        <f>SUM('10:14'!R398)</f>
        <v>0</v>
      </c>
      <c r="S398" s="109">
        <f>SUM('10:14'!S398)</f>
        <v>0</v>
      </c>
      <c r="T398" s="109">
        <f>SUM('10:14'!T398)</f>
        <v>0</v>
      </c>
      <c r="U398" s="109">
        <f>SUM('10:14'!U398)</f>
        <v>0</v>
      </c>
      <c r="V398" s="244">
        <f t="shared" si="160"/>
        <v>0</v>
      </c>
      <c r="W398" s="33" t="str">
        <f t="shared" si="161"/>
        <v/>
      </c>
      <c r="X398" s="109">
        <f>SUM('10:14'!X398)</f>
        <v>0</v>
      </c>
      <c r="Y398" s="109">
        <f>SUM('10:14'!Y398)</f>
        <v>0</v>
      </c>
      <c r="Z398" s="109">
        <f>SUM('10:14'!Z398)</f>
        <v>0</v>
      </c>
      <c r="AA398" s="109">
        <f>SUM('10:14'!AA398)</f>
        <v>0</v>
      </c>
      <c r="AB398" s="73"/>
      <c r="AC398" s="54"/>
      <c r="AD398" s="418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5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SUM('10:14'!G399)</f>
        <v>0</v>
      </c>
      <c r="H399" s="411">
        <f t="shared" si="147"/>
        <v>0</v>
      </c>
      <c r="I399" s="109">
        <f>SUM('10:14'!I399)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152"/>
        <v>0</v>
      </c>
      <c r="N399" s="31">
        <f t="shared" si="159"/>
        <v>0</v>
      </c>
      <c r="O399" s="109">
        <f>SUM('10:14'!O399)</f>
        <v>0</v>
      </c>
      <c r="P399" s="109">
        <f>SUM('10:14'!P399)</f>
        <v>0</v>
      </c>
      <c r="Q399" s="109">
        <f>SUM('10:14'!Q399)</f>
        <v>0</v>
      </c>
      <c r="R399" s="109">
        <f>SUM('10:14'!R399)</f>
        <v>0</v>
      </c>
      <c r="S399" s="109">
        <f>SUM('10:14'!S399)</f>
        <v>0</v>
      </c>
      <c r="T399" s="109">
        <f>SUM('10:14'!T399)</f>
        <v>0</v>
      </c>
      <c r="U399" s="109">
        <f>SUM('10:14'!U399)</f>
        <v>0</v>
      </c>
      <c r="V399" s="244">
        <f t="shared" si="160"/>
        <v>0</v>
      </c>
      <c r="W399" s="33" t="str">
        <f t="shared" si="161"/>
        <v/>
      </c>
      <c r="X399" s="109">
        <f>SUM('10:14'!X399)</f>
        <v>0</v>
      </c>
      <c r="Y399" s="109">
        <f>SUM('10:14'!Y399)</f>
        <v>0</v>
      </c>
      <c r="Z399" s="109">
        <f>SUM('10:14'!Z399)</f>
        <v>0</v>
      </c>
      <c r="AA399" s="109">
        <f>SUM('10:14'!AA399)</f>
        <v>0</v>
      </c>
      <c r="AB399" s="73"/>
      <c r="AC399" s="54"/>
      <c r="AD399" s="418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5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SUM('10:14'!G400)</f>
        <v>0</v>
      </c>
      <c r="H400" s="411">
        <f t="shared" si="147"/>
        <v>0</v>
      </c>
      <c r="I400" s="109">
        <f>SUM('10:14'!I400)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152"/>
        <v>0</v>
      </c>
      <c r="N400" s="31">
        <f t="shared" si="159"/>
        <v>0</v>
      </c>
      <c r="O400" s="109">
        <f>SUM('10:14'!O400)</f>
        <v>0</v>
      </c>
      <c r="P400" s="109">
        <f>SUM('10:14'!P400)</f>
        <v>0</v>
      </c>
      <c r="Q400" s="109">
        <f>SUM('10:14'!Q400)</f>
        <v>0</v>
      </c>
      <c r="R400" s="109">
        <f>SUM('10:14'!R400)</f>
        <v>0</v>
      </c>
      <c r="S400" s="109">
        <f>SUM('10:14'!S400)</f>
        <v>0</v>
      </c>
      <c r="T400" s="109">
        <f>SUM('10:14'!T400)</f>
        <v>0</v>
      </c>
      <c r="U400" s="109">
        <f>SUM('10:14'!U400)</f>
        <v>0</v>
      </c>
      <c r="V400" s="244">
        <f t="shared" si="160"/>
        <v>0</v>
      </c>
      <c r="W400" s="33" t="str">
        <f t="shared" si="161"/>
        <v/>
      </c>
      <c r="X400" s="109">
        <f>SUM('10:14'!X400)</f>
        <v>0</v>
      </c>
      <c r="Y400" s="109">
        <f>SUM('10:14'!Y400)</f>
        <v>0</v>
      </c>
      <c r="Z400" s="109">
        <f>SUM('10:14'!Z400)</f>
        <v>0</v>
      </c>
      <c r="AA400" s="109">
        <f>SUM('10:14'!AA400)</f>
        <v>0</v>
      </c>
      <c r="AB400" s="73"/>
      <c r="AC400" s="54"/>
      <c r="AD400" s="418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5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SUM('10:14'!G401)</f>
        <v>0</v>
      </c>
      <c r="H401" s="411">
        <f t="shared" si="147"/>
        <v>0</v>
      </c>
      <c r="I401" s="109">
        <f>SUM('10:14'!I401)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152"/>
        <v>0</v>
      </c>
      <c r="N401" s="31">
        <f t="shared" si="159"/>
        <v>0</v>
      </c>
      <c r="O401" s="109">
        <f>SUM('10:14'!O401)</f>
        <v>0</v>
      </c>
      <c r="P401" s="109">
        <f>SUM('10:14'!P401)</f>
        <v>0</v>
      </c>
      <c r="Q401" s="109">
        <f>SUM('10:14'!Q401)</f>
        <v>0</v>
      </c>
      <c r="R401" s="109">
        <f>SUM('10:14'!R401)</f>
        <v>0</v>
      </c>
      <c r="S401" s="109">
        <f>SUM('10:14'!S401)</f>
        <v>0</v>
      </c>
      <c r="T401" s="109">
        <f>SUM('10:14'!T401)</f>
        <v>0</v>
      </c>
      <c r="U401" s="109">
        <f>SUM('10:14'!U401)</f>
        <v>0</v>
      </c>
      <c r="V401" s="244">
        <f t="shared" si="160"/>
        <v>0</v>
      </c>
      <c r="W401" s="33" t="str">
        <f t="shared" si="161"/>
        <v/>
      </c>
      <c r="X401" s="109">
        <f>SUM('10:14'!X401)</f>
        <v>0</v>
      </c>
      <c r="Y401" s="109">
        <f>SUM('10:14'!Y401)</f>
        <v>0</v>
      </c>
      <c r="Z401" s="109">
        <f>SUM('10:14'!Z401)</f>
        <v>0</v>
      </c>
      <c r="AA401" s="109">
        <f>SUM('10:14'!AA401)</f>
        <v>0</v>
      </c>
      <c r="AB401" s="73"/>
      <c r="AC401" s="54"/>
      <c r="AD401" s="418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5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SUM('10:14'!G402)</f>
        <v>0</v>
      </c>
      <c r="H402" s="411">
        <f t="shared" si="147"/>
        <v>0</v>
      </c>
      <c r="I402" s="109">
        <f>SUM('10:14'!I402)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152"/>
        <v>0</v>
      </c>
      <c r="N402" s="31">
        <f t="shared" si="159"/>
        <v>0</v>
      </c>
      <c r="O402" s="109">
        <f>SUM('10:14'!O402)</f>
        <v>0</v>
      </c>
      <c r="P402" s="109">
        <f>SUM('10:14'!P402)</f>
        <v>0</v>
      </c>
      <c r="Q402" s="109">
        <f>SUM('10:14'!Q402)</f>
        <v>0</v>
      </c>
      <c r="R402" s="109">
        <f>SUM('10:14'!R402)</f>
        <v>0</v>
      </c>
      <c r="S402" s="109">
        <f>SUM('10:14'!S402)</f>
        <v>0</v>
      </c>
      <c r="T402" s="109">
        <f>SUM('10:14'!T402)</f>
        <v>0</v>
      </c>
      <c r="U402" s="109">
        <f>SUM('10:14'!U402)</f>
        <v>0</v>
      </c>
      <c r="V402" s="244">
        <f t="shared" si="160"/>
        <v>0</v>
      </c>
      <c r="W402" s="33" t="str">
        <f t="shared" si="161"/>
        <v/>
      </c>
      <c r="X402" s="109">
        <f>SUM('10:14'!X402)</f>
        <v>0</v>
      </c>
      <c r="Y402" s="109">
        <f>SUM('10:14'!Y402)</f>
        <v>0</v>
      </c>
      <c r="Z402" s="109">
        <f>SUM('10:14'!Z402)</f>
        <v>0</v>
      </c>
      <c r="AA402" s="109">
        <f>SUM('10:14'!AA402)</f>
        <v>0</v>
      </c>
      <c r="AB402" s="73"/>
      <c r="AC402" s="54"/>
      <c r="AD402" s="418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58">
        <v>30100043</v>
      </c>
      <c r="B403" s="218" t="s">
        <v>436</v>
      </c>
      <c r="C403" s="209" t="s">
        <v>430</v>
      </c>
      <c r="D403" s="17">
        <v>50.3</v>
      </c>
      <c r="E403" s="17"/>
      <c r="F403" s="6"/>
      <c r="G403" s="109">
        <f>SUM('10:14'!G403)</f>
        <v>0</v>
      </c>
      <c r="H403" s="411">
        <f t="shared" si="147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73"/>
      <c r="AC403" s="54"/>
      <c r="AD403" s="418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58">
        <v>30100064</v>
      </c>
      <c r="B404" s="218" t="s">
        <v>401</v>
      </c>
      <c r="C404" s="209" t="s">
        <v>399</v>
      </c>
      <c r="D404" s="17">
        <v>5</v>
      </c>
      <c r="E404" s="17"/>
      <c r="F404" s="6"/>
      <c r="G404" s="109">
        <f>SUM('10:14'!G404)</f>
        <v>0</v>
      </c>
      <c r="H404" s="411">
        <f t="shared" si="147"/>
        <v>0</v>
      </c>
      <c r="I404" s="109">
        <f>SUM('10:14'!I404)</f>
        <v>0</v>
      </c>
      <c r="J404" s="31"/>
      <c r="K404" s="35"/>
      <c r="L404" s="98">
        <v>50</v>
      </c>
      <c r="M404" s="36"/>
      <c r="N404" s="31"/>
      <c r="O404" s="109">
        <f>SUM('10:14'!O404)</f>
        <v>0</v>
      </c>
      <c r="P404" s="109">
        <f>SUM('10:14'!P404)</f>
        <v>0</v>
      </c>
      <c r="Q404" s="109">
        <f>SUM('10:14'!Q404)</f>
        <v>0</v>
      </c>
      <c r="R404" s="109">
        <f>SUM('10:14'!R404)</f>
        <v>0</v>
      </c>
      <c r="S404" s="109">
        <f>SUM('10:14'!S404)</f>
        <v>0</v>
      </c>
      <c r="T404" s="109">
        <f>SUM('10:14'!T404)</f>
        <v>0</v>
      </c>
      <c r="U404" s="109">
        <f>SUM('10:14'!U404)</f>
        <v>0</v>
      </c>
      <c r="V404" s="244"/>
      <c r="W404" s="33"/>
      <c r="X404" s="109">
        <f>SUM('10:14'!X404)</f>
        <v>0</v>
      </c>
      <c r="Y404" s="109">
        <f>SUM('10:14'!Y404)</f>
        <v>0</v>
      </c>
      <c r="Z404" s="109">
        <f>SUM('10:14'!Z404)</f>
        <v>0</v>
      </c>
      <c r="AA404" s="109">
        <f>SUM('10:14'!AA404)</f>
        <v>0</v>
      </c>
      <c r="AB404" s="73"/>
      <c r="AC404" s="54"/>
      <c r="AD404" s="418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5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SUM('10:14'!G405)</f>
        <v>0</v>
      </c>
      <c r="H405" s="411">
        <f t="shared" si="147"/>
        <v>0</v>
      </c>
      <c r="I405" s="109">
        <f>SUM('10:14'!I405)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109">
        <f>SUM('10:14'!O405)</f>
        <v>0</v>
      </c>
      <c r="P405" s="109">
        <f>SUM('10:14'!P405)</f>
        <v>0</v>
      </c>
      <c r="Q405" s="109">
        <f>SUM('10:14'!Q405)</f>
        <v>0</v>
      </c>
      <c r="R405" s="109">
        <f>SUM('10:14'!R405)</f>
        <v>0</v>
      </c>
      <c r="S405" s="109">
        <f>SUM('10:14'!S405)</f>
        <v>0</v>
      </c>
      <c r="T405" s="109">
        <f>SUM('10:14'!T405)</f>
        <v>0</v>
      </c>
      <c r="U405" s="109">
        <f>SUM('10:14'!U405)</f>
        <v>0</v>
      </c>
      <c r="V405" s="244">
        <f t="shared" ref="V405:V406" si="164">SUM(X405:AA405)</f>
        <v>0</v>
      </c>
      <c r="W405" s="33" t="str">
        <f t="shared" ref="W405:W406" si="165">IF(ISERROR(V405/G405),"",V405/G405)</f>
        <v/>
      </c>
      <c r="X405" s="109">
        <f>SUM('10:14'!X405)</f>
        <v>0</v>
      </c>
      <c r="Y405" s="109">
        <f>SUM('10:14'!Y405)</f>
        <v>0</v>
      </c>
      <c r="Z405" s="109">
        <f>SUM('10:14'!Z405)</f>
        <v>0</v>
      </c>
      <c r="AA405" s="109">
        <f>SUM('10:14'!AA405)</f>
        <v>0</v>
      </c>
      <c r="AB405" s="73"/>
      <c r="AC405" s="54"/>
      <c r="AD405" s="418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5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SUM('10:14'!G406)</f>
        <v>0</v>
      </c>
      <c r="H406" s="411">
        <f t="shared" si="147"/>
        <v>0</v>
      </c>
      <c r="I406" s="109">
        <f>SUM('10:14'!I406)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162"/>
        <v>0</v>
      </c>
      <c r="N406" s="31">
        <f t="shared" si="163"/>
        <v>0</v>
      </c>
      <c r="O406" s="109">
        <f>SUM('10:14'!O406)</f>
        <v>0</v>
      </c>
      <c r="P406" s="109">
        <f>SUM('10:14'!P406)</f>
        <v>0</v>
      </c>
      <c r="Q406" s="109">
        <f>SUM('10:14'!Q406)</f>
        <v>0</v>
      </c>
      <c r="R406" s="109">
        <f>SUM('10:14'!R406)</f>
        <v>0</v>
      </c>
      <c r="S406" s="109">
        <f>SUM('10:14'!S406)</f>
        <v>0</v>
      </c>
      <c r="T406" s="109">
        <f>SUM('10:14'!T406)</f>
        <v>0</v>
      </c>
      <c r="U406" s="109">
        <f>SUM('10:14'!U406)</f>
        <v>0</v>
      </c>
      <c r="V406" s="244">
        <f t="shared" si="164"/>
        <v>0</v>
      </c>
      <c r="W406" s="33" t="str">
        <f t="shared" si="165"/>
        <v/>
      </c>
      <c r="X406" s="109">
        <f>SUM('10:14'!X406)</f>
        <v>0</v>
      </c>
      <c r="Y406" s="109">
        <f>SUM('10:14'!Y406)</f>
        <v>0</v>
      </c>
      <c r="Z406" s="109">
        <f>SUM('10:14'!Z406)</f>
        <v>0</v>
      </c>
      <c r="AA406" s="109">
        <f>SUM('10:14'!AA406)</f>
        <v>0</v>
      </c>
      <c r="AB406" s="73"/>
      <c r="AC406" s="54"/>
      <c r="AD406" s="418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58"/>
      <c r="B407" s="218" t="s">
        <v>360</v>
      </c>
      <c r="C407" s="209" t="s">
        <v>361</v>
      </c>
      <c r="D407" s="17"/>
      <c r="E407" s="17"/>
      <c r="F407" s="6"/>
      <c r="G407" s="109">
        <f>SUM('10:14'!G407)</f>
        <v>0</v>
      </c>
      <c r="H407" s="411">
        <f t="shared" si="147"/>
        <v>0</v>
      </c>
      <c r="I407" s="109">
        <f>SUM('10:14'!I407)</f>
        <v>0</v>
      </c>
      <c r="J407" s="31"/>
      <c r="K407" s="35"/>
      <c r="L407" s="98"/>
      <c r="M407" s="36"/>
      <c r="N407" s="31"/>
      <c r="O407" s="109">
        <f>SUM('10:14'!O407)</f>
        <v>0</v>
      </c>
      <c r="P407" s="109">
        <f>SUM('10:14'!P407)</f>
        <v>0</v>
      </c>
      <c r="Q407" s="109">
        <f>SUM('10:14'!Q407)</f>
        <v>0</v>
      </c>
      <c r="R407" s="109">
        <f>SUM('10:14'!R407)</f>
        <v>0</v>
      </c>
      <c r="S407" s="109">
        <f>SUM('10:14'!S407)</f>
        <v>0</v>
      </c>
      <c r="T407" s="109">
        <f>SUM('10:14'!T407)</f>
        <v>0</v>
      </c>
      <c r="U407" s="109">
        <f>SUM('10:14'!U407)</f>
        <v>0</v>
      </c>
      <c r="V407" s="244"/>
      <c r="W407" s="33"/>
      <c r="X407" s="109">
        <f>SUM('10:14'!X407)</f>
        <v>0</v>
      </c>
      <c r="Y407" s="109">
        <f>SUM('10:14'!Y407)</f>
        <v>0</v>
      </c>
      <c r="Z407" s="109">
        <f>SUM('10:14'!Z407)</f>
        <v>0</v>
      </c>
      <c r="AA407" s="109">
        <f>SUM('10:14'!AA407)</f>
        <v>0</v>
      </c>
      <c r="AB407" s="73"/>
      <c r="AC407" s="54"/>
      <c r="AD407" s="418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5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SUM('10:14'!G408)</f>
        <v>0</v>
      </c>
      <c r="H408" s="411">
        <f t="shared" si="147"/>
        <v>0</v>
      </c>
      <c r="I408" s="109">
        <f>SUM('10:14'!I408)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109">
        <f>SUM('10:14'!O408)</f>
        <v>0</v>
      </c>
      <c r="P408" s="109">
        <f>SUM('10:14'!P408)</f>
        <v>0</v>
      </c>
      <c r="Q408" s="109">
        <f>SUM('10:14'!Q408)</f>
        <v>0</v>
      </c>
      <c r="R408" s="109">
        <f>SUM('10:14'!R408)</f>
        <v>0</v>
      </c>
      <c r="S408" s="109">
        <f>SUM('10:14'!S408)</f>
        <v>0</v>
      </c>
      <c r="T408" s="109">
        <f>SUM('10:14'!T408)</f>
        <v>0</v>
      </c>
      <c r="U408" s="109">
        <f>SUM('10:14'!U408)</f>
        <v>0</v>
      </c>
      <c r="V408" s="244">
        <f t="shared" ref="V408:V411" si="168">SUM(X408:AA408)</f>
        <v>0</v>
      </c>
      <c r="W408" s="33" t="str">
        <f t="shared" ref="W408:W411" si="169">IF(ISERROR(V408/G408),"",V408/G408)</f>
        <v/>
      </c>
      <c r="X408" s="109">
        <f>SUM('10:14'!X408)</f>
        <v>0</v>
      </c>
      <c r="Y408" s="109">
        <f>SUM('10:14'!Y408)</f>
        <v>0</v>
      </c>
      <c r="Z408" s="109">
        <f>SUM('10:14'!Z408)</f>
        <v>0</v>
      </c>
      <c r="AA408" s="109">
        <f>SUM('10:14'!AA408)</f>
        <v>0</v>
      </c>
      <c r="AB408" s="73"/>
      <c r="AC408" s="54"/>
      <c r="AD408" s="418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5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SUM('10:14'!G409)</f>
        <v>0</v>
      </c>
      <c r="H409" s="411">
        <f t="shared" si="147"/>
        <v>0</v>
      </c>
      <c r="I409" s="109">
        <f>SUM('10:14'!I409)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166"/>
        <v/>
      </c>
      <c r="N409" s="31">
        <f t="shared" si="167"/>
        <v>0</v>
      </c>
      <c r="O409" s="109">
        <f>SUM('10:14'!O409)</f>
        <v>0</v>
      </c>
      <c r="P409" s="109">
        <f>SUM('10:14'!P409)</f>
        <v>0</v>
      </c>
      <c r="Q409" s="109">
        <f>SUM('10:14'!Q409)</f>
        <v>0</v>
      </c>
      <c r="R409" s="109">
        <f>SUM('10:14'!R409)</f>
        <v>0</v>
      </c>
      <c r="S409" s="109">
        <f>SUM('10:14'!S409)</f>
        <v>0</v>
      </c>
      <c r="T409" s="109">
        <f>SUM('10:14'!T409)</f>
        <v>0</v>
      </c>
      <c r="U409" s="109">
        <f>SUM('10:14'!U409)</f>
        <v>0</v>
      </c>
      <c r="V409" s="244">
        <f t="shared" si="168"/>
        <v>0</v>
      </c>
      <c r="W409" s="33" t="str">
        <f t="shared" si="169"/>
        <v/>
      </c>
      <c r="X409" s="109">
        <f>SUM('10:14'!X409)</f>
        <v>0</v>
      </c>
      <c r="Y409" s="109">
        <f>SUM('10:14'!Y409)</f>
        <v>0</v>
      </c>
      <c r="Z409" s="109">
        <f>SUM('10:14'!Z409)</f>
        <v>0</v>
      </c>
      <c r="AA409" s="109">
        <f>SUM('10:14'!AA409)</f>
        <v>0</v>
      </c>
      <c r="AB409" s="73"/>
      <c r="AC409" s="54"/>
      <c r="AD409" s="418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5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SUM('10:14'!G410)</f>
        <v>0</v>
      </c>
      <c r="H410" s="411">
        <f t="shared" si="147"/>
        <v>0</v>
      </c>
      <c r="I410" s="109">
        <f>SUM('10:14'!I410)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166"/>
        <v/>
      </c>
      <c r="N410" s="31">
        <f t="shared" si="167"/>
        <v>0</v>
      </c>
      <c r="O410" s="109">
        <f>SUM('10:14'!O410)</f>
        <v>0</v>
      </c>
      <c r="P410" s="109">
        <f>SUM('10:14'!P410)</f>
        <v>0</v>
      </c>
      <c r="Q410" s="109">
        <f>SUM('10:14'!Q410)</f>
        <v>0</v>
      </c>
      <c r="R410" s="109">
        <f>SUM('10:14'!R410)</f>
        <v>0</v>
      </c>
      <c r="S410" s="109">
        <f>SUM('10:14'!S410)</f>
        <v>0</v>
      </c>
      <c r="T410" s="109">
        <f>SUM('10:14'!T410)</f>
        <v>0</v>
      </c>
      <c r="U410" s="109">
        <f>SUM('10:14'!U410)</f>
        <v>0</v>
      </c>
      <c r="V410" s="244">
        <f t="shared" si="168"/>
        <v>0</v>
      </c>
      <c r="W410" s="33" t="str">
        <f t="shared" si="169"/>
        <v/>
      </c>
      <c r="X410" s="109">
        <f>SUM('10:14'!X410)</f>
        <v>0</v>
      </c>
      <c r="Y410" s="109">
        <f>SUM('10:14'!Y410)</f>
        <v>0</v>
      </c>
      <c r="Z410" s="109">
        <f>SUM('10:14'!Z410)</f>
        <v>0</v>
      </c>
      <c r="AA410" s="109">
        <f>SUM('10:14'!AA410)</f>
        <v>0</v>
      </c>
      <c r="AB410" s="73"/>
      <c r="AC410" s="54"/>
      <c r="AD410" s="418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5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SUM('10:14'!G411)</f>
        <v>0</v>
      </c>
      <c r="H411" s="411">
        <f t="shared" si="147"/>
        <v>0</v>
      </c>
      <c r="I411" s="109">
        <f>SUM('10:14'!I411)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166"/>
        <v/>
      </c>
      <c r="N411" s="31">
        <f t="shared" si="167"/>
        <v>0</v>
      </c>
      <c r="O411" s="109">
        <f>SUM('10:14'!O411)</f>
        <v>0</v>
      </c>
      <c r="P411" s="109">
        <f>SUM('10:14'!P411)</f>
        <v>0</v>
      </c>
      <c r="Q411" s="109">
        <f>SUM('10:14'!Q411)</f>
        <v>0</v>
      </c>
      <c r="R411" s="109">
        <f>SUM('10:14'!R411)</f>
        <v>0</v>
      </c>
      <c r="S411" s="109">
        <f>SUM('10:14'!S411)</f>
        <v>0</v>
      </c>
      <c r="T411" s="109">
        <f>SUM('10:14'!T411)</f>
        <v>0</v>
      </c>
      <c r="U411" s="109">
        <f>SUM('10:14'!U411)</f>
        <v>0</v>
      </c>
      <c r="V411" s="244">
        <f t="shared" si="168"/>
        <v>0</v>
      </c>
      <c r="W411" s="33" t="str">
        <f t="shared" si="169"/>
        <v/>
      </c>
      <c r="X411" s="109">
        <f>SUM('10:14'!X411)</f>
        <v>0</v>
      </c>
      <c r="Y411" s="109">
        <f>SUM('10:14'!Y411)</f>
        <v>0</v>
      </c>
      <c r="Z411" s="109">
        <f>SUM('10:14'!Z411)</f>
        <v>0</v>
      </c>
      <c r="AA411" s="109">
        <f>SUM('10:14'!AA411)</f>
        <v>0</v>
      </c>
      <c r="AB411" s="73"/>
      <c r="AC411" s="54"/>
      <c r="AD411" s="418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60">
        <v>30600013</v>
      </c>
      <c r="B412" s="225" t="s">
        <v>368</v>
      </c>
      <c r="C412" s="209" t="s">
        <v>374</v>
      </c>
      <c r="D412" s="17"/>
      <c r="E412" s="17"/>
      <c r="F412" s="6"/>
      <c r="G412" s="109">
        <f>SUM('10:14'!G412)</f>
        <v>0</v>
      </c>
      <c r="H412" s="411">
        <f t="shared" si="147"/>
        <v>0</v>
      </c>
      <c r="I412" s="109">
        <f>SUM('10:14'!I412)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166"/>
        <v>0</v>
      </c>
      <c r="N412" s="31"/>
      <c r="O412" s="109">
        <f>SUM('10:14'!O412)</f>
        <v>0</v>
      </c>
      <c r="P412" s="109">
        <f>SUM('10:14'!P412)</f>
        <v>0</v>
      </c>
      <c r="Q412" s="109">
        <f>SUM('10:14'!Q412)</f>
        <v>0</v>
      </c>
      <c r="R412" s="109">
        <f>SUM('10:14'!R412)</f>
        <v>0</v>
      </c>
      <c r="S412" s="109">
        <f>SUM('10:14'!S412)</f>
        <v>0</v>
      </c>
      <c r="T412" s="109">
        <f>SUM('10:14'!T412)</f>
        <v>0</v>
      </c>
      <c r="U412" s="109">
        <f>SUM('10:14'!U412)</f>
        <v>0</v>
      </c>
      <c r="V412" s="244"/>
      <c r="W412" s="33"/>
      <c r="X412" s="109">
        <f>SUM('10:14'!X412)</f>
        <v>0</v>
      </c>
      <c r="Y412" s="109">
        <f>SUM('10:14'!Y412)</f>
        <v>0</v>
      </c>
      <c r="Z412" s="109">
        <f>SUM('10:14'!Z412)</f>
        <v>0</v>
      </c>
      <c r="AA412" s="109">
        <f>SUM('10:14'!AA412)</f>
        <v>0</v>
      </c>
      <c r="AB412" s="73"/>
      <c r="AC412" s="54"/>
      <c r="AD412" s="418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60">
        <v>30600014</v>
      </c>
      <c r="B413" s="225" t="s">
        <v>368</v>
      </c>
      <c r="C413" s="209" t="s">
        <v>369</v>
      </c>
      <c r="D413" s="17"/>
      <c r="E413" s="17"/>
      <c r="F413" s="6"/>
      <c r="G413" s="109">
        <f>SUM('10:14'!G413)</f>
        <v>0</v>
      </c>
      <c r="H413" s="411">
        <f t="shared" si="147"/>
        <v>0</v>
      </c>
      <c r="I413" s="109">
        <f>SUM('10:14'!I413)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166"/>
        <v>0</v>
      </c>
      <c r="N413" s="31"/>
      <c r="O413" s="109">
        <f>SUM('10:14'!O413)</f>
        <v>0</v>
      </c>
      <c r="P413" s="109">
        <f>SUM('10:14'!P413)</f>
        <v>0</v>
      </c>
      <c r="Q413" s="109">
        <f>SUM('10:14'!Q413)</f>
        <v>0</v>
      </c>
      <c r="R413" s="109">
        <f>SUM('10:14'!R413)</f>
        <v>0</v>
      </c>
      <c r="S413" s="109">
        <f>SUM('10:14'!S413)</f>
        <v>0</v>
      </c>
      <c r="T413" s="109">
        <f>SUM('10:14'!T413)</f>
        <v>0</v>
      </c>
      <c r="U413" s="109">
        <f>SUM('10:14'!U413)</f>
        <v>0</v>
      </c>
      <c r="V413" s="244"/>
      <c r="W413" s="33"/>
      <c r="X413" s="109">
        <f>SUM('10:14'!X413)</f>
        <v>0</v>
      </c>
      <c r="Y413" s="109">
        <f>SUM('10:14'!Y413)</f>
        <v>0</v>
      </c>
      <c r="Z413" s="109">
        <f>SUM('10:14'!Z413)</f>
        <v>0</v>
      </c>
      <c r="AA413" s="109">
        <f>SUM('10:14'!AA413)</f>
        <v>0</v>
      </c>
      <c r="AB413" s="73"/>
      <c r="AC413" s="54"/>
      <c r="AD413" s="418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60">
        <v>30600012</v>
      </c>
      <c r="B414" s="225" t="s">
        <v>368</v>
      </c>
      <c r="C414" s="209" t="s">
        <v>370</v>
      </c>
      <c r="D414" s="17"/>
      <c r="E414" s="17"/>
      <c r="F414" s="6"/>
      <c r="G414" s="109">
        <f>SUM('10:14'!G414)</f>
        <v>0</v>
      </c>
      <c r="H414" s="411">
        <f t="shared" si="147"/>
        <v>0</v>
      </c>
      <c r="I414" s="109">
        <f>SUM('10:14'!I414)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166"/>
        <v>0</v>
      </c>
      <c r="N414" s="31"/>
      <c r="O414" s="109">
        <f>SUM('10:14'!O414)</f>
        <v>0</v>
      </c>
      <c r="P414" s="109">
        <f>SUM('10:14'!P414)</f>
        <v>0</v>
      </c>
      <c r="Q414" s="109">
        <f>SUM('10:14'!Q414)</f>
        <v>0</v>
      </c>
      <c r="R414" s="109">
        <f>SUM('10:14'!R414)</f>
        <v>0</v>
      </c>
      <c r="S414" s="109">
        <f>SUM('10:14'!S414)</f>
        <v>0</v>
      </c>
      <c r="T414" s="109">
        <f>SUM('10:14'!T414)</f>
        <v>0</v>
      </c>
      <c r="U414" s="109">
        <f>SUM('10:14'!U414)</f>
        <v>0</v>
      </c>
      <c r="V414" s="244"/>
      <c r="W414" s="33"/>
      <c r="X414" s="109">
        <f>SUM('10:14'!X414)</f>
        <v>0</v>
      </c>
      <c r="Y414" s="109">
        <f>SUM('10:14'!Y414)</f>
        <v>0</v>
      </c>
      <c r="Z414" s="109">
        <f>SUM('10:14'!Z414)</f>
        <v>0</v>
      </c>
      <c r="AA414" s="109">
        <f>SUM('10:14'!AA414)</f>
        <v>0</v>
      </c>
      <c r="AB414" s="73"/>
      <c r="AC414" s="54"/>
      <c r="AD414" s="418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60">
        <v>30600011</v>
      </c>
      <c r="B415" s="225" t="s">
        <v>368</v>
      </c>
      <c r="C415" s="209" t="s">
        <v>371</v>
      </c>
      <c r="D415" s="17"/>
      <c r="E415" s="17"/>
      <c r="F415" s="6"/>
      <c r="G415" s="109">
        <f>SUM('10:14'!G415)</f>
        <v>0</v>
      </c>
      <c r="H415" s="411">
        <f t="shared" si="147"/>
        <v>0</v>
      </c>
      <c r="I415" s="109">
        <f>SUM('10:14'!I415)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166"/>
        <v>0</v>
      </c>
      <c r="N415" s="31"/>
      <c r="O415" s="109">
        <f>SUM('10:14'!O415)</f>
        <v>0</v>
      </c>
      <c r="P415" s="109">
        <f>SUM('10:14'!P415)</f>
        <v>0</v>
      </c>
      <c r="Q415" s="109">
        <f>SUM('10:14'!Q415)</f>
        <v>0</v>
      </c>
      <c r="R415" s="109">
        <f>SUM('10:14'!R415)</f>
        <v>0</v>
      </c>
      <c r="S415" s="109">
        <f>SUM('10:14'!S415)</f>
        <v>0</v>
      </c>
      <c r="T415" s="109">
        <f>SUM('10:14'!T415)</f>
        <v>0</v>
      </c>
      <c r="U415" s="109">
        <f>SUM('10:14'!U415)</f>
        <v>0</v>
      </c>
      <c r="V415" s="244"/>
      <c r="W415" s="33"/>
      <c r="X415" s="109">
        <f>SUM('10:14'!X415)</f>
        <v>0</v>
      </c>
      <c r="Y415" s="109">
        <f>SUM('10:14'!Y415)</f>
        <v>0</v>
      </c>
      <c r="Z415" s="109">
        <f>SUM('10:14'!Z415)</f>
        <v>0</v>
      </c>
      <c r="AA415" s="109">
        <f>SUM('10:14'!AA415)</f>
        <v>0</v>
      </c>
      <c r="AB415" s="73"/>
      <c r="AC415" s="54"/>
      <c r="AD415" s="418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60">
        <v>30300002</v>
      </c>
      <c r="B416" s="225" t="s">
        <v>407</v>
      </c>
      <c r="C416" s="209" t="s">
        <v>409</v>
      </c>
      <c r="D416" s="17"/>
      <c r="E416" s="17"/>
      <c r="F416" s="6"/>
      <c r="G416" s="109">
        <f>SUM('10:14'!G416)</f>
        <v>0</v>
      </c>
      <c r="H416" s="411">
        <f t="shared" si="147"/>
        <v>0</v>
      </c>
      <c r="I416" s="109">
        <f>SUM('10:14'!I416)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166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73"/>
      <c r="AC416" s="54"/>
      <c r="AD416" s="418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60">
        <v>30300001</v>
      </c>
      <c r="B417" s="225" t="s">
        <v>407</v>
      </c>
      <c r="C417" s="209" t="s">
        <v>411</v>
      </c>
      <c r="D417" s="17"/>
      <c r="E417" s="17"/>
      <c r="F417" s="6"/>
      <c r="G417" s="109">
        <f>SUM('10:14'!G417)</f>
        <v>0</v>
      </c>
      <c r="H417" s="411">
        <f t="shared" si="147"/>
        <v>0</v>
      </c>
      <c r="I417" s="109">
        <f>SUM('10:14'!I417)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166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73"/>
      <c r="AC417" s="54"/>
      <c r="AD417" s="418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60">
        <v>30300003</v>
      </c>
      <c r="B418" s="225" t="s">
        <v>407</v>
      </c>
      <c r="C418" s="209" t="s">
        <v>414</v>
      </c>
      <c r="D418" s="17"/>
      <c r="E418" s="17"/>
      <c r="F418" s="6"/>
      <c r="G418" s="109">
        <f>SUM('10:14'!G418)</f>
        <v>0</v>
      </c>
      <c r="H418" s="411">
        <f t="shared" si="147"/>
        <v>0</v>
      </c>
      <c r="I418" s="109">
        <f>SUM('10:14'!I418)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166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73"/>
      <c r="AC418" s="54"/>
      <c r="AD418" s="418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60">
        <v>30300005</v>
      </c>
      <c r="B419" s="63" t="s">
        <v>362</v>
      </c>
      <c r="C419" s="16" t="s">
        <v>349</v>
      </c>
      <c r="D419" s="17"/>
      <c r="E419" s="17"/>
      <c r="F419" s="6"/>
      <c r="G419" s="109">
        <f>SUM('10:14'!G419)</f>
        <v>0</v>
      </c>
      <c r="H419" s="411">
        <f t="shared" si="147"/>
        <v>0</v>
      </c>
      <c r="I419" s="109">
        <f>SUM('10:14'!I419)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166"/>
        <v>0</v>
      </c>
      <c r="N419" s="31"/>
      <c r="O419" s="109">
        <f>SUM('10:14'!O419)</f>
        <v>0</v>
      </c>
      <c r="P419" s="109">
        <f>SUM('10:14'!P419)</f>
        <v>0</v>
      </c>
      <c r="Q419" s="109">
        <f>SUM('10:14'!Q419)</f>
        <v>0</v>
      </c>
      <c r="R419" s="109">
        <f>SUM('10:14'!R419)</f>
        <v>0</v>
      </c>
      <c r="S419" s="109">
        <f>SUM('10:14'!S419)</f>
        <v>0</v>
      </c>
      <c r="T419" s="109">
        <f>SUM('10:14'!T419)</f>
        <v>0</v>
      </c>
      <c r="U419" s="109">
        <f>SUM('10:14'!U419)</f>
        <v>0</v>
      </c>
      <c r="V419" s="244"/>
      <c r="W419" s="33"/>
      <c r="X419" s="109">
        <f>SUM('10:14'!X419)</f>
        <v>0</v>
      </c>
      <c r="Y419" s="109">
        <f>SUM('10:14'!Y419)</f>
        <v>0</v>
      </c>
      <c r="Z419" s="109">
        <f>SUM('10:14'!Z419)</f>
        <v>0</v>
      </c>
      <c r="AA419" s="109">
        <f>SUM('10:14'!AA419)</f>
        <v>0</v>
      </c>
      <c r="AB419" s="73"/>
      <c r="AC419" s="54"/>
      <c r="AD419" s="418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60">
        <v>30300004</v>
      </c>
      <c r="B420" s="63" t="s">
        <v>362</v>
      </c>
      <c r="C420" s="16" t="s">
        <v>350</v>
      </c>
      <c r="D420" s="17"/>
      <c r="E420" s="17"/>
      <c r="F420" s="6"/>
      <c r="G420" s="109">
        <f>SUM('10:14'!G420)</f>
        <v>0</v>
      </c>
      <c r="H420" s="411">
        <f t="shared" si="147"/>
        <v>0</v>
      </c>
      <c r="I420" s="109">
        <f>SUM('10:14'!I420)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166"/>
        <v>0</v>
      </c>
      <c r="N420" s="31"/>
      <c r="O420" s="109">
        <f>SUM('10:14'!O420)</f>
        <v>0</v>
      </c>
      <c r="P420" s="109">
        <f>SUM('10:14'!P420)</f>
        <v>0</v>
      </c>
      <c r="Q420" s="109">
        <f>SUM('10:14'!Q420)</f>
        <v>0</v>
      </c>
      <c r="R420" s="109">
        <f>SUM('10:14'!R420)</f>
        <v>0</v>
      </c>
      <c r="S420" s="109">
        <f>SUM('10:14'!S420)</f>
        <v>0</v>
      </c>
      <c r="T420" s="109">
        <f>SUM('10:14'!T420)</f>
        <v>0</v>
      </c>
      <c r="U420" s="109">
        <f>SUM('10:14'!U420)</f>
        <v>0</v>
      </c>
      <c r="V420" s="244"/>
      <c r="W420" s="33"/>
      <c r="X420" s="109">
        <f>SUM('10:14'!X420)</f>
        <v>0</v>
      </c>
      <c r="Y420" s="109">
        <f>SUM('10:14'!Y420)</f>
        <v>0</v>
      </c>
      <c r="Z420" s="109">
        <f>SUM('10:14'!Z420)</f>
        <v>0</v>
      </c>
      <c r="AA420" s="109">
        <f>SUM('10:14'!AA420)</f>
        <v>0</v>
      </c>
      <c r="AB420" s="73"/>
      <c r="AC420" s="54"/>
      <c r="AD420" s="418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60">
        <v>30300006</v>
      </c>
      <c r="B421" s="63" t="s">
        <v>362</v>
      </c>
      <c r="C421" s="16" t="s">
        <v>356</v>
      </c>
      <c r="D421" s="17"/>
      <c r="E421" s="17"/>
      <c r="F421" s="6"/>
      <c r="G421" s="109">
        <f>SUM('10:14'!G421)</f>
        <v>0</v>
      </c>
      <c r="H421" s="411">
        <f t="shared" si="147"/>
        <v>0</v>
      </c>
      <c r="I421" s="109">
        <f>SUM('10:14'!I421)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166"/>
        <v>0</v>
      </c>
      <c r="N421" s="31"/>
      <c r="O421" s="109">
        <f>SUM('10:14'!O421)</f>
        <v>0</v>
      </c>
      <c r="P421" s="109">
        <f>SUM('10:14'!P421)</f>
        <v>0</v>
      </c>
      <c r="Q421" s="109">
        <f>SUM('10:14'!Q421)</f>
        <v>0</v>
      </c>
      <c r="R421" s="109">
        <f>SUM('10:14'!R421)</f>
        <v>0</v>
      </c>
      <c r="S421" s="109">
        <f>SUM('10:14'!S421)</f>
        <v>0</v>
      </c>
      <c r="T421" s="109">
        <f>SUM('10:14'!T421)</f>
        <v>0</v>
      </c>
      <c r="U421" s="109">
        <f>SUM('10:14'!U421)</f>
        <v>0</v>
      </c>
      <c r="V421" s="244"/>
      <c r="W421" s="33"/>
      <c r="X421" s="109">
        <f>SUM('10:14'!X421)</f>
        <v>0</v>
      </c>
      <c r="Y421" s="109">
        <f>SUM('10:14'!Y421)</f>
        <v>0</v>
      </c>
      <c r="Z421" s="109">
        <f>SUM('10:14'!Z421)</f>
        <v>0</v>
      </c>
      <c r="AA421" s="109">
        <f>SUM('10:14'!AA421)</f>
        <v>0</v>
      </c>
      <c r="AB421" s="73"/>
      <c r="AC421" s="54"/>
      <c r="AD421" s="418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31" t="s">
        <v>86</v>
      </c>
      <c r="B422" s="631"/>
      <c r="C422" s="414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170">SUM(M365:M421)</f>
        <v>0</v>
      </c>
      <c r="N422" s="30">
        <f t="shared" si="170"/>
        <v>0</v>
      </c>
      <c r="O422" s="107">
        <f t="shared" si="170"/>
        <v>0</v>
      </c>
      <c r="P422" s="107">
        <f t="shared" si="170"/>
        <v>0</v>
      </c>
      <c r="Q422" s="107">
        <f t="shared" si="170"/>
        <v>0</v>
      </c>
      <c r="R422" s="107">
        <f t="shared" si="170"/>
        <v>0</v>
      </c>
      <c r="S422" s="108">
        <f t="shared" si="170"/>
        <v>0</v>
      </c>
      <c r="T422" s="107">
        <f t="shared" si="170"/>
        <v>0</v>
      </c>
      <c r="U422" s="107">
        <f t="shared" si="170"/>
        <v>0</v>
      </c>
      <c r="V422" s="244">
        <f t="shared" si="170"/>
        <v>0</v>
      </c>
      <c r="W422" s="33" t="str">
        <f t="shared" ref="W422:W429" si="171">IF(ISERROR(V422/G422),"",V422/G422)</f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70"/>
      <c r="AD422" s="418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57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SUM('10:14'!G423)</f>
        <v>0</v>
      </c>
      <c r="H423" s="411">
        <f>D423*G423</f>
        <v>0</v>
      </c>
      <c r="I423" s="109">
        <f>SUM('10:14'!I423)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30" si="172">IF(ISERROR(I423-K423),"",I423-K423)</f>
        <v>0</v>
      </c>
      <c r="N423" s="31">
        <f t="shared" ref="N423:N430" si="173">SUM(O423:U423)</f>
        <v>0</v>
      </c>
      <c r="O423" s="109">
        <f>SUM('10:14'!O423)</f>
        <v>0</v>
      </c>
      <c r="P423" s="109">
        <f>SUM('10:14'!P423)</f>
        <v>0</v>
      </c>
      <c r="Q423" s="109">
        <f>SUM('10:14'!Q423)</f>
        <v>0</v>
      </c>
      <c r="R423" s="109">
        <f>SUM('10:14'!R423)</f>
        <v>0</v>
      </c>
      <c r="S423" s="109">
        <f>SUM('10:14'!S423)</f>
        <v>0</v>
      </c>
      <c r="T423" s="109">
        <f>SUM('10:14'!T423)</f>
        <v>0</v>
      </c>
      <c r="U423" s="109">
        <f>SUM('10:14'!U423)</f>
        <v>0</v>
      </c>
      <c r="V423" s="244">
        <f t="shared" ref="V423:V429" si="174">SUM(X423:AA423)</f>
        <v>0</v>
      </c>
      <c r="W423" s="33" t="str">
        <f t="shared" si="171"/>
        <v/>
      </c>
      <c r="X423" s="109">
        <f>SUM('10:14'!X423)</f>
        <v>0</v>
      </c>
      <c r="Y423" s="109">
        <f>SUM('10:14'!Y423)</f>
        <v>0</v>
      </c>
      <c r="Z423" s="109">
        <f>SUM('10:14'!Z423)</f>
        <v>0</v>
      </c>
      <c r="AA423" s="109">
        <f>SUM('10:14'!AA423)</f>
        <v>0</v>
      </c>
      <c r="AB423" s="73"/>
      <c r="AC423" s="54"/>
      <c r="AD423" s="418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57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SUM('10:14'!G424)</f>
        <v>0</v>
      </c>
      <c r="H424" s="411">
        <f t="shared" ref="H424:H456" si="175">D424*G424</f>
        <v>0</v>
      </c>
      <c r="I424" s="109">
        <f>SUM('10:14'!I424)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172"/>
        <v>0</v>
      </c>
      <c r="N424" s="31">
        <f t="shared" si="173"/>
        <v>0</v>
      </c>
      <c r="O424" s="109">
        <f>SUM('10:14'!O424)</f>
        <v>0</v>
      </c>
      <c r="P424" s="109">
        <f>SUM('10:14'!P424)</f>
        <v>0</v>
      </c>
      <c r="Q424" s="109">
        <f>SUM('10:14'!Q424)</f>
        <v>0</v>
      </c>
      <c r="R424" s="109">
        <f>SUM('10:14'!R424)</f>
        <v>0</v>
      </c>
      <c r="S424" s="109">
        <f>SUM('10:14'!S424)</f>
        <v>0</v>
      </c>
      <c r="T424" s="109">
        <f>SUM('10:14'!T424)</f>
        <v>0</v>
      </c>
      <c r="U424" s="109">
        <f>SUM('10:14'!U424)</f>
        <v>0</v>
      </c>
      <c r="V424" s="244">
        <f t="shared" si="174"/>
        <v>0</v>
      </c>
      <c r="W424" s="33" t="str">
        <f t="shared" si="171"/>
        <v/>
      </c>
      <c r="X424" s="109">
        <f>SUM('10:14'!X424)</f>
        <v>0</v>
      </c>
      <c r="Y424" s="109">
        <f>SUM('10:14'!Y424)</f>
        <v>0</v>
      </c>
      <c r="Z424" s="109">
        <f>SUM('10:14'!Z424)</f>
        <v>0</v>
      </c>
      <c r="AA424" s="109">
        <f>SUM('10:14'!AA424)</f>
        <v>0</v>
      </c>
      <c r="AB424" s="73"/>
      <c r="AC424" s="54"/>
      <c r="AD424" s="418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57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SUM('10:14'!G425)</f>
        <v>0</v>
      </c>
      <c r="H425" s="411">
        <f t="shared" si="175"/>
        <v>0</v>
      </c>
      <c r="I425" s="109">
        <f>SUM('10:14'!I425)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172"/>
        <v>0</v>
      </c>
      <c r="N425" s="31">
        <f t="shared" si="173"/>
        <v>0</v>
      </c>
      <c r="O425" s="109">
        <f>SUM('10:14'!O425)</f>
        <v>0</v>
      </c>
      <c r="P425" s="109">
        <f>SUM('10:14'!P425)</f>
        <v>0</v>
      </c>
      <c r="Q425" s="109">
        <f>SUM('10:14'!Q425)</f>
        <v>0</v>
      </c>
      <c r="R425" s="109">
        <f>SUM('10:14'!R425)</f>
        <v>0</v>
      </c>
      <c r="S425" s="109">
        <f>SUM('10:14'!S425)</f>
        <v>0</v>
      </c>
      <c r="T425" s="109">
        <f>SUM('10:14'!T425)</f>
        <v>0</v>
      </c>
      <c r="U425" s="109">
        <f>SUM('10:14'!U425)</f>
        <v>0</v>
      </c>
      <c r="V425" s="244">
        <f t="shared" si="174"/>
        <v>0</v>
      </c>
      <c r="W425" s="33" t="str">
        <f t="shared" si="171"/>
        <v/>
      </c>
      <c r="X425" s="109">
        <f>SUM('10:14'!X425)</f>
        <v>0</v>
      </c>
      <c r="Y425" s="109">
        <f>SUM('10:14'!Y425)</f>
        <v>0</v>
      </c>
      <c r="Z425" s="109">
        <f>SUM('10:14'!Z425)</f>
        <v>0</v>
      </c>
      <c r="AA425" s="109">
        <f>SUM('10:14'!AA425)</f>
        <v>0</v>
      </c>
      <c r="AB425" s="73"/>
      <c r="AC425" s="54"/>
      <c r="AD425" s="418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57">
        <v>30400014</v>
      </c>
      <c r="B426" s="260" t="s">
        <v>949</v>
      </c>
      <c r="C426" s="16" t="s">
        <v>53</v>
      </c>
      <c r="D426" s="17">
        <v>5.03</v>
      </c>
      <c r="E426" s="17"/>
      <c r="F426" s="6"/>
      <c r="G426" s="109">
        <f>SUM('10:14'!G426)</f>
        <v>216</v>
      </c>
      <c r="H426" s="411">
        <f t="shared" si="175"/>
        <v>1086.48</v>
      </c>
      <c r="I426" s="109">
        <f>SUM('10:14'!I426)</f>
        <v>24</v>
      </c>
      <c r="J426" s="31">
        <f t="array" ref="J426">IF(ISERROR(G426/I426),"",G426/I426)</f>
        <v>9</v>
      </c>
      <c r="K426" s="35">
        <f t="array" ref="K426">IF(ISERROR(G426/L426),"",G426/L426)</f>
        <v>23.2258064516129</v>
      </c>
      <c r="L426" s="98">
        <v>9.3000000000000007</v>
      </c>
      <c r="M426" s="36">
        <f t="shared" si="172"/>
        <v>0.77419354838709964</v>
      </c>
      <c r="N426" s="31">
        <f t="shared" si="173"/>
        <v>0</v>
      </c>
      <c r="O426" s="109">
        <f>SUM('10:14'!O426)</f>
        <v>0</v>
      </c>
      <c r="P426" s="109">
        <f>SUM('10:14'!P426)</f>
        <v>0</v>
      </c>
      <c r="Q426" s="109">
        <f>SUM('10:14'!Q426)</f>
        <v>0</v>
      </c>
      <c r="R426" s="109">
        <f>SUM('10:14'!R426)</f>
        <v>0</v>
      </c>
      <c r="S426" s="109">
        <f>SUM('10:14'!S426)</f>
        <v>0</v>
      </c>
      <c r="T426" s="109">
        <f>SUM('10:14'!T426)</f>
        <v>0</v>
      </c>
      <c r="U426" s="109">
        <f>SUM('10:14'!U426)</f>
        <v>0</v>
      </c>
      <c r="V426" s="244">
        <f t="shared" si="174"/>
        <v>0</v>
      </c>
      <c r="W426" s="33">
        <f t="shared" si="171"/>
        <v>0</v>
      </c>
      <c r="X426" s="109">
        <f>SUM('10:14'!X426)</f>
        <v>0</v>
      </c>
      <c r="Y426" s="109">
        <f>SUM('10:14'!Y426)</f>
        <v>0</v>
      </c>
      <c r="Z426" s="109">
        <f>SUM('10:14'!Z426)</f>
        <v>0</v>
      </c>
      <c r="AA426" s="109">
        <f>SUM('10:14'!AA426)</f>
        <v>0</v>
      </c>
      <c r="AB426" s="73"/>
      <c r="AC426" s="54"/>
      <c r="AD426" s="418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57">
        <v>30400013</v>
      </c>
      <c r="B427" s="260" t="s">
        <v>492</v>
      </c>
      <c r="C427" s="16" t="s">
        <v>72</v>
      </c>
      <c r="D427" s="17">
        <v>5.03</v>
      </c>
      <c r="E427" s="17"/>
      <c r="F427" s="6"/>
      <c r="G427" s="109">
        <f>SUM('10:14'!G427)</f>
        <v>369</v>
      </c>
      <c r="H427" s="411">
        <f t="shared" si="175"/>
        <v>1856.0700000000002</v>
      </c>
      <c r="I427" s="109">
        <f>SUM('10:14'!I427)</f>
        <v>41.5</v>
      </c>
      <c r="J427" s="31">
        <f t="array" ref="J427">IF(ISERROR(G427/I427),"",G427/I427)</f>
        <v>8.8915662650602414</v>
      </c>
      <c r="K427" s="35">
        <f t="array" ref="K427">IF(ISERROR(G427/L427),"",G427/L427)</f>
        <v>39.677419354838705</v>
      </c>
      <c r="L427" s="98">
        <v>9.3000000000000007</v>
      </c>
      <c r="M427" s="36">
        <f t="shared" si="172"/>
        <v>1.8225806451612954</v>
      </c>
      <c r="N427" s="31">
        <f t="shared" si="173"/>
        <v>0</v>
      </c>
      <c r="O427" s="109">
        <f>SUM('10:14'!O427)</f>
        <v>0</v>
      </c>
      <c r="P427" s="109">
        <f>SUM('10:14'!P427)</f>
        <v>0</v>
      </c>
      <c r="Q427" s="109">
        <f>SUM('10:14'!Q427)</f>
        <v>0</v>
      </c>
      <c r="R427" s="109">
        <f>SUM('10:14'!R427)</f>
        <v>0</v>
      </c>
      <c r="S427" s="109">
        <f>SUM('10:14'!S427)</f>
        <v>0</v>
      </c>
      <c r="T427" s="109">
        <f>SUM('10:14'!T427)</f>
        <v>0</v>
      </c>
      <c r="U427" s="109">
        <f>SUM('10:14'!U427)</f>
        <v>0</v>
      </c>
      <c r="V427" s="244">
        <f t="shared" si="174"/>
        <v>0</v>
      </c>
      <c r="W427" s="33">
        <f t="shared" si="171"/>
        <v>0</v>
      </c>
      <c r="X427" s="109">
        <f>SUM('10:14'!X427)</f>
        <v>0</v>
      </c>
      <c r="Y427" s="109">
        <f>SUM('10:14'!Y427)</f>
        <v>0</v>
      </c>
      <c r="Z427" s="109">
        <f>SUM('10:14'!Z427)</f>
        <v>0</v>
      </c>
      <c r="AA427" s="109">
        <f>SUM('10:14'!AA427)</f>
        <v>0</v>
      </c>
      <c r="AB427" s="73"/>
      <c r="AC427" s="54"/>
      <c r="AD427" s="418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57">
        <v>30400016</v>
      </c>
      <c r="B428" s="260" t="s">
        <v>949</v>
      </c>
      <c r="C428" s="16" t="s">
        <v>60</v>
      </c>
      <c r="D428" s="17">
        <v>5.03</v>
      </c>
      <c r="E428" s="17"/>
      <c r="F428" s="6"/>
      <c r="G428" s="109">
        <f>SUM('10:14'!G428)</f>
        <v>246</v>
      </c>
      <c r="H428" s="411">
        <f t="shared" si="175"/>
        <v>1237.3800000000001</v>
      </c>
      <c r="I428" s="109">
        <f>SUM('10:14'!I428)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172"/>
        <v>-0.95161290322580427</v>
      </c>
      <c r="N428" s="31">
        <f t="shared" si="173"/>
        <v>0</v>
      </c>
      <c r="O428" s="109">
        <f>SUM('10:14'!O428)</f>
        <v>0</v>
      </c>
      <c r="P428" s="109">
        <f>SUM('10:14'!P428)</f>
        <v>0</v>
      </c>
      <c r="Q428" s="109">
        <f>SUM('10:14'!Q428)</f>
        <v>0</v>
      </c>
      <c r="R428" s="109">
        <f>SUM('10:14'!R428)</f>
        <v>0</v>
      </c>
      <c r="S428" s="109">
        <f>SUM('10:14'!S428)</f>
        <v>0</v>
      </c>
      <c r="T428" s="109">
        <f>SUM('10:14'!T428)</f>
        <v>0</v>
      </c>
      <c r="U428" s="109">
        <f>SUM('10:14'!U428)</f>
        <v>0</v>
      </c>
      <c r="V428" s="244">
        <f t="shared" si="174"/>
        <v>0</v>
      </c>
      <c r="W428" s="33">
        <f t="shared" si="171"/>
        <v>0</v>
      </c>
      <c r="X428" s="109">
        <f>SUM('10:14'!X428)</f>
        <v>0</v>
      </c>
      <c r="Y428" s="109">
        <f>SUM('10:14'!Y428)</f>
        <v>0</v>
      </c>
      <c r="Z428" s="109">
        <f>SUM('10:14'!Z428)</f>
        <v>0</v>
      </c>
      <c r="AA428" s="109">
        <f>SUM('10:14'!AA428)</f>
        <v>0</v>
      </c>
      <c r="AB428" s="73"/>
      <c r="AC428" s="54"/>
      <c r="AD428" s="418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57">
        <v>30400017</v>
      </c>
      <c r="B429" s="260" t="s">
        <v>949</v>
      </c>
      <c r="C429" s="16" t="s">
        <v>66</v>
      </c>
      <c r="D429" s="17">
        <v>5.03</v>
      </c>
      <c r="E429" s="17"/>
      <c r="F429" s="6"/>
      <c r="G429" s="109">
        <f>SUM('10:14'!G429)</f>
        <v>0</v>
      </c>
      <c r="H429" s="411">
        <f t="shared" si="175"/>
        <v>0</v>
      </c>
      <c r="I429" s="109">
        <f>SUM('10:14'!I429)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172"/>
        <v>0</v>
      </c>
      <c r="N429" s="31">
        <f t="shared" si="173"/>
        <v>0</v>
      </c>
      <c r="O429" s="109">
        <f>SUM('10:14'!O429)</f>
        <v>0</v>
      </c>
      <c r="P429" s="109">
        <f>SUM('10:14'!P429)</f>
        <v>0</v>
      </c>
      <c r="Q429" s="109">
        <f>SUM('10:14'!Q429)</f>
        <v>0</v>
      </c>
      <c r="R429" s="109">
        <f>SUM('10:14'!R429)</f>
        <v>0</v>
      </c>
      <c r="S429" s="109">
        <f>SUM('10:14'!S429)</f>
        <v>0</v>
      </c>
      <c r="T429" s="109">
        <f>SUM('10:14'!T429)</f>
        <v>0</v>
      </c>
      <c r="U429" s="109">
        <f>SUM('10:14'!U429)</f>
        <v>0</v>
      </c>
      <c r="V429" s="244">
        <f t="shared" si="174"/>
        <v>0</v>
      </c>
      <c r="W429" s="33" t="str">
        <f t="shared" si="171"/>
        <v/>
      </c>
      <c r="X429" s="109">
        <f>SUM('10:14'!X429)</f>
        <v>0</v>
      </c>
      <c r="Y429" s="109">
        <f>SUM('10:14'!Y429)</f>
        <v>0</v>
      </c>
      <c r="Z429" s="109">
        <f>SUM('10:14'!Z429)</f>
        <v>0</v>
      </c>
      <c r="AA429" s="109">
        <f>SUM('10:14'!AA429)</f>
        <v>0</v>
      </c>
      <c r="AB429" s="73"/>
      <c r="AC429" s="54"/>
      <c r="AD429" s="418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57">
        <v>30400015</v>
      </c>
      <c r="B430" s="65" t="s">
        <v>948</v>
      </c>
      <c r="C430" s="16" t="s">
        <v>177</v>
      </c>
      <c r="D430" s="17">
        <v>5.03</v>
      </c>
      <c r="E430" s="17"/>
      <c r="F430" s="6"/>
      <c r="G430" s="109">
        <f>SUM('10:14'!G430)</f>
        <v>205</v>
      </c>
      <c r="H430" s="411">
        <f t="shared" si="175"/>
        <v>1031.1500000000001</v>
      </c>
      <c r="I430" s="109">
        <f>SUM('10:14'!I430)</f>
        <v>31</v>
      </c>
      <c r="J430" s="31"/>
      <c r="K430" s="35">
        <f t="array" ref="K430">IF(ISERROR(G430/L430),"",G430/L430)</f>
        <v>22.043010752688172</v>
      </c>
      <c r="L430" s="98">
        <v>9.3000000000000007</v>
      </c>
      <c r="M430" s="36">
        <f t="shared" si="172"/>
        <v>8.956989247311828</v>
      </c>
      <c r="N430" s="31">
        <f t="shared" si="173"/>
        <v>0</v>
      </c>
      <c r="O430" s="109">
        <f>SUM('10:14'!O430)</f>
        <v>0</v>
      </c>
      <c r="P430" s="109">
        <f>SUM('10:14'!P430)</f>
        <v>0</v>
      </c>
      <c r="Q430" s="109">
        <f>SUM('10:14'!Q430)</f>
        <v>0</v>
      </c>
      <c r="R430" s="109">
        <f>SUM('10:14'!R430)</f>
        <v>0</v>
      </c>
      <c r="S430" s="109">
        <f>SUM('10:14'!S430)</f>
        <v>0</v>
      </c>
      <c r="T430" s="109">
        <f>SUM('10:14'!T430)</f>
        <v>0</v>
      </c>
      <c r="U430" s="109">
        <f>SUM('10:14'!U430)</f>
        <v>0</v>
      </c>
      <c r="V430" s="245"/>
      <c r="W430" s="33"/>
      <c r="X430" s="109">
        <f>SUM('10:14'!X430)</f>
        <v>0</v>
      </c>
      <c r="Y430" s="109">
        <f>SUM('10:14'!Y430)</f>
        <v>0</v>
      </c>
      <c r="Z430" s="109">
        <f>SUM('10:14'!Z430)</f>
        <v>0</v>
      </c>
      <c r="AA430" s="109">
        <f>SUM('10:14'!AA430)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62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109">
        <f>SUM('10:14'!G431)</f>
        <v>0</v>
      </c>
      <c r="H431" s="411">
        <f t="shared" si="175"/>
        <v>0</v>
      </c>
      <c r="I431" s="109">
        <f>SUM('10:14'!I431)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SUM('10:14'!O431)</f>
        <v>0</v>
      </c>
      <c r="P431" s="109">
        <f>SUM('10:14'!P431)</f>
        <v>0</v>
      </c>
      <c r="Q431" s="109">
        <f>SUM('10:14'!Q431)</f>
        <v>0</v>
      </c>
      <c r="R431" s="109">
        <f>SUM('10:14'!R431)</f>
        <v>0</v>
      </c>
      <c r="S431" s="109">
        <f>SUM('10:14'!S431)</f>
        <v>0</v>
      </c>
      <c r="T431" s="109">
        <f>SUM('10:14'!T431)</f>
        <v>0</v>
      </c>
      <c r="U431" s="109">
        <f>SUM('10:14'!U431)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SUM('10:14'!X431)</f>
        <v>0</v>
      </c>
      <c r="Y431" s="109">
        <f>SUM('10:14'!Y431)</f>
        <v>0</v>
      </c>
      <c r="Z431" s="109">
        <f>SUM('10:14'!Z431)</f>
        <v>0</v>
      </c>
      <c r="AA431" s="109">
        <f>SUM('10:14'!AA431)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62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109">
        <f>SUM('10:14'!G432)</f>
        <v>0</v>
      </c>
      <c r="H432" s="411">
        <f t="shared" si="175"/>
        <v>0</v>
      </c>
      <c r="I432" s="109">
        <f>SUM('10:14'!I432)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SUM('10:14'!O432)</f>
        <v>0</v>
      </c>
      <c r="P432" s="109">
        <f>SUM('10:14'!P432)</f>
        <v>0</v>
      </c>
      <c r="Q432" s="109">
        <f>SUM('10:14'!Q432)</f>
        <v>0</v>
      </c>
      <c r="R432" s="109">
        <f>SUM('10:14'!R432)</f>
        <v>0</v>
      </c>
      <c r="S432" s="109">
        <f>SUM('10:14'!S432)</f>
        <v>0</v>
      </c>
      <c r="T432" s="109">
        <f>SUM('10:14'!T432)</f>
        <v>0</v>
      </c>
      <c r="U432" s="109">
        <f>SUM('10:14'!U432)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SUM('10:14'!X432)</f>
        <v>0</v>
      </c>
      <c r="Y432" s="109">
        <f>SUM('10:14'!Y432)</f>
        <v>0</v>
      </c>
      <c r="Z432" s="109">
        <f>SUM('10:14'!Z432)</f>
        <v>0</v>
      </c>
      <c r="AA432" s="109">
        <f>SUM('10:14'!AA432)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62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109">
        <f>SUM('10:14'!G433)</f>
        <v>0</v>
      </c>
      <c r="H433" s="411">
        <f t="shared" si="175"/>
        <v>0</v>
      </c>
      <c r="I433" s="109">
        <f>SUM('10:14'!I433)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SUM('10:14'!O433)</f>
        <v>0</v>
      </c>
      <c r="P433" s="109">
        <f>SUM('10:14'!P433)</f>
        <v>0</v>
      </c>
      <c r="Q433" s="109">
        <f>SUM('10:14'!Q433)</f>
        <v>0</v>
      </c>
      <c r="R433" s="109">
        <f>SUM('10:14'!R433)</f>
        <v>0</v>
      </c>
      <c r="S433" s="109">
        <f>SUM('10:14'!S433)</f>
        <v>0</v>
      </c>
      <c r="T433" s="109">
        <f>SUM('10:14'!T433)</f>
        <v>0</v>
      </c>
      <c r="U433" s="109">
        <f>SUM('10:14'!U433)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SUM('10:14'!X433)</f>
        <v>0</v>
      </c>
      <c r="Y433" s="109">
        <f>SUM('10:14'!Y433)</f>
        <v>0</v>
      </c>
      <c r="Z433" s="109">
        <f>SUM('10:14'!Z433)</f>
        <v>0</v>
      </c>
      <c r="AA433" s="109">
        <f>SUM('10:14'!AA433)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62">
        <v>30600003</v>
      </c>
      <c r="B434" s="65" t="s">
        <v>162</v>
      </c>
      <c r="C434" s="222" t="s">
        <v>89</v>
      </c>
      <c r="D434" s="17">
        <v>5.03</v>
      </c>
      <c r="E434" s="17"/>
      <c r="F434" s="6"/>
      <c r="G434" s="109">
        <f>SUM('10:14'!G434)</f>
        <v>0</v>
      </c>
      <c r="H434" s="411">
        <f t="shared" si="175"/>
        <v>0</v>
      </c>
      <c r="I434" s="109">
        <f>SUM('10:14'!I434)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SUM('10:14'!O434)</f>
        <v>0</v>
      </c>
      <c r="P434" s="109">
        <f>SUM('10:14'!P434)</f>
        <v>0</v>
      </c>
      <c r="Q434" s="109">
        <f>SUM('10:14'!Q434)</f>
        <v>0</v>
      </c>
      <c r="R434" s="109">
        <f>SUM('10:14'!R434)</f>
        <v>0</v>
      </c>
      <c r="S434" s="109">
        <f>SUM('10:14'!S434)</f>
        <v>0</v>
      </c>
      <c r="T434" s="109">
        <f>SUM('10:14'!T434)</f>
        <v>0</v>
      </c>
      <c r="U434" s="109">
        <f>SUM('10:14'!U434)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SUM('10:14'!X434)</f>
        <v>0</v>
      </c>
      <c r="Y434" s="109">
        <f>SUM('10:14'!Y434)</f>
        <v>0</v>
      </c>
      <c r="Z434" s="109">
        <f>SUM('10:14'!Z434)</f>
        <v>0</v>
      </c>
      <c r="AA434" s="109">
        <f>SUM('10:14'!AA434)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62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SUM('10:14'!G435)</f>
        <v>0</v>
      </c>
      <c r="H435" s="411">
        <f t="shared" si="175"/>
        <v>0</v>
      </c>
      <c r="I435" s="109">
        <f>SUM('10:14'!I435)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109">
        <f>SUM('10:14'!O435)</f>
        <v>0</v>
      </c>
      <c r="P435" s="109">
        <f>SUM('10:14'!P435)</f>
        <v>0</v>
      </c>
      <c r="Q435" s="109">
        <f>SUM('10:14'!Q435)</f>
        <v>0</v>
      </c>
      <c r="R435" s="109">
        <f>SUM('10:14'!R435)</f>
        <v>0</v>
      </c>
      <c r="S435" s="109">
        <f>SUM('10:14'!S435)</f>
        <v>0</v>
      </c>
      <c r="T435" s="109">
        <f>SUM('10:14'!T435)</f>
        <v>0</v>
      </c>
      <c r="U435" s="109">
        <f>SUM('10:14'!U435)</f>
        <v>0</v>
      </c>
      <c r="V435" s="244">
        <f t="shared" ref="V435:V442" si="178">SUM(X435:AA435)</f>
        <v>0</v>
      </c>
      <c r="W435" s="33" t="str">
        <f t="shared" ref="W435:W442" si="179">IF(ISERROR(V435/G435),"",V435/G435)</f>
        <v/>
      </c>
      <c r="X435" s="109">
        <f>SUM('10:14'!X435)</f>
        <v>0</v>
      </c>
      <c r="Y435" s="109">
        <f>SUM('10:14'!Y435)</f>
        <v>0</v>
      </c>
      <c r="Z435" s="109">
        <f>SUM('10:14'!Z435)</f>
        <v>0</v>
      </c>
      <c r="AA435" s="109">
        <f>SUM('10:14'!AA435)</f>
        <v>0</v>
      </c>
      <c r="AB435" s="73"/>
      <c r="AC435" s="54"/>
      <c r="AD435" s="418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62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SUM('10:14'!G436)</f>
        <v>0</v>
      </c>
      <c r="H436" s="411">
        <f t="shared" si="175"/>
        <v>0</v>
      </c>
      <c r="I436" s="109">
        <f>SUM('10:14'!I436)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176"/>
        <v/>
      </c>
      <c r="N436" s="31">
        <f t="shared" si="177"/>
        <v>0</v>
      </c>
      <c r="O436" s="109">
        <f>SUM('10:14'!O436)</f>
        <v>0</v>
      </c>
      <c r="P436" s="109">
        <f>SUM('10:14'!P436)</f>
        <v>0</v>
      </c>
      <c r="Q436" s="109">
        <f>SUM('10:14'!Q436)</f>
        <v>0</v>
      </c>
      <c r="R436" s="109">
        <f>SUM('10:14'!R436)</f>
        <v>0</v>
      </c>
      <c r="S436" s="109">
        <f>SUM('10:14'!S436)</f>
        <v>0</v>
      </c>
      <c r="T436" s="109">
        <f>SUM('10:14'!T436)</f>
        <v>0</v>
      </c>
      <c r="U436" s="109">
        <f>SUM('10:14'!U436)</f>
        <v>0</v>
      </c>
      <c r="V436" s="244">
        <f t="shared" si="178"/>
        <v>0</v>
      </c>
      <c r="W436" s="33" t="str">
        <f t="shared" si="179"/>
        <v/>
      </c>
      <c r="X436" s="109">
        <f>SUM('10:14'!X436)</f>
        <v>0</v>
      </c>
      <c r="Y436" s="109">
        <f>SUM('10:14'!Y436)</f>
        <v>0</v>
      </c>
      <c r="Z436" s="109">
        <f>SUM('10:14'!Z436)</f>
        <v>0</v>
      </c>
      <c r="AA436" s="109">
        <f>SUM('10:14'!AA436)</f>
        <v>0</v>
      </c>
      <c r="AB436" s="73"/>
      <c r="AC436" s="54"/>
      <c r="AD436" s="418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62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SUM('10:14'!G437)</f>
        <v>0</v>
      </c>
      <c r="H437" s="411">
        <f t="shared" si="175"/>
        <v>0</v>
      </c>
      <c r="I437" s="109">
        <f>SUM('10:14'!I437)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176"/>
        <v/>
      </c>
      <c r="N437" s="31">
        <f t="shared" si="177"/>
        <v>0</v>
      </c>
      <c r="O437" s="109">
        <f>SUM('10:14'!O437)</f>
        <v>0</v>
      </c>
      <c r="P437" s="109">
        <f>SUM('10:14'!P437)</f>
        <v>0</v>
      </c>
      <c r="Q437" s="109">
        <f>SUM('10:14'!Q437)</f>
        <v>0</v>
      </c>
      <c r="R437" s="109">
        <f>SUM('10:14'!R437)</f>
        <v>0</v>
      </c>
      <c r="S437" s="109">
        <f>SUM('10:14'!S437)</f>
        <v>0</v>
      </c>
      <c r="T437" s="109">
        <f>SUM('10:14'!T437)</f>
        <v>0</v>
      </c>
      <c r="U437" s="109">
        <f>SUM('10:14'!U437)</f>
        <v>0</v>
      </c>
      <c r="V437" s="244">
        <f t="shared" si="178"/>
        <v>0</v>
      </c>
      <c r="W437" s="33" t="str">
        <f t="shared" si="179"/>
        <v/>
      </c>
      <c r="X437" s="109">
        <f>SUM('10:14'!X437)</f>
        <v>0</v>
      </c>
      <c r="Y437" s="109">
        <f>SUM('10:14'!Y437)</f>
        <v>0</v>
      </c>
      <c r="Z437" s="109">
        <f>SUM('10:14'!Z437)</f>
        <v>0</v>
      </c>
      <c r="AA437" s="109">
        <f>SUM('10:14'!AA437)</f>
        <v>0</v>
      </c>
      <c r="AB437" s="73"/>
      <c r="AC437" s="54"/>
      <c r="AD437" s="418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62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SUM('10:14'!G438)</f>
        <v>0</v>
      </c>
      <c r="H438" s="411">
        <f t="shared" si="175"/>
        <v>0</v>
      </c>
      <c r="I438" s="109">
        <f>SUM('10:14'!I438)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176"/>
        <v/>
      </c>
      <c r="N438" s="31">
        <f t="shared" si="177"/>
        <v>0</v>
      </c>
      <c r="O438" s="109">
        <f>SUM('10:14'!O438)</f>
        <v>0</v>
      </c>
      <c r="P438" s="109">
        <f>SUM('10:14'!P438)</f>
        <v>0</v>
      </c>
      <c r="Q438" s="109">
        <f>SUM('10:14'!Q438)</f>
        <v>0</v>
      </c>
      <c r="R438" s="109">
        <f>SUM('10:14'!R438)</f>
        <v>0</v>
      </c>
      <c r="S438" s="109">
        <f>SUM('10:14'!S438)</f>
        <v>0</v>
      </c>
      <c r="T438" s="109">
        <f>SUM('10:14'!T438)</f>
        <v>0</v>
      </c>
      <c r="U438" s="109">
        <f>SUM('10:14'!U438)</f>
        <v>0</v>
      </c>
      <c r="V438" s="244">
        <f t="shared" si="178"/>
        <v>0</v>
      </c>
      <c r="W438" s="33" t="str">
        <f t="shared" si="179"/>
        <v/>
      </c>
      <c r="X438" s="109">
        <f>SUM('10:14'!X438)</f>
        <v>0</v>
      </c>
      <c r="Y438" s="109">
        <f>SUM('10:14'!Y438)</f>
        <v>0</v>
      </c>
      <c r="Z438" s="109">
        <f>SUM('10:14'!Z438)</f>
        <v>0</v>
      </c>
      <c r="AA438" s="109">
        <f>SUM('10:14'!AA438)</f>
        <v>0</v>
      </c>
      <c r="AB438" s="73"/>
      <c r="AC438" s="54"/>
      <c r="AD438" s="418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62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SUM('10:14'!G439)</f>
        <v>0</v>
      </c>
      <c r="H439" s="411">
        <f t="shared" si="175"/>
        <v>0</v>
      </c>
      <c r="I439" s="109">
        <f>SUM('10:14'!I439)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176"/>
        <v>0</v>
      </c>
      <c r="N439" s="31">
        <f t="shared" si="177"/>
        <v>0</v>
      </c>
      <c r="O439" s="109">
        <f>SUM('10:14'!O439)</f>
        <v>0</v>
      </c>
      <c r="P439" s="109">
        <f>SUM('10:14'!P439)</f>
        <v>0</v>
      </c>
      <c r="Q439" s="109">
        <f>SUM('10:14'!Q439)</f>
        <v>0</v>
      </c>
      <c r="R439" s="109">
        <f>SUM('10:14'!R439)</f>
        <v>0</v>
      </c>
      <c r="S439" s="109">
        <f>SUM('10:14'!S439)</f>
        <v>0</v>
      </c>
      <c r="T439" s="109">
        <f>SUM('10:14'!T439)</f>
        <v>0</v>
      </c>
      <c r="U439" s="109">
        <f>SUM('10:14'!U439)</f>
        <v>0</v>
      </c>
      <c r="V439" s="244">
        <f t="shared" si="178"/>
        <v>0</v>
      </c>
      <c r="W439" s="33" t="str">
        <f t="shared" si="179"/>
        <v/>
      </c>
      <c r="X439" s="109">
        <f>SUM('10:14'!X439)</f>
        <v>0</v>
      </c>
      <c r="Y439" s="109">
        <f>SUM('10:14'!Y439)</f>
        <v>0</v>
      </c>
      <c r="Z439" s="109">
        <f>SUM('10:14'!Z439)</f>
        <v>0</v>
      </c>
      <c r="AA439" s="109">
        <f>SUM('10:14'!AA439)</f>
        <v>0</v>
      </c>
      <c r="AB439" s="73"/>
      <c r="AC439" s="54"/>
      <c r="AD439" s="418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62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SUM('10:14'!G440)</f>
        <v>0</v>
      </c>
      <c r="H440" s="411">
        <f t="shared" si="175"/>
        <v>0</v>
      </c>
      <c r="I440" s="109">
        <f>SUM('10:14'!I440)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176"/>
        <v>0</v>
      </c>
      <c r="N440" s="31">
        <f t="shared" si="177"/>
        <v>0</v>
      </c>
      <c r="O440" s="109">
        <f>SUM('10:14'!O440)</f>
        <v>0</v>
      </c>
      <c r="P440" s="109">
        <f>SUM('10:14'!P440)</f>
        <v>0</v>
      </c>
      <c r="Q440" s="109">
        <f>SUM('10:14'!Q440)</f>
        <v>0</v>
      </c>
      <c r="R440" s="109">
        <f>SUM('10:14'!R440)</f>
        <v>0</v>
      </c>
      <c r="S440" s="109">
        <f>SUM('10:14'!S440)</f>
        <v>0</v>
      </c>
      <c r="T440" s="109">
        <f>SUM('10:14'!T440)</f>
        <v>0</v>
      </c>
      <c r="U440" s="109">
        <f>SUM('10:14'!U440)</f>
        <v>0</v>
      </c>
      <c r="V440" s="244">
        <f t="shared" si="178"/>
        <v>0</v>
      </c>
      <c r="W440" s="33" t="str">
        <f t="shared" si="179"/>
        <v/>
      </c>
      <c r="X440" s="109">
        <f>SUM('10:14'!X440)</f>
        <v>0</v>
      </c>
      <c r="Y440" s="109">
        <f>SUM('10:14'!Y440)</f>
        <v>0</v>
      </c>
      <c r="Z440" s="109">
        <f>SUM('10:14'!Z440)</f>
        <v>0</v>
      </c>
      <c r="AA440" s="109">
        <f>SUM('10:14'!AA440)</f>
        <v>0</v>
      </c>
      <c r="AB440" s="73"/>
      <c r="AC440" s="54"/>
      <c r="AD440" s="418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62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SUM('10:14'!G441)</f>
        <v>0</v>
      </c>
      <c r="H441" s="411">
        <f t="shared" si="175"/>
        <v>0</v>
      </c>
      <c r="I441" s="109">
        <f>SUM('10:14'!I441)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176"/>
        <v>0</v>
      </c>
      <c r="N441" s="31">
        <f t="shared" si="177"/>
        <v>0</v>
      </c>
      <c r="O441" s="109">
        <f>SUM('10:14'!O441)</f>
        <v>0</v>
      </c>
      <c r="P441" s="109">
        <f>SUM('10:14'!P441)</f>
        <v>0</v>
      </c>
      <c r="Q441" s="109">
        <f>SUM('10:14'!Q441)</f>
        <v>0</v>
      </c>
      <c r="R441" s="109">
        <f>SUM('10:14'!R441)</f>
        <v>0</v>
      </c>
      <c r="S441" s="109">
        <f>SUM('10:14'!S441)</f>
        <v>0</v>
      </c>
      <c r="T441" s="109">
        <f>SUM('10:14'!T441)</f>
        <v>0</v>
      </c>
      <c r="U441" s="109">
        <f>SUM('10:14'!U441)</f>
        <v>0</v>
      </c>
      <c r="V441" s="244">
        <f t="shared" si="178"/>
        <v>0</v>
      </c>
      <c r="W441" s="33" t="str">
        <f t="shared" si="179"/>
        <v/>
      </c>
      <c r="X441" s="109">
        <f>SUM('10:14'!X441)</f>
        <v>0</v>
      </c>
      <c r="Y441" s="109">
        <f>SUM('10:14'!Y441)</f>
        <v>0</v>
      </c>
      <c r="Z441" s="109">
        <f>SUM('10:14'!Z441)</f>
        <v>0</v>
      </c>
      <c r="AA441" s="109">
        <f>SUM('10:14'!AA441)</f>
        <v>0</v>
      </c>
      <c r="AB441" s="73"/>
      <c r="AC441" s="54"/>
      <c r="AD441" s="418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62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SUM('10:14'!G442)</f>
        <v>0</v>
      </c>
      <c r="H442" s="411">
        <f t="shared" si="175"/>
        <v>0</v>
      </c>
      <c r="I442" s="109">
        <f>SUM('10:14'!I442)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176"/>
        <v>0</v>
      </c>
      <c r="N442" s="31">
        <f t="shared" si="177"/>
        <v>0</v>
      </c>
      <c r="O442" s="109">
        <f>SUM('10:14'!O442)</f>
        <v>0</v>
      </c>
      <c r="P442" s="109">
        <f>SUM('10:14'!P442)</f>
        <v>0</v>
      </c>
      <c r="Q442" s="109">
        <f>SUM('10:14'!Q442)</f>
        <v>0</v>
      </c>
      <c r="R442" s="109">
        <f>SUM('10:14'!R442)</f>
        <v>0</v>
      </c>
      <c r="S442" s="109">
        <f>SUM('10:14'!S442)</f>
        <v>0</v>
      </c>
      <c r="T442" s="109">
        <f>SUM('10:14'!T442)</f>
        <v>0</v>
      </c>
      <c r="U442" s="109">
        <f>SUM('10:14'!U442)</f>
        <v>0</v>
      </c>
      <c r="V442" s="244">
        <f t="shared" si="178"/>
        <v>0</v>
      </c>
      <c r="W442" s="33" t="str">
        <f t="shared" si="179"/>
        <v/>
      </c>
      <c r="X442" s="109">
        <f>SUM('10:14'!X442)</f>
        <v>0</v>
      </c>
      <c r="Y442" s="109">
        <f>SUM('10:14'!Y442)</f>
        <v>0</v>
      </c>
      <c r="Z442" s="109">
        <f>SUM('10:14'!Z442)</f>
        <v>0</v>
      </c>
      <c r="AA442" s="109">
        <f>SUM('10:14'!AA442)</f>
        <v>0</v>
      </c>
      <c r="AB442" s="73"/>
      <c r="AC442" s="54"/>
      <c r="AD442" s="418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57">
        <v>30400026</v>
      </c>
      <c r="B443" s="213" t="s">
        <v>394</v>
      </c>
      <c r="C443" s="209" t="s">
        <v>396</v>
      </c>
      <c r="D443" s="17">
        <v>5</v>
      </c>
      <c r="E443" s="17"/>
      <c r="F443" s="6"/>
      <c r="G443" s="109">
        <f>SUM('10:14'!G443)</f>
        <v>0</v>
      </c>
      <c r="H443" s="411">
        <f t="shared" si="175"/>
        <v>0</v>
      </c>
      <c r="I443" s="109">
        <f>SUM('10:14'!I443)</f>
        <v>0</v>
      </c>
      <c r="J443" s="31"/>
      <c r="K443" s="35">
        <f t="array" ref="K443">IF(ISERROR(G443/L443),"",G443/L443)</f>
        <v>0</v>
      </c>
      <c r="L443" s="98">
        <v>5</v>
      </c>
      <c r="M443" s="36">
        <f t="shared" si="176"/>
        <v>0</v>
      </c>
      <c r="N443" s="31">
        <f t="shared" si="177"/>
        <v>0</v>
      </c>
      <c r="O443" s="109">
        <f>SUM('10:14'!O443)</f>
        <v>0</v>
      </c>
      <c r="P443" s="109">
        <f>SUM('10:14'!P443)</f>
        <v>0</v>
      </c>
      <c r="Q443" s="109">
        <f>SUM('10:14'!Q443)</f>
        <v>0</v>
      </c>
      <c r="R443" s="109">
        <f>SUM('10:14'!R443)</f>
        <v>0</v>
      </c>
      <c r="S443" s="109">
        <f>SUM('10:14'!S443)</f>
        <v>0</v>
      </c>
      <c r="T443" s="109">
        <f>SUM('10:14'!T443)</f>
        <v>0</v>
      </c>
      <c r="U443" s="109">
        <f>SUM('10:14'!U443)</f>
        <v>0</v>
      </c>
      <c r="V443" s="244"/>
      <c r="W443" s="33"/>
      <c r="X443" s="109">
        <f>SUM('10:14'!X443)</f>
        <v>0</v>
      </c>
      <c r="Y443" s="109">
        <f>SUM('10:14'!Y443)</f>
        <v>0</v>
      </c>
      <c r="Z443" s="109">
        <f>SUM('10:14'!Z443)</f>
        <v>0</v>
      </c>
      <c r="AA443" s="109">
        <f>SUM('10:14'!AA443)</f>
        <v>0</v>
      </c>
      <c r="AB443" s="73"/>
      <c r="AC443" s="54"/>
      <c r="AD443" s="418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57">
        <v>30400028</v>
      </c>
      <c r="B444" s="213" t="s">
        <v>393</v>
      </c>
      <c r="C444" s="209" t="s">
        <v>403</v>
      </c>
      <c r="D444" s="17">
        <v>5</v>
      </c>
      <c r="E444" s="17"/>
      <c r="F444" s="6"/>
      <c r="G444" s="109">
        <f>SUM('10:14'!G444)</f>
        <v>0</v>
      </c>
      <c r="H444" s="411">
        <f t="shared" si="175"/>
        <v>0</v>
      </c>
      <c r="I444" s="109">
        <f>SUM('10:14'!I444)</f>
        <v>0</v>
      </c>
      <c r="J444" s="31"/>
      <c r="K444" s="35">
        <f t="array" ref="K444">IF(ISERROR(G444/L444),"",G444/L444)</f>
        <v>0</v>
      </c>
      <c r="L444" s="98">
        <v>5</v>
      </c>
      <c r="M444" s="36">
        <f t="shared" si="176"/>
        <v>0</v>
      </c>
      <c r="N444" s="31">
        <f t="shared" si="177"/>
        <v>0</v>
      </c>
      <c r="O444" s="109">
        <f>SUM('10:14'!O444)</f>
        <v>0</v>
      </c>
      <c r="P444" s="109">
        <f>SUM('10:14'!P444)</f>
        <v>0</v>
      </c>
      <c r="Q444" s="109">
        <f>SUM('10:14'!Q444)</f>
        <v>0</v>
      </c>
      <c r="R444" s="109">
        <f>SUM('10:14'!R444)</f>
        <v>0</v>
      </c>
      <c r="S444" s="109">
        <f>SUM('10:14'!S444)</f>
        <v>0</v>
      </c>
      <c r="T444" s="109">
        <f>SUM('10:14'!T444)</f>
        <v>0</v>
      </c>
      <c r="U444" s="109">
        <f>SUM('10:14'!U444)</f>
        <v>0</v>
      </c>
      <c r="V444" s="244"/>
      <c r="W444" s="33"/>
      <c r="X444" s="109">
        <f>SUM('10:14'!X444)</f>
        <v>0</v>
      </c>
      <c r="Y444" s="109">
        <f>SUM('10:14'!Y444)</f>
        <v>0</v>
      </c>
      <c r="Z444" s="109">
        <f>SUM('10:14'!Z444)</f>
        <v>0</v>
      </c>
      <c r="AA444" s="109">
        <f>SUM('10:14'!AA444)</f>
        <v>0</v>
      </c>
      <c r="AB444" s="73"/>
      <c r="AC444" s="54"/>
      <c r="AD444" s="41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57">
        <v>30400027</v>
      </c>
      <c r="B445" s="213" t="s">
        <v>404</v>
      </c>
      <c r="C445" s="209" t="s">
        <v>406</v>
      </c>
      <c r="D445" s="17">
        <v>5</v>
      </c>
      <c r="E445" s="17"/>
      <c r="F445" s="6"/>
      <c r="G445" s="109">
        <f>SUM('10:14'!G445)</f>
        <v>0</v>
      </c>
      <c r="H445" s="411">
        <f t="shared" si="175"/>
        <v>0</v>
      </c>
      <c r="I445" s="109">
        <f>SUM('10:14'!I445)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176"/>
        <v>0</v>
      </c>
      <c r="N445" s="31">
        <f t="shared" si="177"/>
        <v>0</v>
      </c>
      <c r="O445" s="109">
        <f>SUM('10:14'!O445)</f>
        <v>0</v>
      </c>
      <c r="P445" s="109">
        <f>SUM('10:14'!P445)</f>
        <v>0</v>
      </c>
      <c r="Q445" s="109">
        <f>SUM('10:14'!Q445)</f>
        <v>0</v>
      </c>
      <c r="R445" s="109">
        <f>SUM('10:14'!R445)</f>
        <v>0</v>
      </c>
      <c r="S445" s="109">
        <f>SUM('10:14'!S445)</f>
        <v>0</v>
      </c>
      <c r="T445" s="109">
        <f>SUM('10:14'!T445)</f>
        <v>0</v>
      </c>
      <c r="U445" s="109">
        <f>SUM('10:14'!U445)</f>
        <v>0</v>
      </c>
      <c r="V445" s="244"/>
      <c r="W445" s="33"/>
      <c r="X445" s="109">
        <f>SUM('10:14'!X445)</f>
        <v>0</v>
      </c>
      <c r="Y445" s="109">
        <f>SUM('10:14'!Y445)</f>
        <v>0</v>
      </c>
      <c r="Z445" s="109">
        <f>SUM('10:14'!Z445)</f>
        <v>0</v>
      </c>
      <c r="AA445" s="109">
        <f>SUM('10:14'!AA445)</f>
        <v>0</v>
      </c>
      <c r="AB445" s="73"/>
      <c r="AC445" s="54"/>
      <c r="AD445" s="41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57"/>
      <c r="B446" s="61" t="s">
        <v>352</v>
      </c>
      <c r="C446" s="209" t="s">
        <v>373</v>
      </c>
      <c r="D446" s="17">
        <v>5</v>
      </c>
      <c r="E446" s="17"/>
      <c r="F446" s="6"/>
      <c r="G446" s="109">
        <f>SUM('10:14'!G446)</f>
        <v>0</v>
      </c>
      <c r="H446" s="411">
        <f t="shared" si="175"/>
        <v>0</v>
      </c>
      <c r="I446" s="109">
        <f>SUM('10:14'!I446)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176"/>
        <v>0</v>
      </c>
      <c r="N446" s="31">
        <f t="shared" si="177"/>
        <v>0</v>
      </c>
      <c r="O446" s="109">
        <f>SUM('10:14'!O446)</f>
        <v>0</v>
      </c>
      <c r="P446" s="109">
        <f>SUM('10:14'!P446)</f>
        <v>0</v>
      </c>
      <c r="Q446" s="109">
        <f>SUM('10:14'!Q446)</f>
        <v>0</v>
      </c>
      <c r="R446" s="109">
        <f>SUM('10:14'!R446)</f>
        <v>0</v>
      </c>
      <c r="S446" s="109">
        <f>SUM('10:14'!S446)</f>
        <v>0</v>
      </c>
      <c r="T446" s="109">
        <f>SUM('10:14'!T446)</f>
        <v>0</v>
      </c>
      <c r="U446" s="109">
        <f>SUM('10:14'!U446)</f>
        <v>0</v>
      </c>
      <c r="V446" s="244"/>
      <c r="W446" s="33"/>
      <c r="X446" s="109">
        <f>SUM('10:14'!X446)</f>
        <v>0</v>
      </c>
      <c r="Y446" s="109">
        <f>SUM('10:14'!Y446)</f>
        <v>0</v>
      </c>
      <c r="Z446" s="109">
        <f>SUM('10:14'!Z446)</f>
        <v>0</v>
      </c>
      <c r="AA446" s="109">
        <f>SUM('10:14'!AA446)</f>
        <v>0</v>
      </c>
      <c r="AB446" s="73"/>
      <c r="AC446" s="54"/>
      <c r="AD446" s="418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57">
        <v>30600009</v>
      </c>
      <c r="B447" s="61" t="s">
        <v>353</v>
      </c>
      <c r="C447" s="16" t="s">
        <v>354</v>
      </c>
      <c r="D447" s="17">
        <v>5</v>
      </c>
      <c r="E447" s="17"/>
      <c r="F447" s="6"/>
      <c r="G447" s="109">
        <f>SUM('10:14'!G447)</f>
        <v>0</v>
      </c>
      <c r="H447" s="411">
        <f t="shared" si="175"/>
        <v>0</v>
      </c>
      <c r="I447" s="109">
        <f>SUM('10:14'!I447)</f>
        <v>0</v>
      </c>
      <c r="J447" s="31"/>
      <c r="K447" s="35">
        <f t="array" ref="K447">IF(ISERROR(G447/L447),"",G447/L447)</f>
        <v>0</v>
      </c>
      <c r="L447" s="98">
        <v>5</v>
      </c>
      <c r="M447" s="36">
        <f t="shared" si="176"/>
        <v>0</v>
      </c>
      <c r="N447" s="31">
        <f t="shared" si="177"/>
        <v>0</v>
      </c>
      <c r="O447" s="109">
        <f>SUM('10:14'!O447)</f>
        <v>0</v>
      </c>
      <c r="P447" s="109">
        <f>SUM('10:14'!P447)</f>
        <v>0</v>
      </c>
      <c r="Q447" s="109">
        <f>SUM('10:14'!Q447)</f>
        <v>0</v>
      </c>
      <c r="R447" s="109">
        <f>SUM('10:14'!R447)</f>
        <v>0</v>
      </c>
      <c r="S447" s="109">
        <f>SUM('10:14'!S447)</f>
        <v>0</v>
      </c>
      <c r="T447" s="109">
        <f>SUM('10:14'!T447)</f>
        <v>0</v>
      </c>
      <c r="U447" s="109">
        <f>SUM('10:14'!U447)</f>
        <v>0</v>
      </c>
      <c r="V447" s="244"/>
      <c r="W447" s="33"/>
      <c r="X447" s="109">
        <f>SUM('10:14'!X447)</f>
        <v>0</v>
      </c>
      <c r="Y447" s="109">
        <f>SUM('10:14'!Y447)</f>
        <v>0</v>
      </c>
      <c r="Z447" s="109">
        <f>SUM('10:14'!Z447)</f>
        <v>0</v>
      </c>
      <c r="AA447" s="109">
        <f>SUM('10:14'!AA447)</f>
        <v>0</v>
      </c>
      <c r="AB447" s="73"/>
      <c r="AC447" s="54"/>
      <c r="AD447" s="418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57">
        <v>30600010</v>
      </c>
      <c r="B448" s="61" t="s">
        <v>353</v>
      </c>
      <c r="C448" s="16" t="s">
        <v>357</v>
      </c>
      <c r="D448" s="17">
        <v>5</v>
      </c>
      <c r="E448" s="17"/>
      <c r="F448" s="6"/>
      <c r="G448" s="109">
        <f>SUM('10:14'!G448)</f>
        <v>0</v>
      </c>
      <c r="H448" s="411">
        <f t="shared" si="175"/>
        <v>0</v>
      </c>
      <c r="I448" s="109">
        <f>SUM('10:14'!I448)</f>
        <v>0</v>
      </c>
      <c r="J448" s="31"/>
      <c r="K448" s="35">
        <f t="array" ref="K448">IF(ISERROR(G448/L448),"",G448/L448)</f>
        <v>0</v>
      </c>
      <c r="L448" s="98">
        <v>5</v>
      </c>
      <c r="M448" s="36">
        <f t="shared" si="176"/>
        <v>0</v>
      </c>
      <c r="N448" s="31">
        <f t="shared" si="177"/>
        <v>0</v>
      </c>
      <c r="O448" s="109">
        <f>SUM('10:14'!O448)</f>
        <v>0</v>
      </c>
      <c r="P448" s="109">
        <f>SUM('10:14'!P448)</f>
        <v>0</v>
      </c>
      <c r="Q448" s="109">
        <f>SUM('10:14'!Q448)</f>
        <v>0</v>
      </c>
      <c r="R448" s="109">
        <f>SUM('10:14'!R448)</f>
        <v>0</v>
      </c>
      <c r="S448" s="109">
        <f>SUM('10:14'!S448)</f>
        <v>0</v>
      </c>
      <c r="T448" s="109">
        <f>SUM('10:14'!T448)</f>
        <v>0</v>
      </c>
      <c r="U448" s="109">
        <f>SUM('10:14'!U448)</f>
        <v>0</v>
      </c>
      <c r="V448" s="244"/>
      <c r="W448" s="33"/>
      <c r="X448" s="109">
        <f>SUM('10:14'!X448)</f>
        <v>0</v>
      </c>
      <c r="Y448" s="109">
        <f>SUM('10:14'!Y448)</f>
        <v>0</v>
      </c>
      <c r="Z448" s="109">
        <f>SUM('10:14'!Z448)</f>
        <v>0</v>
      </c>
      <c r="AA448" s="109">
        <f>SUM('10:14'!AA448)</f>
        <v>0</v>
      </c>
      <c r="AB448" s="73"/>
      <c r="AC448" s="54"/>
      <c r="AD448" s="418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57">
        <v>30400001</v>
      </c>
      <c r="B449" s="65" t="s">
        <v>950</v>
      </c>
      <c r="C449" s="16" t="s">
        <v>61</v>
      </c>
      <c r="D449" s="17">
        <v>5.0599999999999996</v>
      </c>
      <c r="E449" s="17"/>
      <c r="F449" s="6"/>
      <c r="G449" s="109">
        <f>SUM('10:14'!G449)</f>
        <v>579</v>
      </c>
      <c r="H449" s="411">
        <f t="shared" si="175"/>
        <v>2929.74</v>
      </c>
      <c r="I449" s="109">
        <f>SUM('10:14'!I449)</f>
        <v>32.5</v>
      </c>
      <c r="J449" s="31">
        <f t="array" ref="J449">IF(ISERROR(G449/I449),"",G449/I449)</f>
        <v>17.815384615384616</v>
      </c>
      <c r="K449" s="35">
        <f t="array" ref="K449">IF(ISERROR(G449/L449),"",G449/L449)</f>
        <v>37.354838709677416</v>
      </c>
      <c r="L449" s="98">
        <v>15.5</v>
      </c>
      <c r="M449" s="36">
        <f t="shared" si="176"/>
        <v>-4.8548387096774164</v>
      </c>
      <c r="N449" s="31">
        <f t="shared" si="177"/>
        <v>0</v>
      </c>
      <c r="O449" s="109">
        <f>SUM('10:14'!O449)</f>
        <v>0</v>
      </c>
      <c r="P449" s="109">
        <f>SUM('10:14'!P449)</f>
        <v>0</v>
      </c>
      <c r="Q449" s="109">
        <f>SUM('10:14'!Q449)</f>
        <v>0</v>
      </c>
      <c r="R449" s="109">
        <f>SUM('10:14'!R449)</f>
        <v>0</v>
      </c>
      <c r="S449" s="109">
        <f>SUM('10:14'!S449)</f>
        <v>0</v>
      </c>
      <c r="T449" s="109">
        <f>SUM('10:14'!T449)</f>
        <v>0</v>
      </c>
      <c r="U449" s="109">
        <f>SUM('10:14'!U449)</f>
        <v>0</v>
      </c>
      <c r="V449" s="244">
        <f t="shared" ref="V449:V450" si="180">SUM(X449:AA449)</f>
        <v>0</v>
      </c>
      <c r="W449" s="33">
        <f t="shared" ref="W449:W450" si="181">IF(ISERROR(V449/G449),"",V449/G449)</f>
        <v>0</v>
      </c>
      <c r="X449" s="109">
        <f>SUM('10:14'!X449)</f>
        <v>0</v>
      </c>
      <c r="Y449" s="109">
        <f>SUM('10:14'!Y449)</f>
        <v>0</v>
      </c>
      <c r="Z449" s="109">
        <f>SUM('10:14'!Z449)</f>
        <v>0</v>
      </c>
      <c r="AA449" s="109">
        <f>SUM('10:14'!AA449)</f>
        <v>0</v>
      </c>
      <c r="AB449" s="73"/>
      <c r="AC449" s="54"/>
      <c r="AD449" s="418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57">
        <v>30400002</v>
      </c>
      <c r="B450" s="65" t="s">
        <v>950</v>
      </c>
      <c r="C450" s="16" t="s">
        <v>72</v>
      </c>
      <c r="D450" s="17">
        <v>5.0599999999999996</v>
      </c>
      <c r="E450" s="17"/>
      <c r="F450" s="6"/>
      <c r="G450" s="109">
        <f>SUM('10:14'!G450)</f>
        <v>577</v>
      </c>
      <c r="H450" s="411">
        <f t="shared" si="175"/>
        <v>2919.62</v>
      </c>
      <c r="I450" s="109">
        <f>SUM('10:14'!I450)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176"/>
        <v>-0.22580645161290391</v>
      </c>
      <c r="N450" s="31">
        <f t="shared" si="177"/>
        <v>0</v>
      </c>
      <c r="O450" s="109">
        <f>SUM('10:14'!O450)</f>
        <v>0</v>
      </c>
      <c r="P450" s="109">
        <f>SUM('10:14'!P450)</f>
        <v>0</v>
      </c>
      <c r="Q450" s="109">
        <f>SUM('10:14'!Q450)</f>
        <v>0</v>
      </c>
      <c r="R450" s="109">
        <f>SUM('10:14'!R450)</f>
        <v>0</v>
      </c>
      <c r="S450" s="109">
        <f>SUM('10:14'!S450)</f>
        <v>0</v>
      </c>
      <c r="T450" s="109">
        <f>SUM('10:14'!T450)</f>
        <v>0</v>
      </c>
      <c r="U450" s="109">
        <f>SUM('10:14'!U450)</f>
        <v>0</v>
      </c>
      <c r="V450" s="244">
        <f t="shared" si="180"/>
        <v>0</v>
      </c>
      <c r="W450" s="33">
        <f t="shared" si="181"/>
        <v>0</v>
      </c>
      <c r="X450" s="109">
        <f>SUM('10:14'!X450)</f>
        <v>0</v>
      </c>
      <c r="Y450" s="109">
        <f>SUM('10:14'!Y450)</f>
        <v>0</v>
      </c>
      <c r="Z450" s="109">
        <f>SUM('10:14'!Z450)</f>
        <v>0</v>
      </c>
      <c r="AA450" s="109">
        <f>SUM('10:14'!AA450)</f>
        <v>0</v>
      </c>
      <c r="AB450" s="73"/>
      <c r="AC450" s="54"/>
      <c r="AD450" s="418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57">
        <v>30400004</v>
      </c>
      <c r="B451" s="260" t="s">
        <v>422</v>
      </c>
      <c r="C451" s="209" t="s">
        <v>423</v>
      </c>
      <c r="D451" s="17"/>
      <c r="E451" s="17"/>
      <c r="F451" s="6"/>
      <c r="G451" s="109">
        <f>SUM('10:14'!G451)</f>
        <v>0</v>
      </c>
      <c r="H451" s="411">
        <f t="shared" si="175"/>
        <v>0</v>
      </c>
      <c r="I451" s="109">
        <f>SUM('10:14'!I451)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176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73"/>
      <c r="AC451" s="54"/>
      <c r="AD451" s="418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57">
        <v>30400003</v>
      </c>
      <c r="B452" s="260" t="s">
        <v>422</v>
      </c>
      <c r="C452" s="209" t="s">
        <v>424</v>
      </c>
      <c r="D452" s="17"/>
      <c r="E452" s="17"/>
      <c r="F452" s="6"/>
      <c r="G452" s="109">
        <f>SUM('10:14'!G452)</f>
        <v>0</v>
      </c>
      <c r="H452" s="411">
        <f t="shared" si="175"/>
        <v>0</v>
      </c>
      <c r="I452" s="109">
        <f>SUM('10:14'!I452)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176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73"/>
      <c r="AC452" s="54"/>
      <c r="AD452" s="418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57">
        <v>30400005</v>
      </c>
      <c r="B453" s="260" t="s">
        <v>422</v>
      </c>
      <c r="C453" s="209" t="s">
        <v>425</v>
      </c>
      <c r="D453" s="17"/>
      <c r="E453" s="17"/>
      <c r="F453" s="6"/>
      <c r="G453" s="109">
        <f>SUM('10:14'!G453)</f>
        <v>0</v>
      </c>
      <c r="H453" s="411">
        <f t="shared" si="175"/>
        <v>0</v>
      </c>
      <c r="I453" s="109">
        <f>SUM('10:14'!I453)</f>
        <v>0</v>
      </c>
      <c r="J453" s="31"/>
      <c r="K453" s="35">
        <f t="array" ref="K453">IF(ISERROR(G453/L453),"",G453/L453)</f>
        <v>0</v>
      </c>
      <c r="L453" s="98">
        <v>24</v>
      </c>
      <c r="M453" s="36">
        <f t="shared" si="176"/>
        <v>0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73"/>
      <c r="AC453" s="54"/>
      <c r="AD453" s="418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57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109">
        <f>SUM('10:14'!G454)</f>
        <v>0</v>
      </c>
      <c r="H454" s="411">
        <f t="shared" si="175"/>
        <v>0</v>
      </c>
      <c r="I454" s="109">
        <f>SUM('10:14'!I454)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98">
        <v>9</v>
      </c>
      <c r="M454" s="36">
        <f t="shared" si="176"/>
        <v>0</v>
      </c>
      <c r="N454" s="31">
        <f t="shared" ref="N454:N456" si="182">SUM(O454:U454)</f>
        <v>0</v>
      </c>
      <c r="O454" s="109">
        <f>SUM('10:14'!O454)</f>
        <v>0</v>
      </c>
      <c r="P454" s="109">
        <f>SUM('10:14'!P454)</f>
        <v>0</v>
      </c>
      <c r="Q454" s="109">
        <f>SUM('10:14'!Q454)</f>
        <v>0</v>
      </c>
      <c r="R454" s="109">
        <f>SUM('10:14'!R454)</f>
        <v>0</v>
      </c>
      <c r="S454" s="109">
        <f>SUM('10:14'!S454)</f>
        <v>0</v>
      </c>
      <c r="T454" s="109">
        <f>SUM('10:14'!T454)</f>
        <v>0</v>
      </c>
      <c r="U454" s="109">
        <f>SUM('10:14'!U454)</f>
        <v>0</v>
      </c>
      <c r="V454" s="244">
        <f t="shared" ref="V454:V456" si="183">SUM(X454:AA454)</f>
        <v>0</v>
      </c>
      <c r="W454" s="33" t="str">
        <f t="shared" ref="W454:W478" si="184">IF(ISERROR(V454/G454),"",V454/G454)</f>
        <v/>
      </c>
      <c r="X454" s="109">
        <f>SUM('10:14'!X454)</f>
        <v>0</v>
      </c>
      <c r="Y454" s="109">
        <f>SUM('10:14'!Y454)</f>
        <v>0</v>
      </c>
      <c r="Z454" s="109">
        <f>SUM('10:14'!Z454)</f>
        <v>0</v>
      </c>
      <c r="AA454" s="109">
        <f>SUM('10:14'!AA454)</f>
        <v>0</v>
      </c>
      <c r="AB454" s="73"/>
      <c r="AC454" s="54"/>
      <c r="AD454" s="418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57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109">
        <f>SUM('10:14'!G455)</f>
        <v>0</v>
      </c>
      <c r="H455" s="411">
        <f t="shared" si="175"/>
        <v>0</v>
      </c>
      <c r="I455" s="109">
        <f>SUM('10:14'!I455)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98">
        <v>9</v>
      </c>
      <c r="M455" s="36">
        <f t="shared" si="176"/>
        <v>0</v>
      </c>
      <c r="N455" s="31">
        <f t="shared" si="182"/>
        <v>0</v>
      </c>
      <c r="O455" s="109">
        <f>SUM('10:14'!O455)</f>
        <v>0</v>
      </c>
      <c r="P455" s="109">
        <f>SUM('10:14'!P455)</f>
        <v>0</v>
      </c>
      <c r="Q455" s="109">
        <f>SUM('10:14'!Q455)</f>
        <v>0</v>
      </c>
      <c r="R455" s="109">
        <f>SUM('10:14'!R455)</f>
        <v>0</v>
      </c>
      <c r="S455" s="109">
        <f>SUM('10:14'!S455)</f>
        <v>0</v>
      </c>
      <c r="T455" s="109">
        <f>SUM('10:14'!T455)</f>
        <v>0</v>
      </c>
      <c r="U455" s="109">
        <f>SUM('10:14'!U455)</f>
        <v>0</v>
      </c>
      <c r="V455" s="244">
        <f t="shared" si="183"/>
        <v>0</v>
      </c>
      <c r="W455" s="33" t="str">
        <f t="shared" si="184"/>
        <v/>
      </c>
      <c r="X455" s="109">
        <f>SUM('10:14'!X455)</f>
        <v>0</v>
      </c>
      <c r="Y455" s="109">
        <f>SUM('10:14'!Y455)</f>
        <v>0</v>
      </c>
      <c r="Z455" s="109">
        <f>SUM('10:14'!Z455)</f>
        <v>0</v>
      </c>
      <c r="AA455" s="109">
        <f>SUM('10:14'!AA455)</f>
        <v>0</v>
      </c>
      <c r="AB455" s="73"/>
      <c r="AC455" s="54"/>
      <c r="AD455" s="418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57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109">
        <f>SUM('10:14'!G456)</f>
        <v>0</v>
      </c>
      <c r="H456" s="411">
        <f t="shared" si="175"/>
        <v>0</v>
      </c>
      <c r="I456" s="109">
        <f>SUM('10:14'!I456)</f>
        <v>0</v>
      </c>
      <c r="J456" s="31" t="str">
        <f t="array" ref="J456">IF(ISERROR(G456/I456),"",G456/I456)</f>
        <v/>
      </c>
      <c r="K456" s="411">
        <f t="array" ref="K456">IF(ISERROR(G456/L456),"",G456/L456)</f>
        <v>0</v>
      </c>
      <c r="L456" s="98">
        <v>9</v>
      </c>
      <c r="M456" s="36">
        <f t="shared" si="176"/>
        <v>0</v>
      </c>
      <c r="N456" s="31">
        <f t="shared" si="182"/>
        <v>0</v>
      </c>
      <c r="O456" s="109">
        <f>SUM('10:14'!O456)</f>
        <v>0</v>
      </c>
      <c r="P456" s="109">
        <f>SUM('10:14'!P456)</f>
        <v>0</v>
      </c>
      <c r="Q456" s="109">
        <f>SUM('10:14'!Q456)</f>
        <v>0</v>
      </c>
      <c r="R456" s="109">
        <f>SUM('10:14'!R456)</f>
        <v>0</v>
      </c>
      <c r="S456" s="109">
        <f>SUM('10:14'!S456)</f>
        <v>0</v>
      </c>
      <c r="T456" s="109">
        <f>SUM('10:14'!T456)</f>
        <v>0</v>
      </c>
      <c r="U456" s="109">
        <f>SUM('10:14'!U456)</f>
        <v>0</v>
      </c>
      <c r="V456" s="244">
        <f t="shared" si="183"/>
        <v>0</v>
      </c>
      <c r="W456" s="33" t="str">
        <f t="shared" si="184"/>
        <v/>
      </c>
      <c r="X456" s="109">
        <f>SUM('10:14'!X456)</f>
        <v>0</v>
      </c>
      <c r="Y456" s="109">
        <f>SUM('10:14'!Y456)</f>
        <v>0</v>
      </c>
      <c r="Z456" s="109">
        <f>SUM('10:14'!Z456)</f>
        <v>0</v>
      </c>
      <c r="AA456" s="109">
        <f>SUM('10:14'!AA456)</f>
        <v>0</v>
      </c>
      <c r="AB456" s="73"/>
      <c r="AC456" s="54"/>
      <c r="AD456" s="418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632" t="s">
        <v>92</v>
      </c>
      <c r="B457" s="633"/>
      <c r="C457" s="414" t="s">
        <v>71</v>
      </c>
      <c r="D457" s="20"/>
      <c r="E457" s="20"/>
      <c r="F457" s="32"/>
      <c r="G457" s="118">
        <f>SUM(G423:G456)</f>
        <v>2192</v>
      </c>
      <c r="H457" s="30">
        <f>SUM(H423:H456)</f>
        <v>11060.439999999999</v>
      </c>
      <c r="I457" s="30">
        <f>SUM(I423:I456)</f>
        <v>191.5</v>
      </c>
      <c r="J457" s="31">
        <f t="array" ref="J457">IF(ISERROR(G457/I457),"",G457/I457)</f>
        <v>11.446475195822455</v>
      </c>
      <c r="K457" s="30">
        <f>SUM(K423:K456)</f>
        <v>185.97849462365591</v>
      </c>
      <c r="L457" s="114"/>
      <c r="M457" s="105">
        <f t="shared" ref="M457:V457" si="185">SUM(M423:M456)</f>
        <v>5.5215053763440984</v>
      </c>
      <c r="N457" s="30">
        <f t="shared" si="185"/>
        <v>0</v>
      </c>
      <c r="O457" s="107">
        <f t="shared" si="185"/>
        <v>0</v>
      </c>
      <c r="P457" s="107">
        <f t="shared" si="185"/>
        <v>0</v>
      </c>
      <c r="Q457" s="107">
        <f t="shared" si="185"/>
        <v>0</v>
      </c>
      <c r="R457" s="107">
        <f t="shared" si="185"/>
        <v>0</v>
      </c>
      <c r="S457" s="108">
        <f t="shared" si="185"/>
        <v>0</v>
      </c>
      <c r="T457" s="107">
        <f t="shared" si="185"/>
        <v>0</v>
      </c>
      <c r="U457" s="107">
        <f t="shared" si="185"/>
        <v>0</v>
      </c>
      <c r="V457" s="244">
        <f t="shared" si="185"/>
        <v>0</v>
      </c>
      <c r="W457" s="33">
        <f t="shared" si="184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70"/>
      <c r="AD457" s="418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57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109">
        <f>SUM('10:14'!G458)</f>
        <v>0</v>
      </c>
      <c r="H458" s="411">
        <f>D458*G458</f>
        <v>0</v>
      </c>
      <c r="I458" s="109">
        <f>SUM('10:14'!I458)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109">
        <f>SUM('10:14'!O458)</f>
        <v>0</v>
      </c>
      <c r="P458" s="109">
        <f>SUM('10:14'!P458)</f>
        <v>0</v>
      </c>
      <c r="Q458" s="109">
        <f>SUM('10:14'!Q458)</f>
        <v>0</v>
      </c>
      <c r="R458" s="109">
        <f>SUM('10:14'!R458)</f>
        <v>0</v>
      </c>
      <c r="S458" s="109">
        <f>SUM('10:14'!S458)</f>
        <v>0</v>
      </c>
      <c r="T458" s="109">
        <f>SUM('10:14'!T458)</f>
        <v>0</v>
      </c>
      <c r="U458" s="109">
        <f>SUM('10:14'!U458)</f>
        <v>0</v>
      </c>
      <c r="V458" s="244">
        <f t="shared" ref="V458:V472" si="188">SUM(X458:AA458)</f>
        <v>0</v>
      </c>
      <c r="W458" s="33" t="str">
        <f t="shared" si="184"/>
        <v/>
      </c>
      <c r="X458" s="109">
        <f>SUM('10:14'!X458)</f>
        <v>0</v>
      </c>
      <c r="Y458" s="109">
        <f>SUM('10:14'!Y458)</f>
        <v>0</v>
      </c>
      <c r="Z458" s="109">
        <f>SUM('10:14'!Z458)</f>
        <v>0</v>
      </c>
      <c r="AA458" s="109">
        <f>SUM('10:14'!AA458)</f>
        <v>0</v>
      </c>
      <c r="AB458" s="73"/>
      <c r="AC458" s="54"/>
      <c r="AD458" s="418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57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109">
        <f>SUM('10:14'!G459)</f>
        <v>0</v>
      </c>
      <c r="H459" s="411">
        <f t="shared" ref="H459:H472" si="189">D459*G459</f>
        <v>0</v>
      </c>
      <c r="I459" s="109">
        <f>SUM('10:14'!I459)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186"/>
        <v>0</v>
      </c>
      <c r="N459" s="31">
        <f t="shared" si="187"/>
        <v>0</v>
      </c>
      <c r="O459" s="109">
        <f>SUM('10:14'!O459)</f>
        <v>0</v>
      </c>
      <c r="P459" s="109">
        <f>SUM('10:14'!P459)</f>
        <v>0</v>
      </c>
      <c r="Q459" s="109">
        <f>SUM('10:14'!Q459)</f>
        <v>0</v>
      </c>
      <c r="R459" s="109">
        <f>SUM('10:14'!R459)</f>
        <v>0</v>
      </c>
      <c r="S459" s="109">
        <f>SUM('10:14'!S459)</f>
        <v>0</v>
      </c>
      <c r="T459" s="109">
        <f>SUM('10:14'!T459)</f>
        <v>0</v>
      </c>
      <c r="U459" s="109">
        <f>SUM('10:14'!U459)</f>
        <v>0</v>
      </c>
      <c r="V459" s="244">
        <f t="shared" si="188"/>
        <v>0</v>
      </c>
      <c r="W459" s="33" t="str">
        <f t="shared" si="184"/>
        <v/>
      </c>
      <c r="X459" s="109">
        <f>SUM('10:14'!X459)</f>
        <v>0</v>
      </c>
      <c r="Y459" s="109">
        <f>SUM('10:14'!Y459)</f>
        <v>0</v>
      </c>
      <c r="Z459" s="109">
        <f>SUM('10:14'!Z459)</f>
        <v>0</v>
      </c>
      <c r="AA459" s="109">
        <f>SUM('10:14'!AA459)</f>
        <v>0</v>
      </c>
      <c r="AB459" s="73"/>
      <c r="AC459" s="54"/>
      <c r="AD459" s="418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57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SUM('10:14'!G460)</f>
        <v>0</v>
      </c>
      <c r="H460" s="411">
        <f t="shared" si="189"/>
        <v>0</v>
      </c>
      <c r="I460" s="109">
        <f>SUM('10:14'!I460)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186"/>
        <v>0</v>
      </c>
      <c r="N460" s="31">
        <f t="shared" si="187"/>
        <v>0</v>
      </c>
      <c r="O460" s="109">
        <f>SUM('10:14'!O460)</f>
        <v>0</v>
      </c>
      <c r="P460" s="109">
        <f>SUM('10:14'!P460)</f>
        <v>0</v>
      </c>
      <c r="Q460" s="109">
        <f>SUM('10:14'!Q460)</f>
        <v>0</v>
      </c>
      <c r="R460" s="109">
        <f>SUM('10:14'!R460)</f>
        <v>0</v>
      </c>
      <c r="S460" s="109">
        <f>SUM('10:14'!S460)</f>
        <v>0</v>
      </c>
      <c r="T460" s="109">
        <f>SUM('10:14'!T460)</f>
        <v>0</v>
      </c>
      <c r="U460" s="109">
        <f>SUM('10:14'!U460)</f>
        <v>0</v>
      </c>
      <c r="V460" s="244">
        <f t="shared" si="188"/>
        <v>0</v>
      </c>
      <c r="W460" s="33" t="str">
        <f t="shared" si="184"/>
        <v/>
      </c>
      <c r="X460" s="109">
        <f>SUM('10:14'!X460)</f>
        <v>0</v>
      </c>
      <c r="Y460" s="109">
        <f>SUM('10:14'!Y460)</f>
        <v>0</v>
      </c>
      <c r="Z460" s="109">
        <f>SUM('10:14'!Z460)</f>
        <v>0</v>
      </c>
      <c r="AA460" s="109">
        <f>SUM('10:14'!AA460)</f>
        <v>0</v>
      </c>
      <c r="AB460" s="73"/>
      <c r="AC460" s="54"/>
      <c r="AD460" s="418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57"/>
      <c r="B461" s="63" t="s">
        <v>95</v>
      </c>
      <c r="C461" s="16" t="s">
        <v>82</v>
      </c>
      <c r="D461" s="17">
        <v>5.03</v>
      </c>
      <c r="E461" s="17"/>
      <c r="F461" s="6"/>
      <c r="G461" s="109">
        <f>SUM('10:14'!G461)</f>
        <v>0</v>
      </c>
      <c r="H461" s="411">
        <f t="shared" si="189"/>
        <v>0</v>
      </c>
      <c r="I461" s="109">
        <f>SUM('10:14'!I461)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186"/>
        <v>0</v>
      </c>
      <c r="N461" s="31">
        <f t="shared" si="187"/>
        <v>0</v>
      </c>
      <c r="O461" s="109">
        <f>SUM('10:14'!O461)</f>
        <v>0</v>
      </c>
      <c r="P461" s="109">
        <f>SUM('10:14'!P461)</f>
        <v>0</v>
      </c>
      <c r="Q461" s="109">
        <f>SUM('10:14'!Q461)</f>
        <v>0</v>
      </c>
      <c r="R461" s="109">
        <f>SUM('10:14'!R461)</f>
        <v>0</v>
      </c>
      <c r="S461" s="109">
        <f>SUM('10:14'!S461)</f>
        <v>0</v>
      </c>
      <c r="T461" s="109">
        <f>SUM('10:14'!T461)</f>
        <v>0</v>
      </c>
      <c r="U461" s="109">
        <f>SUM('10:14'!U461)</f>
        <v>0</v>
      </c>
      <c r="V461" s="244">
        <f t="shared" si="188"/>
        <v>0</v>
      </c>
      <c r="W461" s="33" t="str">
        <f t="shared" si="184"/>
        <v/>
      </c>
      <c r="X461" s="109">
        <f>SUM('10:14'!X461)</f>
        <v>0</v>
      </c>
      <c r="Y461" s="109">
        <f>SUM('10:14'!Y461)</f>
        <v>0</v>
      </c>
      <c r="Z461" s="109">
        <f>SUM('10:14'!Z461)</f>
        <v>0</v>
      </c>
      <c r="AA461" s="109">
        <f>SUM('10:14'!AA461)</f>
        <v>0</v>
      </c>
      <c r="AB461" s="73"/>
      <c r="AC461" s="54"/>
      <c r="AD461" s="418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57">
        <v>30100054</v>
      </c>
      <c r="B462" s="63" t="s">
        <v>95</v>
      </c>
      <c r="C462" s="412" t="s">
        <v>72</v>
      </c>
      <c r="D462" s="17">
        <v>5.03</v>
      </c>
      <c r="E462" s="17"/>
      <c r="F462" s="6"/>
      <c r="G462" s="109">
        <f>SUM('10:14'!G462)</f>
        <v>0</v>
      </c>
      <c r="H462" s="411">
        <f t="shared" si="189"/>
        <v>0</v>
      </c>
      <c r="I462" s="109">
        <f>SUM('10:14'!I462)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186"/>
        <v>0</v>
      </c>
      <c r="N462" s="31">
        <f t="shared" si="187"/>
        <v>0</v>
      </c>
      <c r="O462" s="109">
        <f>SUM('10:14'!O462)</f>
        <v>0</v>
      </c>
      <c r="P462" s="109">
        <f>SUM('10:14'!P462)</f>
        <v>0</v>
      </c>
      <c r="Q462" s="109">
        <f>SUM('10:14'!Q462)</f>
        <v>0</v>
      </c>
      <c r="R462" s="109">
        <f>SUM('10:14'!R462)</f>
        <v>0</v>
      </c>
      <c r="S462" s="109">
        <f>SUM('10:14'!S462)</f>
        <v>0</v>
      </c>
      <c r="T462" s="109">
        <f>SUM('10:14'!T462)</f>
        <v>0</v>
      </c>
      <c r="U462" s="109">
        <f>SUM('10:14'!U462)</f>
        <v>0</v>
      </c>
      <c r="V462" s="244">
        <f t="shared" si="188"/>
        <v>0</v>
      </c>
      <c r="W462" s="33" t="str">
        <f t="shared" si="184"/>
        <v/>
      </c>
      <c r="X462" s="109">
        <f>SUM('10:14'!X462)</f>
        <v>0</v>
      </c>
      <c r="Y462" s="109">
        <f>SUM('10:14'!Y462)</f>
        <v>0</v>
      </c>
      <c r="Z462" s="109">
        <f>SUM('10:14'!Z462)</f>
        <v>0</v>
      </c>
      <c r="AA462" s="109">
        <f>SUM('10:14'!AA462)</f>
        <v>0</v>
      </c>
      <c r="AB462" s="73"/>
      <c r="AC462" s="54"/>
      <c r="AD462" s="418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57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109">
        <f>SUM('10:14'!G463)</f>
        <v>0</v>
      </c>
      <c r="H463" s="411">
        <f t="shared" si="189"/>
        <v>0</v>
      </c>
      <c r="I463" s="109">
        <f>SUM('10:14'!I463)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186"/>
        <v>0</v>
      </c>
      <c r="N463" s="31">
        <f t="shared" si="187"/>
        <v>0</v>
      </c>
      <c r="O463" s="109">
        <f>SUM('10:14'!O463)</f>
        <v>0</v>
      </c>
      <c r="P463" s="109">
        <f>SUM('10:14'!P463)</f>
        <v>0</v>
      </c>
      <c r="Q463" s="109">
        <f>SUM('10:14'!Q463)</f>
        <v>0</v>
      </c>
      <c r="R463" s="109">
        <f>SUM('10:14'!R463)</f>
        <v>0</v>
      </c>
      <c r="S463" s="109">
        <f>SUM('10:14'!S463)</f>
        <v>0</v>
      </c>
      <c r="T463" s="109">
        <f>SUM('10:14'!T463)</f>
        <v>0</v>
      </c>
      <c r="U463" s="109">
        <f>SUM('10:14'!U463)</f>
        <v>0</v>
      </c>
      <c r="V463" s="244">
        <f t="shared" si="188"/>
        <v>0</v>
      </c>
      <c r="W463" s="33" t="str">
        <f t="shared" si="184"/>
        <v/>
      </c>
      <c r="X463" s="109">
        <f>SUM('10:14'!X463)</f>
        <v>0</v>
      </c>
      <c r="Y463" s="109">
        <f>SUM('10:14'!Y463)</f>
        <v>0</v>
      </c>
      <c r="Z463" s="109">
        <f>SUM('10:14'!Z463)</f>
        <v>0</v>
      </c>
      <c r="AA463" s="109">
        <f>SUM('10:14'!AA463)</f>
        <v>0</v>
      </c>
      <c r="AB463" s="73"/>
      <c r="AC463" s="54"/>
      <c r="AD463" s="418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57"/>
      <c r="B464" s="63" t="s">
        <v>95</v>
      </c>
      <c r="C464" s="16" t="s">
        <v>60</v>
      </c>
      <c r="D464" s="17">
        <v>5.03</v>
      </c>
      <c r="E464" s="17"/>
      <c r="F464" s="6"/>
      <c r="G464" s="109">
        <f>SUM('10:14'!G464)</f>
        <v>0</v>
      </c>
      <c r="H464" s="411">
        <f t="shared" si="189"/>
        <v>0</v>
      </c>
      <c r="I464" s="109">
        <f>SUM('10:14'!I464)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186"/>
        <v>0</v>
      </c>
      <c r="N464" s="31">
        <f t="shared" si="187"/>
        <v>0</v>
      </c>
      <c r="O464" s="109">
        <f>SUM('10:14'!O464)</f>
        <v>0</v>
      </c>
      <c r="P464" s="109">
        <f>SUM('10:14'!P464)</f>
        <v>0</v>
      </c>
      <c r="Q464" s="109">
        <f>SUM('10:14'!Q464)</f>
        <v>0</v>
      </c>
      <c r="R464" s="109">
        <f>SUM('10:14'!R464)</f>
        <v>0</v>
      </c>
      <c r="S464" s="109">
        <f>SUM('10:14'!S464)</f>
        <v>0</v>
      </c>
      <c r="T464" s="109">
        <f>SUM('10:14'!T464)</f>
        <v>0</v>
      </c>
      <c r="U464" s="109">
        <f>SUM('10:14'!U464)</f>
        <v>0</v>
      </c>
      <c r="V464" s="244">
        <f t="shared" si="188"/>
        <v>0</v>
      </c>
      <c r="W464" s="33" t="str">
        <f t="shared" si="184"/>
        <v/>
      </c>
      <c r="X464" s="109">
        <f>SUM('10:14'!X464)</f>
        <v>0</v>
      </c>
      <c r="Y464" s="109">
        <f>SUM('10:14'!Y464)</f>
        <v>0</v>
      </c>
      <c r="Z464" s="109">
        <f>SUM('10:14'!Z464)</f>
        <v>0</v>
      </c>
      <c r="AA464" s="109">
        <f>SUM('10:14'!AA464)</f>
        <v>0</v>
      </c>
      <c r="AB464" s="73"/>
      <c r="AC464" s="54"/>
      <c r="AD464" s="418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57"/>
      <c r="B465" s="63" t="s">
        <v>95</v>
      </c>
      <c r="C465" s="412" t="s">
        <v>96</v>
      </c>
      <c r="D465" s="17">
        <v>5.03</v>
      </c>
      <c r="E465" s="17"/>
      <c r="F465" s="6"/>
      <c r="G465" s="109">
        <f>SUM('10:14'!G465)</f>
        <v>0</v>
      </c>
      <c r="H465" s="411">
        <f t="shared" si="189"/>
        <v>0</v>
      </c>
      <c r="I465" s="109">
        <f>SUM('10:14'!I465)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186"/>
        <v>0</v>
      </c>
      <c r="N465" s="31">
        <f t="shared" si="187"/>
        <v>0</v>
      </c>
      <c r="O465" s="109">
        <f>SUM('10:14'!O465)</f>
        <v>0</v>
      </c>
      <c r="P465" s="109">
        <f>SUM('10:14'!P465)</f>
        <v>0</v>
      </c>
      <c r="Q465" s="109">
        <f>SUM('10:14'!Q465)</f>
        <v>0</v>
      </c>
      <c r="R465" s="109">
        <f>SUM('10:14'!R465)</f>
        <v>0</v>
      </c>
      <c r="S465" s="109">
        <f>SUM('10:14'!S465)</f>
        <v>0</v>
      </c>
      <c r="T465" s="109">
        <f>SUM('10:14'!T465)</f>
        <v>0</v>
      </c>
      <c r="U465" s="109">
        <f>SUM('10:14'!U465)</f>
        <v>0</v>
      </c>
      <c r="V465" s="244">
        <f t="shared" si="188"/>
        <v>0</v>
      </c>
      <c r="W465" s="33" t="str">
        <f t="shared" si="184"/>
        <v/>
      </c>
      <c r="X465" s="109">
        <f>SUM('10:14'!X465)</f>
        <v>0</v>
      </c>
      <c r="Y465" s="109">
        <f>SUM('10:14'!Y465)</f>
        <v>0</v>
      </c>
      <c r="Z465" s="109">
        <f>SUM('10:14'!Z465)</f>
        <v>0</v>
      </c>
      <c r="AA465" s="109">
        <f>SUM('10:14'!AA465)</f>
        <v>0</v>
      </c>
      <c r="AB465" s="73"/>
      <c r="AC465" s="54"/>
      <c r="AD465" s="418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57">
        <v>30101067</v>
      </c>
      <c r="B466" s="63" t="s">
        <v>97</v>
      </c>
      <c r="C466" s="412" t="s">
        <v>82</v>
      </c>
      <c r="D466" s="17">
        <v>5.03</v>
      </c>
      <c r="E466" s="17"/>
      <c r="F466" s="6"/>
      <c r="G466" s="109">
        <f>SUM('10:14'!G466)</f>
        <v>0</v>
      </c>
      <c r="H466" s="411">
        <f t="shared" si="189"/>
        <v>0</v>
      </c>
      <c r="I466" s="109">
        <f>SUM('10:14'!I466)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186"/>
        <v/>
      </c>
      <c r="N466" s="31">
        <f t="shared" si="187"/>
        <v>0</v>
      </c>
      <c r="O466" s="109">
        <f>SUM('10:14'!O466)</f>
        <v>0</v>
      </c>
      <c r="P466" s="109">
        <f>SUM('10:14'!P466)</f>
        <v>0</v>
      </c>
      <c r="Q466" s="109">
        <f>SUM('10:14'!Q466)</f>
        <v>0</v>
      </c>
      <c r="R466" s="109">
        <f>SUM('10:14'!R466)</f>
        <v>0</v>
      </c>
      <c r="S466" s="109">
        <f>SUM('10:14'!S466)</f>
        <v>0</v>
      </c>
      <c r="T466" s="109">
        <f>SUM('10:14'!T466)</f>
        <v>0</v>
      </c>
      <c r="U466" s="109">
        <f>SUM('10:14'!U466)</f>
        <v>0</v>
      </c>
      <c r="V466" s="244">
        <f t="shared" si="188"/>
        <v>0</v>
      </c>
      <c r="W466" s="33" t="str">
        <f t="shared" si="184"/>
        <v/>
      </c>
      <c r="X466" s="109">
        <f>SUM('10:14'!X466)</f>
        <v>0</v>
      </c>
      <c r="Y466" s="109">
        <f>SUM('10:14'!Y466)</f>
        <v>0</v>
      </c>
      <c r="Z466" s="109">
        <f>SUM('10:14'!Z466)</f>
        <v>0</v>
      </c>
      <c r="AA466" s="109">
        <f>SUM('10:14'!AA466)</f>
        <v>0</v>
      </c>
      <c r="AB466" s="73"/>
      <c r="AC466" s="54"/>
      <c r="AD466" s="418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57">
        <v>30101068</v>
      </c>
      <c r="B467" s="63" t="s">
        <v>97</v>
      </c>
      <c r="C467" s="412" t="s">
        <v>72</v>
      </c>
      <c r="D467" s="17">
        <v>5.03</v>
      </c>
      <c r="E467" s="17"/>
      <c r="F467" s="6"/>
      <c r="G467" s="109">
        <f>SUM('10:14'!G467)</f>
        <v>0</v>
      </c>
      <c r="H467" s="411">
        <f t="shared" si="189"/>
        <v>0</v>
      </c>
      <c r="I467" s="109">
        <f>SUM('10:14'!I467)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186"/>
        <v/>
      </c>
      <c r="N467" s="31">
        <f t="shared" si="187"/>
        <v>0</v>
      </c>
      <c r="O467" s="109">
        <f>SUM('10:14'!O467)</f>
        <v>0</v>
      </c>
      <c r="P467" s="109">
        <f>SUM('10:14'!P467)</f>
        <v>0</v>
      </c>
      <c r="Q467" s="109">
        <f>SUM('10:14'!Q467)</f>
        <v>0</v>
      </c>
      <c r="R467" s="109">
        <f>SUM('10:14'!R467)</f>
        <v>0</v>
      </c>
      <c r="S467" s="109">
        <f>SUM('10:14'!S467)</f>
        <v>0</v>
      </c>
      <c r="T467" s="109">
        <f>SUM('10:14'!T467)</f>
        <v>0</v>
      </c>
      <c r="U467" s="109">
        <f>SUM('10:14'!U467)</f>
        <v>0</v>
      </c>
      <c r="V467" s="244">
        <f t="shared" si="188"/>
        <v>0</v>
      </c>
      <c r="W467" s="33" t="str">
        <f t="shared" si="184"/>
        <v/>
      </c>
      <c r="X467" s="109">
        <f>SUM('10:14'!X467)</f>
        <v>0</v>
      </c>
      <c r="Y467" s="109">
        <f>SUM('10:14'!Y467)</f>
        <v>0</v>
      </c>
      <c r="Z467" s="109">
        <f>SUM('10:14'!Z467)</f>
        <v>0</v>
      </c>
      <c r="AA467" s="109">
        <f>SUM('10:14'!AA467)</f>
        <v>0</v>
      </c>
      <c r="AB467" s="73"/>
      <c r="AC467" s="54"/>
      <c r="AD467" s="418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57">
        <v>30101069</v>
      </c>
      <c r="B468" s="63" t="s">
        <v>97</v>
      </c>
      <c r="C468" s="412" t="s">
        <v>60</v>
      </c>
      <c r="D468" s="17">
        <v>5.03</v>
      </c>
      <c r="E468" s="17"/>
      <c r="F468" s="6"/>
      <c r="G468" s="109">
        <f>SUM('10:14'!G468)</f>
        <v>0</v>
      </c>
      <c r="H468" s="411">
        <f t="shared" si="189"/>
        <v>0</v>
      </c>
      <c r="I468" s="109">
        <f>SUM('10:14'!I468)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186"/>
        <v/>
      </c>
      <c r="N468" s="31">
        <f t="shared" si="187"/>
        <v>0</v>
      </c>
      <c r="O468" s="109">
        <f>SUM('10:14'!O468)</f>
        <v>0</v>
      </c>
      <c r="P468" s="109">
        <f>SUM('10:14'!P468)</f>
        <v>0</v>
      </c>
      <c r="Q468" s="109">
        <f>SUM('10:14'!Q468)</f>
        <v>0</v>
      </c>
      <c r="R468" s="109">
        <f>SUM('10:14'!R468)</f>
        <v>0</v>
      </c>
      <c r="S468" s="109">
        <f>SUM('10:14'!S468)</f>
        <v>0</v>
      </c>
      <c r="T468" s="109">
        <f>SUM('10:14'!T468)</f>
        <v>0</v>
      </c>
      <c r="U468" s="109">
        <f>SUM('10:14'!U468)</f>
        <v>0</v>
      </c>
      <c r="V468" s="244">
        <f t="shared" si="188"/>
        <v>0</v>
      </c>
      <c r="W468" s="33" t="str">
        <f t="shared" si="184"/>
        <v/>
      </c>
      <c r="X468" s="109">
        <f>SUM('10:14'!X468)</f>
        <v>0</v>
      </c>
      <c r="Y468" s="109">
        <f>SUM('10:14'!Y468)</f>
        <v>0</v>
      </c>
      <c r="Z468" s="109">
        <f>SUM('10:14'!Z468)</f>
        <v>0</v>
      </c>
      <c r="AA468" s="109">
        <f>SUM('10:14'!AA468)</f>
        <v>0</v>
      </c>
      <c r="AB468" s="73"/>
      <c r="AC468" s="54"/>
      <c r="AD468" s="418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57">
        <v>30101070</v>
      </c>
      <c r="B469" s="63" t="s">
        <v>97</v>
      </c>
      <c r="C469" s="412" t="s">
        <v>96</v>
      </c>
      <c r="D469" s="17">
        <v>5.03</v>
      </c>
      <c r="E469" s="17"/>
      <c r="F469" s="6"/>
      <c r="G469" s="109">
        <f>SUM('10:14'!G469)</f>
        <v>0</v>
      </c>
      <c r="H469" s="411">
        <f t="shared" si="189"/>
        <v>0</v>
      </c>
      <c r="I469" s="109">
        <f>SUM('10:14'!I469)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186"/>
        <v/>
      </c>
      <c r="N469" s="31">
        <f t="shared" si="187"/>
        <v>0</v>
      </c>
      <c r="O469" s="109">
        <f>SUM('10:14'!O469)</f>
        <v>0</v>
      </c>
      <c r="P469" s="109">
        <f>SUM('10:14'!P469)</f>
        <v>0</v>
      </c>
      <c r="Q469" s="109">
        <f>SUM('10:14'!Q469)</f>
        <v>0</v>
      </c>
      <c r="R469" s="109">
        <f>SUM('10:14'!R469)</f>
        <v>0</v>
      </c>
      <c r="S469" s="109">
        <f>SUM('10:14'!S469)</f>
        <v>0</v>
      </c>
      <c r="T469" s="109">
        <f>SUM('10:14'!T469)</f>
        <v>0</v>
      </c>
      <c r="U469" s="109">
        <f>SUM('10:14'!U469)</f>
        <v>0</v>
      </c>
      <c r="V469" s="244">
        <f t="shared" si="188"/>
        <v>0</v>
      </c>
      <c r="W469" s="33" t="str">
        <f t="shared" si="184"/>
        <v/>
      </c>
      <c r="X469" s="109">
        <f>SUM('10:14'!X469)</f>
        <v>0</v>
      </c>
      <c r="Y469" s="109">
        <f>SUM('10:14'!Y469)</f>
        <v>0</v>
      </c>
      <c r="Z469" s="109">
        <f>SUM('10:14'!Z469)</f>
        <v>0</v>
      </c>
      <c r="AA469" s="109">
        <f>SUM('10:14'!AA469)</f>
        <v>0</v>
      </c>
      <c r="AB469" s="73"/>
      <c r="AC469" s="54"/>
      <c r="AD469" s="418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57">
        <v>30101071</v>
      </c>
      <c r="B470" s="63" t="s">
        <v>97</v>
      </c>
      <c r="C470" s="412" t="s">
        <v>73</v>
      </c>
      <c r="D470" s="17">
        <v>5.03</v>
      </c>
      <c r="E470" s="17"/>
      <c r="F470" s="6"/>
      <c r="G470" s="109">
        <f>SUM('10:14'!G470)</f>
        <v>0</v>
      </c>
      <c r="H470" s="411">
        <f t="shared" si="189"/>
        <v>0</v>
      </c>
      <c r="I470" s="109">
        <f>SUM('10:14'!I470)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186"/>
        <v/>
      </c>
      <c r="N470" s="31">
        <f t="shared" si="187"/>
        <v>0</v>
      </c>
      <c r="O470" s="109">
        <f>SUM('10:14'!O470)</f>
        <v>0</v>
      </c>
      <c r="P470" s="109">
        <f>SUM('10:14'!P470)</f>
        <v>0</v>
      </c>
      <c r="Q470" s="109">
        <f>SUM('10:14'!Q470)</f>
        <v>0</v>
      </c>
      <c r="R470" s="109">
        <f>SUM('10:14'!R470)</f>
        <v>0</v>
      </c>
      <c r="S470" s="109">
        <f>SUM('10:14'!S470)</f>
        <v>0</v>
      </c>
      <c r="T470" s="109">
        <f>SUM('10:14'!T470)</f>
        <v>0</v>
      </c>
      <c r="U470" s="109">
        <f>SUM('10:14'!U470)</f>
        <v>0</v>
      </c>
      <c r="V470" s="244">
        <f t="shared" si="188"/>
        <v>0</v>
      </c>
      <c r="W470" s="33" t="str">
        <f t="shared" si="184"/>
        <v/>
      </c>
      <c r="X470" s="109">
        <f>SUM('10:14'!X470)</f>
        <v>0</v>
      </c>
      <c r="Y470" s="109">
        <f>SUM('10:14'!Y470)</f>
        <v>0</v>
      </c>
      <c r="Z470" s="109">
        <f>SUM('10:14'!Z470)</f>
        <v>0</v>
      </c>
      <c r="AA470" s="109">
        <f>SUM('10:14'!AA470)</f>
        <v>0</v>
      </c>
      <c r="AB470" s="73"/>
      <c r="AC470" s="54"/>
      <c r="AD470" s="418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58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109">
        <f>SUM('10:14'!G471)</f>
        <v>0</v>
      </c>
      <c r="H471" s="411">
        <f t="shared" si="189"/>
        <v>0</v>
      </c>
      <c r="I471" s="109">
        <f>SUM('10:14'!I471)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186"/>
        <v>0</v>
      </c>
      <c r="N471" s="31">
        <f t="shared" si="187"/>
        <v>0</v>
      </c>
      <c r="O471" s="109">
        <f>SUM('10:14'!O471)</f>
        <v>0</v>
      </c>
      <c r="P471" s="109">
        <f>SUM('10:14'!P471)</f>
        <v>0</v>
      </c>
      <c r="Q471" s="109">
        <f>SUM('10:14'!Q471)</f>
        <v>0</v>
      </c>
      <c r="R471" s="109">
        <f>SUM('10:14'!R471)</f>
        <v>0</v>
      </c>
      <c r="S471" s="109">
        <f>SUM('10:14'!S471)</f>
        <v>0</v>
      </c>
      <c r="T471" s="109">
        <f>SUM('10:14'!T471)</f>
        <v>0</v>
      </c>
      <c r="U471" s="109">
        <f>SUM('10:14'!U471)</f>
        <v>0</v>
      </c>
      <c r="V471" s="244">
        <f t="shared" si="188"/>
        <v>0</v>
      </c>
      <c r="W471" s="33" t="str">
        <f t="shared" si="184"/>
        <v/>
      </c>
      <c r="X471" s="109">
        <f>SUM('10:14'!X471)</f>
        <v>0</v>
      </c>
      <c r="Y471" s="109">
        <f>SUM('10:14'!Y471)</f>
        <v>0</v>
      </c>
      <c r="Z471" s="109">
        <f>SUM('10:14'!Z471)</f>
        <v>0</v>
      </c>
      <c r="AA471" s="109">
        <f>SUM('10:14'!AA471)</f>
        <v>0</v>
      </c>
      <c r="AB471" s="73"/>
      <c r="AC471" s="54"/>
      <c r="AD471" s="418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58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109">
        <f>SUM('10:14'!G472)</f>
        <v>0</v>
      </c>
      <c r="H472" s="411">
        <f t="shared" si="189"/>
        <v>0</v>
      </c>
      <c r="I472" s="109">
        <f>SUM('10:14'!I472)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186"/>
        <v>0</v>
      </c>
      <c r="N472" s="31">
        <f t="shared" si="187"/>
        <v>0</v>
      </c>
      <c r="O472" s="109">
        <f>SUM('10:14'!O472)</f>
        <v>0</v>
      </c>
      <c r="P472" s="109">
        <f>SUM('10:14'!P472)</f>
        <v>0</v>
      </c>
      <c r="Q472" s="109">
        <f>SUM('10:14'!Q472)</f>
        <v>0</v>
      </c>
      <c r="R472" s="109">
        <f>SUM('10:14'!R472)</f>
        <v>0</v>
      </c>
      <c r="S472" s="109">
        <f>SUM('10:14'!S472)</f>
        <v>0</v>
      </c>
      <c r="T472" s="109">
        <f>SUM('10:14'!T472)</f>
        <v>0</v>
      </c>
      <c r="U472" s="109">
        <f>SUM('10:14'!U472)</f>
        <v>0</v>
      </c>
      <c r="V472" s="244">
        <f t="shared" si="188"/>
        <v>0</v>
      </c>
      <c r="W472" s="33" t="str">
        <f t="shared" si="184"/>
        <v/>
      </c>
      <c r="X472" s="109">
        <f>SUM('10:14'!X472)</f>
        <v>0</v>
      </c>
      <c r="Y472" s="109">
        <f>SUM('10:14'!Y472)</f>
        <v>0</v>
      </c>
      <c r="Z472" s="109">
        <f>SUM('10:14'!Z472)</f>
        <v>0</v>
      </c>
      <c r="AA472" s="109">
        <f>SUM('10:14'!AA472)</f>
        <v>0</v>
      </c>
      <c r="AB472" s="73"/>
      <c r="AC472" s="54"/>
      <c r="AD472" s="418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632" t="s">
        <v>99</v>
      </c>
      <c r="B473" s="633"/>
      <c r="C473" s="414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46">
        <f t="shared" si="190"/>
        <v>0</v>
      </c>
      <c r="W473" s="33" t="str">
        <f t="shared" si="184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70"/>
      <c r="AD473" s="418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58">
        <v>30400025</v>
      </c>
      <c r="B474" s="218" t="s">
        <v>426</v>
      </c>
      <c r="C474" s="16" t="s">
        <v>53</v>
      </c>
      <c r="D474" s="17">
        <v>5.04</v>
      </c>
      <c r="E474" s="17"/>
      <c r="F474" s="6"/>
      <c r="G474" s="109">
        <f>SUM('10:14'!G474)</f>
        <v>142</v>
      </c>
      <c r="H474" s="411">
        <f t="shared" ref="H474:H480" si="191">D474*G474</f>
        <v>715.68</v>
      </c>
      <c r="I474" s="109">
        <f>SUM('10:14'!I474)</f>
        <v>10</v>
      </c>
      <c r="J474" s="31">
        <f t="array" ref="J474">IF(ISERROR(G474/I474),"",G474/I474)</f>
        <v>14.2</v>
      </c>
      <c r="K474" s="35">
        <f t="array" ref="K474">IF(ISERROR(G474/L474),"",G474/L474)</f>
        <v>6.4545454545454541</v>
      </c>
      <c r="L474" s="98">
        <v>22</v>
      </c>
      <c r="M474" s="36">
        <f t="shared" ref="M474:M478" si="192">IF(ISERROR(I474-K474),"",I474-K474)</f>
        <v>3.5454545454545459</v>
      </c>
      <c r="N474" s="31">
        <f t="shared" ref="N474:N478" si="193">SUM(O474:U474)</f>
        <v>0</v>
      </c>
      <c r="O474" s="109">
        <f>SUM('10:14'!O474)</f>
        <v>0</v>
      </c>
      <c r="P474" s="109">
        <f>SUM('10:14'!P474)</f>
        <v>0</v>
      </c>
      <c r="Q474" s="109">
        <f>SUM('10:14'!Q474)</f>
        <v>0</v>
      </c>
      <c r="R474" s="109">
        <f>SUM('10:14'!R474)</f>
        <v>0</v>
      </c>
      <c r="S474" s="109">
        <f>SUM('10:14'!S474)</f>
        <v>0</v>
      </c>
      <c r="T474" s="109">
        <f>SUM('10:14'!T474)</f>
        <v>0</v>
      </c>
      <c r="U474" s="109">
        <f>SUM('10:14'!U474)</f>
        <v>0</v>
      </c>
      <c r="V474" s="244">
        <f t="shared" ref="V474:V478" si="194">SUM(X474:AA474)</f>
        <v>0</v>
      </c>
      <c r="W474" s="33">
        <f t="shared" si="184"/>
        <v>0</v>
      </c>
      <c r="X474" s="109">
        <f>SUM('10:14'!X474)</f>
        <v>0</v>
      </c>
      <c r="Y474" s="109">
        <f>SUM('10:14'!Y474)</f>
        <v>0</v>
      </c>
      <c r="Z474" s="109">
        <f>SUM('10:14'!Z474)</f>
        <v>0</v>
      </c>
      <c r="AA474" s="109">
        <f>SUM('10:14'!AA474)</f>
        <v>0</v>
      </c>
      <c r="AB474" s="73"/>
      <c r="AC474" s="54"/>
      <c r="AD474" s="418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58">
        <v>30400023</v>
      </c>
      <c r="B475" s="218" t="s">
        <v>426</v>
      </c>
      <c r="C475" s="16" t="s">
        <v>60</v>
      </c>
      <c r="D475" s="17">
        <v>5.04</v>
      </c>
      <c r="E475" s="17"/>
      <c r="F475" s="6"/>
      <c r="G475" s="109">
        <f>SUM('10:14'!G475)</f>
        <v>0</v>
      </c>
      <c r="H475" s="411">
        <f t="shared" si="191"/>
        <v>0</v>
      </c>
      <c r="I475" s="109">
        <f>SUM('10:14'!I475)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192"/>
        <v>0</v>
      </c>
      <c r="N475" s="31">
        <f t="shared" si="193"/>
        <v>0</v>
      </c>
      <c r="O475" s="109">
        <f>SUM('10:14'!O475)</f>
        <v>0</v>
      </c>
      <c r="P475" s="109">
        <f>SUM('10:14'!P475)</f>
        <v>0</v>
      </c>
      <c r="Q475" s="109">
        <f>SUM('10:14'!Q475)</f>
        <v>0</v>
      </c>
      <c r="R475" s="109">
        <f>SUM('10:14'!R475)</f>
        <v>0</v>
      </c>
      <c r="S475" s="109">
        <f>SUM('10:14'!S475)</f>
        <v>0</v>
      </c>
      <c r="T475" s="109">
        <f>SUM('10:14'!T475)</f>
        <v>0</v>
      </c>
      <c r="U475" s="109">
        <f>SUM('10:14'!U475)</f>
        <v>0</v>
      </c>
      <c r="V475" s="244">
        <f t="shared" si="194"/>
        <v>0</v>
      </c>
      <c r="W475" s="33" t="str">
        <f t="shared" si="184"/>
        <v/>
      </c>
      <c r="X475" s="109">
        <f>SUM('10:14'!X475)</f>
        <v>0</v>
      </c>
      <c r="Y475" s="109">
        <f>SUM('10:14'!Y475)</f>
        <v>0</v>
      </c>
      <c r="Z475" s="109">
        <f>SUM('10:14'!Z475)</f>
        <v>0</v>
      </c>
      <c r="AA475" s="109">
        <f>SUM('10:14'!AA475)</f>
        <v>0</v>
      </c>
      <c r="AB475" s="73"/>
      <c r="AC475" s="54"/>
      <c r="AD475" s="418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58">
        <v>30400024</v>
      </c>
      <c r="B476" s="218" t="s">
        <v>426</v>
      </c>
      <c r="C476" s="16" t="s">
        <v>74</v>
      </c>
      <c r="D476" s="17">
        <v>5.04</v>
      </c>
      <c r="E476" s="17"/>
      <c r="F476" s="6"/>
      <c r="G476" s="109">
        <f>SUM('10:14'!G476)</f>
        <v>60</v>
      </c>
      <c r="H476" s="411">
        <f t="shared" si="191"/>
        <v>302.39999999999998</v>
      </c>
      <c r="I476" s="109">
        <f>SUM('10:14'!I476)</f>
        <v>4</v>
      </c>
      <c r="J476" s="31">
        <f t="array" ref="J476">IF(ISERROR(G476/I476),"",G476/I476)</f>
        <v>15</v>
      </c>
      <c r="K476" s="35">
        <f t="array" ref="K476">IF(ISERROR(G476/L476),"",G476/L476)</f>
        <v>2.7272727272727271</v>
      </c>
      <c r="L476" s="98">
        <v>22</v>
      </c>
      <c r="M476" s="36">
        <f t="shared" si="192"/>
        <v>1.2727272727272729</v>
      </c>
      <c r="N476" s="31">
        <f t="shared" si="193"/>
        <v>0</v>
      </c>
      <c r="O476" s="109">
        <f>SUM('10:14'!O476)</f>
        <v>0</v>
      </c>
      <c r="P476" s="109">
        <f>SUM('10:14'!P476)</f>
        <v>0</v>
      </c>
      <c r="Q476" s="109">
        <f>SUM('10:14'!Q476)</f>
        <v>0</v>
      </c>
      <c r="R476" s="109">
        <f>SUM('10:14'!R476)</f>
        <v>0</v>
      </c>
      <c r="S476" s="109">
        <f>SUM('10:14'!S476)</f>
        <v>0</v>
      </c>
      <c r="T476" s="109">
        <f>SUM('10:14'!T476)</f>
        <v>0</v>
      </c>
      <c r="U476" s="109">
        <f>SUM('10:14'!U476)</f>
        <v>0</v>
      </c>
      <c r="V476" s="244">
        <f t="shared" si="194"/>
        <v>0</v>
      </c>
      <c r="W476" s="33">
        <f t="shared" si="184"/>
        <v>0</v>
      </c>
      <c r="X476" s="109">
        <f>SUM('10:14'!X476)</f>
        <v>0</v>
      </c>
      <c r="Y476" s="109">
        <f>SUM('10:14'!Y476)</f>
        <v>0</v>
      </c>
      <c r="Z476" s="109">
        <f>SUM('10:14'!Z476)</f>
        <v>0</v>
      </c>
      <c r="AA476" s="109">
        <f>SUM('10:14'!AA476)</f>
        <v>0</v>
      </c>
      <c r="AB476" s="73"/>
      <c r="AC476" s="54"/>
      <c r="AD476" s="418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58"/>
      <c r="B477" s="218" t="s">
        <v>426</v>
      </c>
      <c r="C477" s="16" t="s">
        <v>66</v>
      </c>
      <c r="D477" s="17">
        <v>5.04</v>
      </c>
      <c r="E477" s="17"/>
      <c r="F477" s="6"/>
      <c r="G477" s="109">
        <f>SUM('10:14'!G477)</f>
        <v>0</v>
      </c>
      <c r="H477" s="411">
        <f t="shared" si="191"/>
        <v>0</v>
      </c>
      <c r="I477" s="109">
        <f>SUM('10:14'!I477)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192"/>
        <v>0</v>
      </c>
      <c r="N477" s="31">
        <f t="shared" si="193"/>
        <v>0</v>
      </c>
      <c r="O477" s="109">
        <f>SUM('10:14'!O477)</f>
        <v>0</v>
      </c>
      <c r="P477" s="109">
        <f>SUM('10:14'!P477)</f>
        <v>0</v>
      </c>
      <c r="Q477" s="109">
        <f>SUM('10:14'!Q477)</f>
        <v>0</v>
      </c>
      <c r="R477" s="109">
        <f>SUM('10:14'!R477)</f>
        <v>0</v>
      </c>
      <c r="S477" s="109">
        <f>SUM('10:14'!S477)</f>
        <v>0</v>
      </c>
      <c r="T477" s="109">
        <f>SUM('10:14'!T477)</f>
        <v>0</v>
      </c>
      <c r="U477" s="109">
        <f>SUM('10:14'!U477)</f>
        <v>0</v>
      </c>
      <c r="V477" s="244">
        <f t="shared" si="194"/>
        <v>0</v>
      </c>
      <c r="W477" s="33" t="str">
        <f t="shared" si="184"/>
        <v/>
      </c>
      <c r="X477" s="109">
        <f>SUM('10:14'!X477)</f>
        <v>0</v>
      </c>
      <c r="Y477" s="109">
        <f>SUM('10:14'!Y477)</f>
        <v>0</v>
      </c>
      <c r="Z477" s="109">
        <f>SUM('10:14'!Z477)</f>
        <v>0</v>
      </c>
      <c r="AA477" s="109">
        <f>SUM('10:14'!AA477)</f>
        <v>0</v>
      </c>
      <c r="AB477" s="73"/>
      <c r="AC477" s="54"/>
      <c r="AD477" s="418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58"/>
      <c r="B478" s="218" t="s">
        <v>426</v>
      </c>
      <c r="C478" s="16" t="s">
        <v>101</v>
      </c>
      <c r="D478" s="17">
        <v>5.04</v>
      </c>
      <c r="E478" s="17"/>
      <c r="F478" s="6"/>
      <c r="G478" s="109">
        <f>SUM('10:14'!G478)</f>
        <v>0</v>
      </c>
      <c r="H478" s="411">
        <f t="shared" si="191"/>
        <v>0</v>
      </c>
      <c r="I478" s="109">
        <f>SUM('10:14'!I478)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192"/>
        <v>0</v>
      </c>
      <c r="N478" s="31">
        <f t="shared" si="193"/>
        <v>0</v>
      </c>
      <c r="O478" s="109">
        <f>SUM('10:14'!O478)</f>
        <v>0</v>
      </c>
      <c r="P478" s="109">
        <f>SUM('10:14'!P478)</f>
        <v>0</v>
      </c>
      <c r="Q478" s="109">
        <f>SUM('10:14'!Q478)</f>
        <v>0</v>
      </c>
      <c r="R478" s="109">
        <f>SUM('10:14'!R478)</f>
        <v>0</v>
      </c>
      <c r="S478" s="109">
        <f>SUM('10:14'!S478)</f>
        <v>0</v>
      </c>
      <c r="T478" s="109">
        <f>SUM('10:14'!T478)</f>
        <v>0</v>
      </c>
      <c r="U478" s="109">
        <f>SUM('10:14'!U478)</f>
        <v>0</v>
      </c>
      <c r="V478" s="244">
        <f t="shared" si="194"/>
        <v>0</v>
      </c>
      <c r="W478" s="33" t="str">
        <f t="shared" si="184"/>
        <v/>
      </c>
      <c r="X478" s="109">
        <f>SUM('10:14'!X478)</f>
        <v>0</v>
      </c>
      <c r="Y478" s="109">
        <f>SUM('10:14'!Y478)</f>
        <v>0</v>
      </c>
      <c r="Z478" s="109">
        <f>SUM('10:14'!Z478)</f>
        <v>0</v>
      </c>
      <c r="AA478" s="109">
        <f>SUM('10:14'!AA478)</f>
        <v>0</v>
      </c>
      <c r="AB478" s="73"/>
      <c r="AC478" s="54"/>
      <c r="AD478" s="418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58">
        <v>30400019</v>
      </c>
      <c r="B479" s="218" t="s">
        <v>443</v>
      </c>
      <c r="C479" s="209" t="s">
        <v>445</v>
      </c>
      <c r="D479" s="17">
        <v>5.04</v>
      </c>
      <c r="E479" s="17"/>
      <c r="F479" s="6"/>
      <c r="G479" s="109">
        <f>SUM('10:14'!G479)</f>
        <v>0</v>
      </c>
      <c r="H479" s="411">
        <f t="shared" si="191"/>
        <v>0</v>
      </c>
      <c r="I479" s="109">
        <f>SUM('10:14'!I479)</f>
        <v>0</v>
      </c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73"/>
      <c r="AC479" s="54"/>
      <c r="AD479" s="418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58">
        <v>30400022</v>
      </c>
      <c r="B480" s="218" t="s">
        <v>426</v>
      </c>
      <c r="C480" s="16" t="s">
        <v>55</v>
      </c>
      <c r="D480" s="17">
        <v>5.04</v>
      </c>
      <c r="E480" s="17"/>
      <c r="F480" s="6"/>
      <c r="G480" s="109">
        <f>SUM('10:14'!G480)</f>
        <v>0</v>
      </c>
      <c r="H480" s="411">
        <f t="shared" si="191"/>
        <v>0</v>
      </c>
      <c r="I480" s="109">
        <f>SUM('10:14'!I480)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109">
        <f>SUM('10:14'!O480)</f>
        <v>0</v>
      </c>
      <c r="P480" s="109">
        <f>SUM('10:14'!P480)</f>
        <v>0</v>
      </c>
      <c r="Q480" s="109">
        <f>SUM('10:14'!Q480)</f>
        <v>0</v>
      </c>
      <c r="R480" s="109">
        <f>SUM('10:14'!R480)</f>
        <v>0</v>
      </c>
      <c r="S480" s="109">
        <f>SUM('10:14'!S480)</f>
        <v>0</v>
      </c>
      <c r="T480" s="109">
        <f>SUM('10:14'!T480)</f>
        <v>0</v>
      </c>
      <c r="U480" s="109">
        <f>SUM('10:14'!U480)</f>
        <v>0</v>
      </c>
      <c r="V480" s="244">
        <f t="shared" ref="V480" si="197">SUM(X480:AA480)</f>
        <v>0</v>
      </c>
      <c r="W480" s="33" t="str">
        <f t="shared" ref="W480:W485" si="198">IF(ISERROR(V480/G480),"",V480/G480)</f>
        <v/>
      </c>
      <c r="X480" s="109">
        <f>SUM('10:14'!X480)</f>
        <v>0</v>
      </c>
      <c r="Y480" s="109">
        <f>SUM('10:14'!Y480)</f>
        <v>0</v>
      </c>
      <c r="Z480" s="109">
        <f>SUM('10:14'!Z480)</f>
        <v>0</v>
      </c>
      <c r="AA480" s="109">
        <f>SUM('10:14'!AA480)</f>
        <v>0</v>
      </c>
      <c r="AB480" s="73"/>
      <c r="AC480" s="54"/>
      <c r="AD480" s="418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632" t="s">
        <v>102</v>
      </c>
      <c r="B481" s="633"/>
      <c r="C481" s="414" t="s">
        <v>71</v>
      </c>
      <c r="D481" s="20"/>
      <c r="E481" s="20"/>
      <c r="F481" s="32"/>
      <c r="G481" s="118">
        <f>SUM(G474:G480)</f>
        <v>202</v>
      </c>
      <c r="H481" s="30">
        <f>SUM(H474:H480)</f>
        <v>1018.0799999999999</v>
      </c>
      <c r="I481" s="30">
        <f>SUM(I474:I480)</f>
        <v>14</v>
      </c>
      <c r="J481" s="31">
        <f t="array" ref="J481">IF(ISERROR(G481/I481),"",G481/I481)</f>
        <v>14.428571428571429</v>
      </c>
      <c r="K481" s="30">
        <f>SUM(K474:K480)</f>
        <v>9.1818181818181817</v>
      </c>
      <c r="L481" s="114"/>
      <c r="M481" s="105">
        <f>SUM(M474:M480)</f>
        <v>4.8181818181818183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>
        <f t="shared" si="198"/>
        <v>0</v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70"/>
      <c r="AD481" s="418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57">
        <v>30700013</v>
      </c>
      <c r="B482" s="64" t="s">
        <v>103</v>
      </c>
      <c r="C482" s="407"/>
      <c r="D482" s="17">
        <v>3.65</v>
      </c>
      <c r="E482" s="17"/>
      <c r="F482" s="53"/>
      <c r="G482" s="109">
        <f>SUM('10:14'!G482)</f>
        <v>0</v>
      </c>
      <c r="H482" s="411">
        <f>D482*G482</f>
        <v>0</v>
      </c>
      <c r="I482" s="109">
        <f>SUM('10:14'!I482)</f>
        <v>0</v>
      </c>
      <c r="J482" s="31" t="str">
        <f t="array" ref="J482">IF(ISERROR(G482/I482),"",G482/I482)</f>
        <v/>
      </c>
      <c r="K482" s="411">
        <f t="array" ref="K482">IF(ISERROR(G482/L482),"",G482/L482)</f>
        <v>0</v>
      </c>
      <c r="L482" s="98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109">
        <f>SUM('10:14'!O482)</f>
        <v>0</v>
      </c>
      <c r="P482" s="109">
        <f>SUM('10:14'!P482)</f>
        <v>0</v>
      </c>
      <c r="Q482" s="109">
        <f>SUM('10:14'!Q482)</f>
        <v>0</v>
      </c>
      <c r="R482" s="109">
        <f>SUM('10:14'!R482)</f>
        <v>0</v>
      </c>
      <c r="S482" s="109">
        <f>SUM('10:14'!S482)</f>
        <v>0</v>
      </c>
      <c r="T482" s="109">
        <f>SUM('10:14'!T482)</f>
        <v>0</v>
      </c>
      <c r="U482" s="109">
        <f>SUM('10:14'!U482)</f>
        <v>0</v>
      </c>
      <c r="V482" s="244">
        <f t="shared" ref="V482:V485" si="201">SUM(X482:AA482)</f>
        <v>0</v>
      </c>
      <c r="W482" s="33" t="str">
        <f t="shared" si="198"/>
        <v/>
      </c>
      <c r="X482" s="109">
        <f>SUM('10:14'!X482)</f>
        <v>0</v>
      </c>
      <c r="Y482" s="109">
        <f>SUM('10:14'!Y482)</f>
        <v>0</v>
      </c>
      <c r="Z482" s="109">
        <f>SUM('10:14'!Z482)</f>
        <v>0</v>
      </c>
      <c r="AA482" s="109">
        <f>SUM('10:14'!AA482)</f>
        <v>0</v>
      </c>
      <c r="AB482" s="73"/>
      <c r="AC482" s="54"/>
      <c r="AD482" s="418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57">
        <v>30700014</v>
      </c>
      <c r="B483" s="64" t="s">
        <v>0</v>
      </c>
      <c r="C483" s="407"/>
      <c r="D483" s="17">
        <v>6.58</v>
      </c>
      <c r="E483" s="17"/>
      <c r="F483" s="6"/>
      <c r="G483" s="109">
        <f>SUM('10:14'!G483)</f>
        <v>0</v>
      </c>
      <c r="H483" s="411">
        <f t="shared" ref="H483:H496" si="202">D483*G483</f>
        <v>0</v>
      </c>
      <c r="I483" s="109">
        <f>SUM('10:14'!I483)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199"/>
        <v>0</v>
      </c>
      <c r="N483" s="31">
        <f t="shared" si="200"/>
        <v>0</v>
      </c>
      <c r="O483" s="109">
        <f>SUM('10:14'!O483)</f>
        <v>0</v>
      </c>
      <c r="P483" s="109">
        <f>SUM('10:14'!P483)</f>
        <v>0</v>
      </c>
      <c r="Q483" s="109">
        <f>SUM('10:14'!Q483)</f>
        <v>0</v>
      </c>
      <c r="R483" s="109">
        <f>SUM('10:14'!R483)</f>
        <v>0</v>
      </c>
      <c r="S483" s="109">
        <f>SUM('10:14'!S483)</f>
        <v>0</v>
      </c>
      <c r="T483" s="109">
        <f>SUM('10:14'!T483)</f>
        <v>0</v>
      </c>
      <c r="U483" s="109">
        <f>SUM('10:14'!U483)</f>
        <v>0</v>
      </c>
      <c r="V483" s="244">
        <f t="shared" si="201"/>
        <v>0</v>
      </c>
      <c r="W483" s="33" t="str">
        <f t="shared" si="198"/>
        <v/>
      </c>
      <c r="X483" s="109">
        <f>SUM('10:14'!X483)</f>
        <v>0</v>
      </c>
      <c r="Y483" s="109">
        <f>SUM('10:14'!Y483)</f>
        <v>0</v>
      </c>
      <c r="Z483" s="109">
        <f>SUM('10:14'!Z483)</f>
        <v>0</v>
      </c>
      <c r="AA483" s="109">
        <f>SUM('10:14'!AA483)</f>
        <v>0</v>
      </c>
      <c r="AB483" s="73"/>
      <c r="AC483" s="54"/>
      <c r="AD483" s="418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57">
        <v>30700016</v>
      </c>
      <c r="B484" s="64" t="s">
        <v>1</v>
      </c>
      <c r="C484" s="407"/>
      <c r="D484" s="17">
        <v>7.8</v>
      </c>
      <c r="E484" s="17"/>
      <c r="F484" s="6"/>
      <c r="G484" s="109">
        <f>SUM('10:14'!G484)</f>
        <v>0</v>
      </c>
      <c r="H484" s="411">
        <f t="shared" si="202"/>
        <v>0</v>
      </c>
      <c r="I484" s="109">
        <f>SUM('10:14'!I484)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98">
        <v>4.5999999999999996</v>
      </c>
      <c r="M484" s="36">
        <f t="shared" si="199"/>
        <v>0</v>
      </c>
      <c r="N484" s="31">
        <f t="shared" si="200"/>
        <v>0</v>
      </c>
      <c r="O484" s="109">
        <f>SUM('10:14'!O484)</f>
        <v>0</v>
      </c>
      <c r="P484" s="109">
        <f>SUM('10:14'!P484)</f>
        <v>0</v>
      </c>
      <c r="Q484" s="109">
        <f>SUM('10:14'!Q484)</f>
        <v>0</v>
      </c>
      <c r="R484" s="109">
        <f>SUM('10:14'!R484)</f>
        <v>0</v>
      </c>
      <c r="S484" s="109">
        <f>SUM('10:14'!S484)</f>
        <v>0</v>
      </c>
      <c r="T484" s="109">
        <f>SUM('10:14'!T484)</f>
        <v>0</v>
      </c>
      <c r="U484" s="109">
        <f>SUM('10:14'!U484)</f>
        <v>0</v>
      </c>
      <c r="V484" s="244">
        <f t="shared" si="201"/>
        <v>0</v>
      </c>
      <c r="W484" s="33" t="str">
        <f t="shared" si="198"/>
        <v/>
      </c>
      <c r="X484" s="109">
        <f>SUM('10:14'!X484)</f>
        <v>0</v>
      </c>
      <c r="Y484" s="109">
        <f>SUM('10:14'!Y484)</f>
        <v>0</v>
      </c>
      <c r="Z484" s="109">
        <f>SUM('10:14'!Z484)</f>
        <v>0</v>
      </c>
      <c r="AA484" s="109">
        <f>SUM('10:14'!AA484)</f>
        <v>0</v>
      </c>
      <c r="AB484" s="73"/>
      <c r="AC484" s="54"/>
      <c r="AD484" s="418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57">
        <v>30700017</v>
      </c>
      <c r="B485" s="64" t="s">
        <v>2</v>
      </c>
      <c r="C485" s="407"/>
      <c r="D485" s="17">
        <v>4.4000000000000004</v>
      </c>
      <c r="E485" s="17"/>
      <c r="F485" s="6"/>
      <c r="G485" s="109">
        <f>SUM('10:14'!G485)</f>
        <v>0</v>
      </c>
      <c r="H485" s="411">
        <f t="shared" si="202"/>
        <v>0</v>
      </c>
      <c r="I485" s="109">
        <f>SUM('10:14'!I485)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199"/>
        <v>0</v>
      </c>
      <c r="N485" s="31">
        <f t="shared" si="200"/>
        <v>0</v>
      </c>
      <c r="O485" s="109">
        <f>SUM('10:14'!O485)</f>
        <v>0</v>
      </c>
      <c r="P485" s="109">
        <f>SUM('10:14'!P485)</f>
        <v>0</v>
      </c>
      <c r="Q485" s="109">
        <f>SUM('10:14'!Q485)</f>
        <v>0</v>
      </c>
      <c r="R485" s="109">
        <f>SUM('10:14'!R485)</f>
        <v>0</v>
      </c>
      <c r="S485" s="109">
        <f>SUM('10:14'!S485)</f>
        <v>0</v>
      </c>
      <c r="T485" s="109">
        <f>SUM('10:14'!T485)</f>
        <v>0</v>
      </c>
      <c r="U485" s="109">
        <f>SUM('10:14'!U485)</f>
        <v>0</v>
      </c>
      <c r="V485" s="244">
        <f t="shared" si="201"/>
        <v>0</v>
      </c>
      <c r="W485" s="33" t="str">
        <f t="shared" si="198"/>
        <v/>
      </c>
      <c r="X485" s="109">
        <f>SUM('10:14'!X485)</f>
        <v>0</v>
      </c>
      <c r="Y485" s="109">
        <f>SUM('10:14'!Y485)</f>
        <v>0</v>
      </c>
      <c r="Z485" s="109">
        <f>SUM('10:14'!Z485)</f>
        <v>0</v>
      </c>
      <c r="AA485" s="109">
        <f>SUM('10:14'!AA485)</f>
        <v>0</v>
      </c>
      <c r="AB485" s="73"/>
      <c r="AC485" s="54"/>
      <c r="AD485" s="418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57"/>
      <c r="B486" s="64" t="s">
        <v>358</v>
      </c>
      <c r="C486" s="210" t="s">
        <v>376</v>
      </c>
      <c r="D486" s="17"/>
      <c r="E486" s="17"/>
      <c r="F486" s="6"/>
      <c r="G486" s="109">
        <f>SUM('10:14'!G486)</f>
        <v>0</v>
      </c>
      <c r="H486" s="411">
        <f t="shared" si="202"/>
        <v>0</v>
      </c>
      <c r="I486" s="109">
        <f>SUM('10:14'!I486)</f>
        <v>0</v>
      </c>
      <c r="J486" s="31"/>
      <c r="K486" s="35"/>
      <c r="L486" s="98"/>
      <c r="M486" s="36"/>
      <c r="N486" s="31"/>
      <c r="O486" s="109">
        <f>SUM('10:14'!O486)</f>
        <v>0</v>
      </c>
      <c r="P486" s="109">
        <f>SUM('10:14'!P486)</f>
        <v>0</v>
      </c>
      <c r="Q486" s="109">
        <f>SUM('10:14'!Q486)</f>
        <v>0</v>
      </c>
      <c r="R486" s="109">
        <f>SUM('10:14'!R486)</f>
        <v>0</v>
      </c>
      <c r="S486" s="109">
        <f>SUM('10:14'!S486)</f>
        <v>0</v>
      </c>
      <c r="T486" s="109">
        <f>SUM('10:14'!T486)</f>
        <v>0</v>
      </c>
      <c r="U486" s="109">
        <f>SUM('10:14'!U486)</f>
        <v>0</v>
      </c>
      <c r="V486" s="244"/>
      <c r="W486" s="33"/>
      <c r="X486" s="109">
        <f>SUM('10:14'!X486)</f>
        <v>0</v>
      </c>
      <c r="Y486" s="109">
        <f>SUM('10:14'!Y486)</f>
        <v>0</v>
      </c>
      <c r="Z486" s="109">
        <f>SUM('10:14'!Z486)</f>
        <v>0</v>
      </c>
      <c r="AA486" s="109">
        <f>SUM('10:14'!AA486)</f>
        <v>0</v>
      </c>
      <c r="AB486" s="73"/>
      <c r="AC486" s="54"/>
      <c r="AD486" s="418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57">
        <v>30700001</v>
      </c>
      <c r="B487" s="217" t="s">
        <v>359</v>
      </c>
      <c r="C487" s="407"/>
      <c r="D487" s="17"/>
      <c r="E487" s="17"/>
      <c r="F487" s="6"/>
      <c r="G487" s="109">
        <f>SUM('10:14'!G487)</f>
        <v>0</v>
      </c>
      <c r="H487" s="411">
        <f t="shared" si="202"/>
        <v>0</v>
      </c>
      <c r="I487" s="109">
        <f>SUM('10:14'!I487)</f>
        <v>0</v>
      </c>
      <c r="J487" s="31"/>
      <c r="K487" s="35"/>
      <c r="L487" s="98">
        <v>6</v>
      </c>
      <c r="M487" s="36"/>
      <c r="N487" s="31"/>
      <c r="O487" s="109">
        <f>SUM('10:14'!O487)</f>
        <v>0</v>
      </c>
      <c r="P487" s="109">
        <f>SUM('10:14'!P487)</f>
        <v>0</v>
      </c>
      <c r="Q487" s="109">
        <f>SUM('10:14'!Q487)</f>
        <v>0</v>
      </c>
      <c r="R487" s="109">
        <f>SUM('10:14'!R487)</f>
        <v>0</v>
      </c>
      <c r="S487" s="109">
        <f>SUM('10:14'!S487)</f>
        <v>0</v>
      </c>
      <c r="T487" s="109">
        <f>SUM('10:14'!T487)</f>
        <v>0</v>
      </c>
      <c r="U487" s="109">
        <f>SUM('10:14'!U487)</f>
        <v>0</v>
      </c>
      <c r="V487" s="244"/>
      <c r="W487" s="33"/>
      <c r="X487" s="109">
        <f>SUM('10:14'!X487)</f>
        <v>0</v>
      </c>
      <c r="Y487" s="109">
        <f>SUM('10:14'!Y487)</f>
        <v>0</v>
      </c>
      <c r="Z487" s="109">
        <f>SUM('10:14'!Z487)</f>
        <v>0</v>
      </c>
      <c r="AA487" s="109">
        <f>SUM('10:14'!AA487)</f>
        <v>0</v>
      </c>
      <c r="AB487" s="73"/>
      <c r="AC487" s="54"/>
      <c r="AD487" s="418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63"/>
      <c r="B488" s="66" t="s">
        <v>104</v>
      </c>
      <c r="C488" s="407" t="s">
        <v>53</v>
      </c>
      <c r="D488" s="17">
        <v>6.04</v>
      </c>
      <c r="E488" s="17"/>
      <c r="F488" s="6"/>
      <c r="G488" s="109">
        <f>SUM('10:14'!G488)</f>
        <v>0</v>
      </c>
      <c r="H488" s="411">
        <f t="shared" si="202"/>
        <v>0</v>
      </c>
      <c r="I488" s="109">
        <f>SUM('10:14'!I488)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109">
        <f>SUM('10:14'!O488)</f>
        <v>0</v>
      </c>
      <c r="P488" s="109">
        <f>SUM('10:14'!P488)</f>
        <v>0</v>
      </c>
      <c r="Q488" s="109">
        <f>SUM('10:14'!Q488)</f>
        <v>0</v>
      </c>
      <c r="R488" s="109">
        <f>SUM('10:14'!R488)</f>
        <v>0</v>
      </c>
      <c r="S488" s="109">
        <f>SUM('10:14'!S488)</f>
        <v>0</v>
      </c>
      <c r="T488" s="109">
        <f>SUM('10:14'!T488)</f>
        <v>0</v>
      </c>
      <c r="U488" s="109">
        <f>SUM('10:14'!U488)</f>
        <v>0</v>
      </c>
      <c r="V488" s="244">
        <f t="shared" ref="V488:V489" si="205">SUM(X488:AA488)</f>
        <v>0</v>
      </c>
      <c r="W488" s="33" t="str">
        <f t="shared" ref="W488:W489" si="206">IF(ISERROR(V488/G488),"",V488/G488)</f>
        <v/>
      </c>
      <c r="X488" s="109">
        <f>SUM('10:14'!X488)</f>
        <v>0</v>
      </c>
      <c r="Y488" s="109">
        <f>SUM('10:14'!Y488)</f>
        <v>0</v>
      </c>
      <c r="Z488" s="109">
        <f>SUM('10:14'!Z488)</f>
        <v>0</v>
      </c>
      <c r="AA488" s="109">
        <f>SUM('10:14'!AA488)</f>
        <v>0</v>
      </c>
      <c r="AB488" s="73"/>
      <c r="AC488" s="54"/>
      <c r="AD488" s="418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63">
        <v>30700019</v>
      </c>
      <c r="B489" s="66" t="s">
        <v>104</v>
      </c>
      <c r="C489" s="407" t="s">
        <v>60</v>
      </c>
      <c r="D489" s="17">
        <v>6.04</v>
      </c>
      <c r="E489" s="17"/>
      <c r="F489" s="6"/>
      <c r="G489" s="109">
        <f>SUM('10:14'!G489)</f>
        <v>0</v>
      </c>
      <c r="H489" s="411">
        <f t="shared" si="202"/>
        <v>0</v>
      </c>
      <c r="I489" s="109">
        <f>SUM('10:14'!I489)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203"/>
        <v>0</v>
      </c>
      <c r="N489" s="31">
        <f t="shared" si="204"/>
        <v>0</v>
      </c>
      <c r="O489" s="109">
        <f>SUM('10:14'!O489)</f>
        <v>0</v>
      </c>
      <c r="P489" s="109">
        <f>SUM('10:14'!P489)</f>
        <v>0</v>
      </c>
      <c r="Q489" s="109">
        <f>SUM('10:14'!Q489)</f>
        <v>0</v>
      </c>
      <c r="R489" s="109">
        <f>SUM('10:14'!R489)</f>
        <v>0</v>
      </c>
      <c r="S489" s="109">
        <f>SUM('10:14'!S489)</f>
        <v>0</v>
      </c>
      <c r="T489" s="109">
        <f>SUM('10:14'!T489)</f>
        <v>0</v>
      </c>
      <c r="U489" s="109">
        <f>SUM('10:14'!U489)</f>
        <v>0</v>
      </c>
      <c r="V489" s="244">
        <f t="shared" si="205"/>
        <v>0</v>
      </c>
      <c r="W489" s="33" t="str">
        <f t="shared" si="206"/>
        <v/>
      </c>
      <c r="X489" s="109">
        <f>SUM('10:14'!X489)</f>
        <v>0</v>
      </c>
      <c r="Y489" s="109">
        <f>SUM('10:14'!Y489)</f>
        <v>0</v>
      </c>
      <c r="Z489" s="109">
        <f>SUM('10:14'!Z489)</f>
        <v>0</v>
      </c>
      <c r="AA489" s="109">
        <f>SUM('10:14'!AA489)</f>
        <v>0</v>
      </c>
      <c r="AB489" s="73"/>
      <c r="AC489" s="54"/>
      <c r="AD489" s="418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63">
        <v>30601015</v>
      </c>
      <c r="B490" s="339" t="s">
        <v>446</v>
      </c>
      <c r="C490" s="407" t="s">
        <v>53</v>
      </c>
      <c r="D490" s="17"/>
      <c r="E490" s="17"/>
      <c r="F490" s="6"/>
      <c r="G490" s="109">
        <f>SUM('10:14'!G490)</f>
        <v>0</v>
      </c>
      <c r="H490" s="411">
        <f t="shared" si="202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73"/>
      <c r="AC490" s="54"/>
      <c r="AD490" s="41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63">
        <v>30101016</v>
      </c>
      <c r="B491" s="339" t="s">
        <v>446</v>
      </c>
      <c r="C491" s="407" t="s">
        <v>60</v>
      </c>
      <c r="D491" s="17"/>
      <c r="E491" s="17"/>
      <c r="F491" s="6"/>
      <c r="G491" s="109">
        <f>SUM('10:14'!G491)</f>
        <v>0</v>
      </c>
      <c r="H491" s="411">
        <f t="shared" si="202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73"/>
      <c r="AC491" s="54"/>
      <c r="AD491" s="41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57">
        <v>30700018</v>
      </c>
      <c r="B492" s="61" t="s">
        <v>159</v>
      </c>
      <c r="C492" s="16"/>
      <c r="D492" s="17">
        <v>7.3</v>
      </c>
      <c r="E492" s="17"/>
      <c r="F492" s="6"/>
      <c r="G492" s="109">
        <f>SUM('10:14'!G492)</f>
        <v>0</v>
      </c>
      <c r="H492" s="411">
        <f t="shared" si="202"/>
        <v>0</v>
      </c>
      <c r="I492" s="109">
        <f>SUM('10:14'!I492)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109">
        <f>SUM('10:14'!O492)</f>
        <v>0</v>
      </c>
      <c r="P492" s="109">
        <f>SUM('10:14'!P492)</f>
        <v>0</v>
      </c>
      <c r="Q492" s="109">
        <f>SUM('10:14'!Q492)</f>
        <v>0</v>
      </c>
      <c r="R492" s="109">
        <f>SUM('10:14'!R492)</f>
        <v>0</v>
      </c>
      <c r="S492" s="109">
        <f>SUM('10:14'!S492)</f>
        <v>0</v>
      </c>
      <c r="T492" s="109">
        <f>SUM('10:14'!T492)</f>
        <v>0</v>
      </c>
      <c r="U492" s="109">
        <f>SUM('10:14'!U492)</f>
        <v>0</v>
      </c>
      <c r="V492" s="244">
        <f t="shared" ref="V492" si="209">SUM(X492:AA492)</f>
        <v>0</v>
      </c>
      <c r="W492" s="33" t="str">
        <f t="shared" ref="W492" si="210">IF(ISERROR(V492/G492),"",V492/G492)</f>
        <v/>
      </c>
      <c r="X492" s="109">
        <f>SUM('10:14'!X492)</f>
        <v>0</v>
      </c>
      <c r="Y492" s="109">
        <f>SUM('10:14'!Y492)</f>
        <v>0</v>
      </c>
      <c r="Z492" s="109">
        <f>SUM('10:14'!Z492)</f>
        <v>0</v>
      </c>
      <c r="AA492" s="109">
        <f>SUM('10:14'!AA492)</f>
        <v>0</v>
      </c>
      <c r="AB492" s="73"/>
      <c r="AC492" s="54"/>
      <c r="AD492" s="418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57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109">
        <f>SUM('10:14'!G493)</f>
        <v>0</v>
      </c>
      <c r="H493" s="411">
        <f t="shared" si="202"/>
        <v>0</v>
      </c>
      <c r="I493" s="109">
        <f>SUM('10:14'!I493)</f>
        <v>0</v>
      </c>
      <c r="J493" s="31"/>
      <c r="K493" s="35"/>
      <c r="L493" s="98"/>
      <c r="M493" s="36"/>
      <c r="N493" s="31"/>
      <c r="O493" s="109">
        <f>SUM('10:14'!O493)</f>
        <v>0</v>
      </c>
      <c r="P493" s="109">
        <f>SUM('10:14'!P493)</f>
        <v>0</v>
      </c>
      <c r="Q493" s="109">
        <f>SUM('10:14'!Q493)</f>
        <v>0</v>
      </c>
      <c r="R493" s="109">
        <f>SUM('10:14'!R493)</f>
        <v>0</v>
      </c>
      <c r="S493" s="109">
        <f>SUM('10:14'!S493)</f>
        <v>0</v>
      </c>
      <c r="T493" s="109">
        <f>SUM('10:14'!T493)</f>
        <v>0</v>
      </c>
      <c r="U493" s="109">
        <f>SUM('10:14'!U493)</f>
        <v>0</v>
      </c>
      <c r="V493" s="244"/>
      <c r="W493" s="33"/>
      <c r="X493" s="109">
        <f>SUM('10:14'!X493)</f>
        <v>0</v>
      </c>
      <c r="Y493" s="109">
        <f>SUM('10:14'!Y493)</f>
        <v>0</v>
      </c>
      <c r="Z493" s="109">
        <f>SUM('10:14'!Z493)</f>
        <v>0</v>
      </c>
      <c r="AA493" s="109">
        <f>SUM('10:14'!AA493)</f>
        <v>0</v>
      </c>
      <c r="AB493" s="73"/>
      <c r="AC493" s="54"/>
      <c r="AD493" s="41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57">
        <v>30700015</v>
      </c>
      <c r="B494" s="408" t="s">
        <v>159</v>
      </c>
      <c r="C494" s="16"/>
      <c r="D494" s="17">
        <v>4.5</v>
      </c>
      <c r="E494" s="17"/>
      <c r="F494" s="6"/>
      <c r="G494" s="109">
        <f>SUM('10:14'!G494)</f>
        <v>0</v>
      </c>
      <c r="H494" s="411">
        <f t="shared" si="202"/>
        <v>0</v>
      </c>
      <c r="I494" s="109">
        <f>SUM('10:14'!I494)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73"/>
      <c r="AC494" s="54"/>
      <c r="AD494" s="418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57">
        <v>30700012</v>
      </c>
      <c r="B495" s="408" t="s">
        <v>160</v>
      </c>
      <c r="C495" s="16"/>
      <c r="D495" s="17">
        <v>4.5</v>
      </c>
      <c r="E495" s="17"/>
      <c r="F495" s="6"/>
      <c r="G495" s="109">
        <f>SUM('10:14'!G495)</f>
        <v>0</v>
      </c>
      <c r="H495" s="411">
        <f t="shared" si="202"/>
        <v>0</v>
      </c>
      <c r="I495" s="109">
        <f>SUM('10:14'!I495)</f>
        <v>0</v>
      </c>
      <c r="J495" s="31"/>
      <c r="K495" s="35"/>
      <c r="L495" s="98"/>
      <c r="M495" s="36"/>
      <c r="N495" s="31"/>
      <c r="O495" s="109">
        <f>SUM('10:14'!O495)</f>
        <v>0</v>
      </c>
      <c r="P495" s="109">
        <f>SUM('10:14'!P495)</f>
        <v>0</v>
      </c>
      <c r="Q495" s="109">
        <f>SUM('10:14'!Q495)</f>
        <v>0</v>
      </c>
      <c r="R495" s="109">
        <f>SUM('10:14'!R495)</f>
        <v>0</v>
      </c>
      <c r="S495" s="109">
        <f>SUM('10:14'!S495)</f>
        <v>0</v>
      </c>
      <c r="T495" s="109">
        <f>SUM('10:14'!T495)</f>
        <v>0</v>
      </c>
      <c r="U495" s="109">
        <f>SUM('10:14'!U495)</f>
        <v>0</v>
      </c>
      <c r="V495" s="244"/>
      <c r="W495" s="33"/>
      <c r="X495" s="109">
        <f>SUM('10:14'!X495)</f>
        <v>0</v>
      </c>
      <c r="Y495" s="109">
        <f>SUM('10:14'!Y495)</f>
        <v>0</v>
      </c>
      <c r="Z495" s="109">
        <f>SUM('10:14'!Z495)</f>
        <v>0</v>
      </c>
      <c r="AA495" s="109">
        <f>SUM('10:14'!AA495)</f>
        <v>0</v>
      </c>
      <c r="AB495" s="73"/>
      <c r="AC495" s="54"/>
      <c r="AD495" s="418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57"/>
      <c r="B496" s="408"/>
      <c r="C496" s="16"/>
      <c r="D496" s="17"/>
      <c r="E496" s="17"/>
      <c r="F496" s="6"/>
      <c r="G496" s="109">
        <f>SUM('10:14'!G496)</f>
        <v>0</v>
      </c>
      <c r="H496" s="411">
        <f t="shared" si="202"/>
        <v>0</v>
      </c>
      <c r="I496" s="109">
        <f>SUM('10:14'!I496)</f>
        <v>0</v>
      </c>
      <c r="J496" s="31"/>
      <c r="K496" s="35"/>
      <c r="L496" s="98"/>
      <c r="M496" s="36"/>
      <c r="N496" s="31"/>
      <c r="O496" s="109">
        <f>SUM('10:14'!O496)</f>
        <v>0</v>
      </c>
      <c r="P496" s="109">
        <f>SUM('10:14'!P496)</f>
        <v>0</v>
      </c>
      <c r="Q496" s="109">
        <f>SUM('10:14'!Q496)</f>
        <v>0</v>
      </c>
      <c r="R496" s="109">
        <f>SUM('10:14'!R496)</f>
        <v>0</v>
      </c>
      <c r="S496" s="109">
        <f>SUM('10:14'!S496)</f>
        <v>0</v>
      </c>
      <c r="T496" s="109">
        <f>SUM('10:14'!T496)</f>
        <v>0</v>
      </c>
      <c r="U496" s="109">
        <f>SUM('10:14'!U496)</f>
        <v>0</v>
      </c>
      <c r="V496" s="244"/>
      <c r="W496" s="33"/>
      <c r="X496" s="109">
        <f>SUM('10:14'!X496)</f>
        <v>0</v>
      </c>
      <c r="Y496" s="109">
        <f>SUM('10:14'!Y496)</f>
        <v>0</v>
      </c>
      <c r="Z496" s="109">
        <f>SUM('10:14'!Z496)</f>
        <v>0</v>
      </c>
      <c r="AA496" s="109">
        <f>SUM('10:14'!AA496)</f>
        <v>0</v>
      </c>
      <c r="AB496" s="73"/>
      <c r="AC496" s="54"/>
      <c r="AD496" s="418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632" t="s">
        <v>106</v>
      </c>
      <c r="B497" s="633"/>
      <c r="C497" s="414" t="s">
        <v>71</v>
      </c>
      <c r="D497" s="20"/>
      <c r="E497" s="20"/>
      <c r="F497" s="32"/>
      <c r="G497" s="110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114"/>
      <c r="M497" s="105">
        <f t="shared" ref="M497:V497" si="211">SUM(M482:M492)</f>
        <v>0</v>
      </c>
      <c r="N497" s="20">
        <f t="shared" si="211"/>
        <v>0</v>
      </c>
      <c r="O497" s="107">
        <f t="shared" si="211"/>
        <v>0</v>
      </c>
      <c r="P497" s="107">
        <f t="shared" si="211"/>
        <v>0</v>
      </c>
      <c r="Q497" s="107">
        <f t="shared" si="211"/>
        <v>0</v>
      </c>
      <c r="R497" s="107">
        <f t="shared" si="211"/>
        <v>0</v>
      </c>
      <c r="S497" s="108">
        <f t="shared" si="211"/>
        <v>0</v>
      </c>
      <c r="T497" s="107">
        <f t="shared" si="211"/>
        <v>0</v>
      </c>
      <c r="U497" s="107">
        <f t="shared" si="211"/>
        <v>0</v>
      </c>
      <c r="V497" s="244">
        <f t="shared" si="211"/>
        <v>0</v>
      </c>
      <c r="W497" s="33" t="str">
        <f t="shared" ref="W497:W498" si="212">IF(ISERROR(V497/G497),"",V497/G497)</f>
        <v/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643" t="s">
        <v>108</v>
      </c>
      <c r="B498" s="644"/>
      <c r="C498" s="644"/>
      <c r="D498" s="644"/>
      <c r="E498" s="644"/>
      <c r="F498" s="645"/>
      <c r="G498" s="219">
        <f>SUM(G364,G422,G457,G473,G481,G497)</f>
        <v>2394</v>
      </c>
      <c r="H498" s="219">
        <f>SUM(H364,H422,H457,H473,H481,H497)</f>
        <v>12078.519999999999</v>
      </c>
      <c r="I498" s="219">
        <f>SUM(I364,I422,I457,I473,I481,I497)</f>
        <v>205.5</v>
      </c>
      <c r="J498" s="52">
        <f t="array" ref="J498">IF(ISERROR(G498/I498),"",G498/I498)</f>
        <v>11.649635036496351</v>
      </c>
      <c r="K498" s="219">
        <f>SUM(K364,K422,K457,K473,K481,K497)</f>
        <v>195.16031280547409</v>
      </c>
      <c r="L498" s="52">
        <f>IF(ISERROR(G498/K498),"",G498/K498)</f>
        <v>12.266838301218639</v>
      </c>
      <c r="M498" s="219">
        <f t="shared" ref="M498:V498" si="213">SUM(M364,M422,M457,M473,M481,M497)</f>
        <v>10.339687194525917</v>
      </c>
      <c r="N498" s="219">
        <f t="shared" si="213"/>
        <v>0</v>
      </c>
      <c r="O498" s="219">
        <f t="shared" si="213"/>
        <v>0</v>
      </c>
      <c r="P498" s="219">
        <f t="shared" si="213"/>
        <v>0</v>
      </c>
      <c r="Q498" s="219">
        <f t="shared" si="213"/>
        <v>0</v>
      </c>
      <c r="R498" s="219">
        <f t="shared" si="213"/>
        <v>0</v>
      </c>
      <c r="S498" s="219">
        <f t="shared" si="213"/>
        <v>0</v>
      </c>
      <c r="T498" s="219">
        <f t="shared" si="213"/>
        <v>0</v>
      </c>
      <c r="U498" s="219">
        <f t="shared" si="213"/>
        <v>0</v>
      </c>
      <c r="V498" s="219">
        <f t="shared" si="213"/>
        <v>0</v>
      </c>
      <c r="W498" s="78">
        <f t="shared" si="212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71"/>
      <c r="AD498" s="418"/>
      <c r="AE498" s="77"/>
      <c r="AF498" s="77"/>
      <c r="AG498" s="77"/>
      <c r="AH498" s="77"/>
      <c r="AI498" s="57"/>
      <c r="AJ498" s="57"/>
      <c r="AK498" s="57"/>
      <c r="AL498" s="660"/>
      <c r="AM498" s="660"/>
      <c r="AN498" s="660"/>
      <c r="AO498" s="660"/>
      <c r="AP498" s="660"/>
      <c r="AQ498" s="660"/>
      <c r="AR498" s="660"/>
      <c r="AS498" s="660"/>
      <c r="AT498" s="660"/>
      <c r="AU498" s="660"/>
      <c r="AV498" s="660"/>
      <c r="AW498" s="660"/>
      <c r="AX498" s="660"/>
      <c r="AY498" s="660"/>
      <c r="AZ498" s="660"/>
      <c r="BA498" s="660"/>
    </row>
    <row r="499" spans="1:53" ht="15.75" customHeight="1">
      <c r="A499" s="564" t="s">
        <v>522</v>
      </c>
      <c r="B499" s="409" t="s">
        <v>110</v>
      </c>
      <c r="C499" s="646" t="s">
        <v>111</v>
      </c>
      <c r="D499" s="646"/>
      <c r="E499" s="625" t="s">
        <v>112</v>
      </c>
      <c r="F499" s="625"/>
      <c r="G499" s="636" t="s">
        <v>113</v>
      </c>
      <c r="H499" s="636"/>
      <c r="I499" s="625" t="s">
        <v>114</v>
      </c>
      <c r="J499" s="625"/>
      <c r="K499" s="625" t="s">
        <v>36</v>
      </c>
      <c r="L499" s="625"/>
      <c r="M499" s="625" t="s">
        <v>115</v>
      </c>
      <c r="N499" s="625"/>
      <c r="O499" s="625" t="s">
        <v>116</v>
      </c>
      <c r="P499" s="636" t="s">
        <v>117</v>
      </c>
      <c r="Q499" s="636"/>
      <c r="R499" s="636" t="s">
        <v>36</v>
      </c>
      <c r="S499" s="636"/>
      <c r="T499" s="636" t="s">
        <v>118</v>
      </c>
      <c r="U499" s="636"/>
      <c r="V499" s="636" t="s">
        <v>119</v>
      </c>
      <c r="W499" s="636"/>
      <c r="X499" s="636" t="s">
        <v>36</v>
      </c>
      <c r="Y499" s="636"/>
      <c r="Z499" s="636" t="s">
        <v>118</v>
      </c>
      <c r="AA499" s="636"/>
      <c r="AB499" s="12"/>
      <c r="AC499" s="12"/>
      <c r="AD499" s="12"/>
      <c r="AE499" s="3"/>
      <c r="AF499" s="3"/>
      <c r="AG499" s="3"/>
      <c r="AH499" s="416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65"/>
      <c r="B500" s="409" t="s">
        <v>120</v>
      </c>
      <c r="C500" s="647">
        <f>SUM('10:14'!C500)</f>
        <v>0</v>
      </c>
      <c r="D500" s="648"/>
      <c r="E500" s="649">
        <f>D500*11</f>
        <v>0</v>
      </c>
      <c r="F500" s="649"/>
      <c r="G500" s="532">
        <v>0</v>
      </c>
      <c r="H500" s="533"/>
      <c r="I500" s="625">
        <f>G500*11</f>
        <v>0</v>
      </c>
      <c r="J500" s="625"/>
      <c r="K500" s="625">
        <f>E500-I500</f>
        <v>0</v>
      </c>
      <c r="L500" s="625"/>
      <c r="M500" s="650" t="str">
        <f>IF(ISERROR(K500/E500),"",K500/E500)</f>
        <v/>
      </c>
      <c r="N500" s="650"/>
      <c r="O500" s="625"/>
      <c r="P500" s="636" t="s">
        <v>70</v>
      </c>
      <c r="Q500" s="636"/>
      <c r="R500" s="651">
        <f>SUM(O364:U364)</f>
        <v>0</v>
      </c>
      <c r="S500" s="651"/>
      <c r="T500" s="652" t="str">
        <f t="array" ref="T500">IF(ISERROR(R500/R507),"",R500/R507)</f>
        <v/>
      </c>
      <c r="U500" s="652"/>
      <c r="V500" s="636" t="s">
        <v>41</v>
      </c>
      <c r="W500" s="636"/>
      <c r="X500" s="651">
        <f>SUM(O364,O422,O457,O473,O481,O497)</f>
        <v>0</v>
      </c>
      <c r="Y500" s="651"/>
      <c r="Z500" s="652" t="str">
        <f t="array" ref="Z500">IF(ISERROR(X500/X507),"",X500/X507)</f>
        <v/>
      </c>
      <c r="AA500" s="652"/>
      <c r="AB500" s="12"/>
      <c r="AC500" s="22"/>
      <c r="AD500" s="22"/>
      <c r="AE500" s="3"/>
      <c r="AF500" s="3"/>
      <c r="AG500" s="3"/>
      <c r="AH500" s="418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65"/>
      <c r="B501" s="409" t="s">
        <v>121</v>
      </c>
      <c r="C501" s="647">
        <f>SUM('10:14'!C501)</f>
        <v>0</v>
      </c>
      <c r="D501" s="648"/>
      <c r="E501" s="649">
        <f>D501*11</f>
        <v>0</v>
      </c>
      <c r="F501" s="649"/>
      <c r="G501" s="532">
        <v>0</v>
      </c>
      <c r="H501" s="533"/>
      <c r="I501" s="625">
        <f>G501*11</f>
        <v>0</v>
      </c>
      <c r="J501" s="625"/>
      <c r="K501" s="625">
        <f>E501-I501</f>
        <v>0</v>
      </c>
      <c r="L501" s="625"/>
      <c r="M501" s="650" t="str">
        <f>IF(ISERROR(K501/E501),"",K501/E501)</f>
        <v/>
      </c>
      <c r="N501" s="650"/>
      <c r="O501" s="625"/>
      <c r="P501" s="636" t="s">
        <v>86</v>
      </c>
      <c r="Q501" s="636"/>
      <c r="R501" s="651">
        <f>SUM(O422:U422)</f>
        <v>0</v>
      </c>
      <c r="S501" s="651"/>
      <c r="T501" s="652" t="str">
        <f>IF(ISERROR(R501/R507),"",R501/R507)</f>
        <v/>
      </c>
      <c r="U501" s="652"/>
      <c r="V501" s="636" t="s">
        <v>42</v>
      </c>
      <c r="W501" s="636"/>
      <c r="X501" s="651">
        <f>SUM(O365,O423,O458,O474,O482,O498)</f>
        <v>0</v>
      </c>
      <c r="Y501" s="651"/>
      <c r="Z501" s="652" t="str">
        <f>IF(ISERROR(X501/X507),"",X501/X507)</f>
        <v/>
      </c>
      <c r="AA501" s="652"/>
      <c r="AB501" s="12"/>
      <c r="AC501" s="22"/>
      <c r="AD501" s="22"/>
      <c r="AE501" s="3"/>
      <c r="AF501" s="3"/>
      <c r="AG501" s="3"/>
      <c r="AH501" s="418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65"/>
      <c r="B502" s="409" t="s">
        <v>122</v>
      </c>
      <c r="C502" s="647">
        <f>SUM('10:14'!C502)</f>
        <v>0</v>
      </c>
      <c r="D502" s="648"/>
      <c r="E502" s="649">
        <f>D502*11</f>
        <v>0</v>
      </c>
      <c r="F502" s="649"/>
      <c r="G502" s="532">
        <v>0</v>
      </c>
      <c r="H502" s="533"/>
      <c r="I502" s="625">
        <f>G502*11</f>
        <v>0</v>
      </c>
      <c r="J502" s="625"/>
      <c r="K502" s="625">
        <f>E502-I502</f>
        <v>0</v>
      </c>
      <c r="L502" s="625"/>
      <c r="M502" s="650" t="str">
        <f>IF(ISERROR(K502/E502),"",K502/E502)</f>
        <v/>
      </c>
      <c r="N502" s="650"/>
      <c r="O502" s="625"/>
      <c r="P502" s="636" t="s">
        <v>92</v>
      </c>
      <c r="Q502" s="636"/>
      <c r="R502" s="651">
        <f>SUM(O457:U457)</f>
        <v>0</v>
      </c>
      <c r="S502" s="651"/>
      <c r="T502" s="652" t="str">
        <f>IF(ISERROR(R502/R507),"",R502/R507)</f>
        <v/>
      </c>
      <c r="U502" s="652"/>
      <c r="V502" s="636" t="s">
        <v>43</v>
      </c>
      <c r="W502" s="636"/>
      <c r="X502" s="651">
        <f>SUM(O367,O424,O459,O475,O483,O499)</f>
        <v>0</v>
      </c>
      <c r="Y502" s="651"/>
      <c r="Z502" s="652" t="str">
        <f>IF(ISERROR(X502/X507),"",X502/X507)</f>
        <v/>
      </c>
      <c r="AA502" s="652"/>
      <c r="AB502" s="12"/>
      <c r="AC502" s="22"/>
      <c r="AD502" s="22"/>
      <c r="AE502" s="3"/>
      <c r="AF502" s="3"/>
      <c r="AG502" s="418"/>
      <c r="AH502" s="418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65"/>
      <c r="B503" s="409" t="s">
        <v>47</v>
      </c>
      <c r="C503" s="547">
        <v>1</v>
      </c>
      <c r="D503" s="548"/>
      <c r="E503" s="649">
        <f>D503*11</f>
        <v>0</v>
      </c>
      <c r="F503" s="649"/>
      <c r="G503" s="532">
        <v>1</v>
      </c>
      <c r="H503" s="533"/>
      <c r="I503" s="625">
        <f>G503*11</f>
        <v>11</v>
      </c>
      <c r="J503" s="625"/>
      <c r="K503" s="625">
        <f>E503-I503</f>
        <v>-11</v>
      </c>
      <c r="L503" s="625"/>
      <c r="M503" s="650" t="str">
        <f>IF(ISERROR(K503/E503),"",K503/E503)</f>
        <v/>
      </c>
      <c r="N503" s="650"/>
      <c r="O503" s="625"/>
      <c r="P503" s="636" t="s">
        <v>99</v>
      </c>
      <c r="Q503" s="636"/>
      <c r="R503" s="651">
        <f>SUM(O473:U473)</f>
        <v>0</v>
      </c>
      <c r="S503" s="651"/>
      <c r="T503" s="652" t="str">
        <f>IF(ISERROR(R503/R507),"",R503/R507)</f>
        <v/>
      </c>
      <c r="U503" s="652"/>
      <c r="V503" s="636" t="s">
        <v>44</v>
      </c>
      <c r="W503" s="636"/>
      <c r="X503" s="651">
        <f>SUM(O368,O425,O460,O476,O484,O500)</f>
        <v>0</v>
      </c>
      <c r="Y503" s="651"/>
      <c r="Z503" s="652" t="str">
        <f>IF(ISERROR(X503/X507),"",X503/X507)</f>
        <v/>
      </c>
      <c r="AA503" s="652"/>
      <c r="AB503" s="12"/>
      <c r="AC503" s="22"/>
      <c r="AD503" s="22"/>
      <c r="AE503" s="3"/>
      <c r="AF503" s="3"/>
      <c r="AG503" s="418"/>
      <c r="AH503" s="418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66"/>
      <c r="B504" s="409" t="s">
        <v>123</v>
      </c>
      <c r="C504" s="654">
        <f>SUM(C500:D503)</f>
        <v>1</v>
      </c>
      <c r="D504" s="625"/>
      <c r="E504" s="625">
        <f>SUM(F500:F503)</f>
        <v>0</v>
      </c>
      <c r="F504" s="625"/>
      <c r="G504" s="654">
        <f>SUM(G500:H503)</f>
        <v>1</v>
      </c>
      <c r="H504" s="625"/>
      <c r="I504" s="625">
        <f>SUM(I500:J503)</f>
        <v>11</v>
      </c>
      <c r="J504" s="625"/>
      <c r="K504" s="625">
        <f>SUM(K500:L503)</f>
        <v>-11</v>
      </c>
      <c r="L504" s="625"/>
      <c r="M504" s="650" t="str">
        <f>IF(ISERROR(K504/E504),"",K504/E504)</f>
        <v/>
      </c>
      <c r="N504" s="650"/>
      <c r="O504" s="625"/>
      <c r="P504" s="636" t="s">
        <v>102</v>
      </c>
      <c r="Q504" s="636"/>
      <c r="R504" s="651">
        <f>SUM(O481:U481)</f>
        <v>0</v>
      </c>
      <c r="S504" s="651"/>
      <c r="T504" s="652" t="str">
        <f>IF(ISERROR(R504/R507),"",R504/R507)</f>
        <v/>
      </c>
      <c r="U504" s="652"/>
      <c r="V504" s="636" t="s">
        <v>45</v>
      </c>
      <c r="W504" s="636"/>
      <c r="X504" s="651">
        <f>SUM(O369,O426,O461,O477,O485,O501)</f>
        <v>0</v>
      </c>
      <c r="Y504" s="651"/>
      <c r="Z504" s="652" t="str">
        <f>IF(ISERROR(X504/X507),"",X504/X507)</f>
        <v/>
      </c>
      <c r="AA504" s="652"/>
      <c r="AB504" s="12"/>
      <c r="AC504" s="22"/>
      <c r="AD504" s="22"/>
      <c r="AE504" s="3"/>
      <c r="AF504" s="3"/>
      <c r="AG504" s="418"/>
      <c r="AH504" s="418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415"/>
      <c r="AV504" s="415"/>
      <c r="AW504" s="415"/>
      <c r="AX504" s="415"/>
      <c r="AY504" s="415"/>
      <c r="AZ504" s="415"/>
      <c r="BA504" s="415"/>
    </row>
    <row r="505" spans="1:53" ht="17.25">
      <c r="A505" s="367" t="s">
        <v>523</v>
      </c>
      <c r="B505" s="409">
        <f>G498</f>
        <v>2394</v>
      </c>
      <c r="C505" s="651" t="s">
        <v>155</v>
      </c>
      <c r="D505" s="651"/>
      <c r="E505" s="636">
        <f>H498</f>
        <v>12078.519999999999</v>
      </c>
      <c r="F505" s="636"/>
      <c r="G505" s="636" t="s">
        <v>34</v>
      </c>
      <c r="H505" s="636"/>
      <c r="I505" s="653">
        <f>L498</f>
        <v>12.266838301218639</v>
      </c>
      <c r="J505" s="653"/>
      <c r="K505" s="625" t="s">
        <v>32</v>
      </c>
      <c r="L505" s="625"/>
      <c r="M505" s="653">
        <f>J498</f>
        <v>11.649635036496351</v>
      </c>
      <c r="N505" s="653"/>
      <c r="O505" s="625"/>
      <c r="P505" s="636" t="s">
        <v>106</v>
      </c>
      <c r="Q505" s="636"/>
      <c r="R505" s="651">
        <f>SUM(O497:U497)</f>
        <v>0</v>
      </c>
      <c r="S505" s="651"/>
      <c r="T505" s="652" t="str">
        <f>IF(ISERROR(R505/R507),"",R505/R507)</f>
        <v/>
      </c>
      <c r="U505" s="652"/>
      <c r="V505" s="636" t="s">
        <v>46</v>
      </c>
      <c r="W505" s="636"/>
      <c r="X505" s="651">
        <f>SUM(O370,O427,O462,O478,O486,O502)</f>
        <v>0</v>
      </c>
      <c r="Y505" s="651"/>
      <c r="Z505" s="652" t="str">
        <f>IF(ISERROR(X505/X507),"",X505/X507)</f>
        <v/>
      </c>
      <c r="AA505" s="652"/>
      <c r="AB505" s="12"/>
      <c r="AC505" s="22"/>
      <c r="AD505" s="22"/>
      <c r="AE505" s="3"/>
      <c r="AF505" s="3"/>
      <c r="AG505" s="418"/>
      <c r="AH505" s="41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415"/>
      <c r="AV505" s="415"/>
      <c r="AW505" s="415"/>
      <c r="AX505" s="415"/>
      <c r="AY505" s="415"/>
      <c r="AZ505" s="415"/>
      <c r="BA505" s="415"/>
    </row>
    <row r="506" spans="1:53" ht="15.75" customHeight="1">
      <c r="A506" s="368" t="s">
        <v>524</v>
      </c>
      <c r="B506" s="409">
        <f>I498+C504</f>
        <v>206.5</v>
      </c>
      <c r="C506" s="636" t="s">
        <v>114</v>
      </c>
      <c r="D506" s="636"/>
      <c r="E506" s="646">
        <f>K498+I504</f>
        <v>206.16031280547409</v>
      </c>
      <c r="F506" s="646"/>
      <c r="G506" s="636" t="s">
        <v>150</v>
      </c>
      <c r="H506" s="636"/>
      <c r="I506" s="653">
        <f>B506-E506</f>
        <v>0.3396871945259079</v>
      </c>
      <c r="J506" s="653"/>
      <c r="K506" s="625" t="s">
        <v>151</v>
      </c>
      <c r="L506" s="625"/>
      <c r="M506" s="650">
        <f>IF(ISERROR(I506/B506),"",I506/B506)</f>
        <v>1.6449743076315153E-3</v>
      </c>
      <c r="N506" s="650"/>
      <c r="O506" s="625"/>
      <c r="P506" s="636" t="s">
        <v>107</v>
      </c>
      <c r="Q506" s="636"/>
      <c r="R506" s="651"/>
      <c r="S506" s="651"/>
      <c r="T506" s="652" t="str">
        <f>IF(ISERROR(R506/R507),"",R506/R507)</f>
        <v/>
      </c>
      <c r="U506" s="652"/>
      <c r="V506" s="636" t="s">
        <v>47</v>
      </c>
      <c r="W506" s="636"/>
      <c r="X506" s="651">
        <f>SUM(O371,O428,O463,O480,O487,O503)</f>
        <v>0</v>
      </c>
      <c r="Y506" s="651"/>
      <c r="Z506" s="652" t="str">
        <f>IF(ISERROR(X506/X507),"",X506/X507)</f>
        <v/>
      </c>
      <c r="AA506" s="652"/>
      <c r="AB506" s="12"/>
      <c r="AC506" s="22"/>
      <c r="AD506" s="22"/>
      <c r="AE506" s="3"/>
      <c r="AF506" s="3"/>
      <c r="AG506" s="418"/>
      <c r="AH506" s="418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415"/>
      <c r="AV506" s="415"/>
      <c r="AW506" s="415"/>
      <c r="AX506" s="415"/>
      <c r="AY506" s="415"/>
      <c r="AZ506" s="415"/>
      <c r="BA506" s="415"/>
    </row>
    <row r="507" spans="1:53" ht="15.75" customHeight="1">
      <c r="A507" s="368" t="s">
        <v>531</v>
      </c>
      <c r="B507" s="409">
        <f>N498</f>
        <v>0</v>
      </c>
      <c r="C507" s="636" t="s">
        <v>149</v>
      </c>
      <c r="D507" s="636"/>
      <c r="E507" s="652">
        <f>IF(ISERROR(B507/B506),"",B507/B506)</f>
        <v>0</v>
      </c>
      <c r="F507" s="652"/>
      <c r="G507" s="636" t="s">
        <v>158</v>
      </c>
      <c r="H507" s="636"/>
      <c r="I507" s="625">
        <f>V498</f>
        <v>0</v>
      </c>
      <c r="J507" s="625"/>
      <c r="K507" s="625" t="s">
        <v>156</v>
      </c>
      <c r="L507" s="625"/>
      <c r="M507" s="650">
        <f t="array" ref="M507">IF(ISERROR(I507/B505),"",I507/B505)</f>
        <v>0</v>
      </c>
      <c r="N507" s="650"/>
      <c r="O507" s="625"/>
      <c r="P507" s="636" t="s">
        <v>123</v>
      </c>
      <c r="Q507" s="636"/>
      <c r="R507" s="651">
        <f>SUM(R500:S506)</f>
        <v>0</v>
      </c>
      <c r="S507" s="651"/>
      <c r="T507" s="652">
        <f>SUM(T500:U506)</f>
        <v>0</v>
      </c>
      <c r="U507" s="652"/>
      <c r="V507" s="636" t="s">
        <v>123</v>
      </c>
      <c r="W507" s="636"/>
      <c r="X507" s="651">
        <f>SUM(X500:Y506)</f>
        <v>0</v>
      </c>
      <c r="Y507" s="651"/>
      <c r="Z507" s="652">
        <f>SUM(Z500:AA506)</f>
        <v>0</v>
      </c>
      <c r="AA507" s="652"/>
      <c r="AB507" s="12"/>
      <c r="AC507" s="22"/>
      <c r="AD507" s="22"/>
      <c r="AE507" s="3"/>
      <c r="AF507" s="3"/>
      <c r="AG507" s="418"/>
      <c r="AH507" s="418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415"/>
      <c r="AV507" s="415"/>
      <c r="AW507" s="415"/>
      <c r="AX507" s="415"/>
      <c r="AY507" s="415"/>
      <c r="AZ507" s="415"/>
      <c r="BA507" s="415"/>
    </row>
    <row r="508" spans="1:53" ht="17.25">
      <c r="A508" s="387" t="s">
        <v>532</v>
      </c>
      <c r="B508" s="413"/>
      <c r="C508" s="7"/>
      <c r="D508" s="7"/>
      <c r="E508" s="15"/>
      <c r="F508" s="15"/>
      <c r="G508" s="663" t="str">
        <f>IF(ISERROR(#REF!/#REF!),"",#REF!/#REF!)</f>
        <v/>
      </c>
      <c r="H508" s="663"/>
      <c r="I508" s="663"/>
      <c r="J508" s="8"/>
      <c r="K508" s="47"/>
      <c r="L508" s="12"/>
      <c r="M508" s="12"/>
      <c r="N508" s="663" t="str">
        <f>IF(ISERROR(G508/#REF!),"",G508/#REF!)</f>
        <v/>
      </c>
      <c r="O508" s="663"/>
      <c r="P508" s="663"/>
      <c r="Q508" s="663"/>
      <c r="R508" s="663"/>
      <c r="S508" s="418"/>
      <c r="T508" s="15"/>
      <c r="U508" s="15"/>
      <c r="V508" s="247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69" t="s">
        <v>533</v>
      </c>
      <c r="B509" s="41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48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651" t="s">
        <v>157</v>
      </c>
      <c r="B510" s="651"/>
      <c r="C510" s="646">
        <f>SUM(B168,B336,B505)</f>
        <v>16886</v>
      </c>
      <c r="D510" s="646"/>
      <c r="E510" s="651" t="s">
        <v>124</v>
      </c>
      <c r="F510" s="651"/>
      <c r="G510" s="646">
        <f>SUM(E168,E336,E505)</f>
        <v>81712.09</v>
      </c>
      <c r="H510" s="646"/>
      <c r="I510" s="636" t="s">
        <v>34</v>
      </c>
      <c r="J510" s="651"/>
      <c r="K510" s="664">
        <f>IF(ISERROR(C510/G511),"",C510/G511)</f>
        <v>17.462730710844383</v>
      </c>
      <c r="L510" s="665"/>
      <c r="M510" s="636" t="s">
        <v>32</v>
      </c>
      <c r="N510" s="636"/>
      <c r="O510" s="666">
        <f t="array" ref="O510">IF(ISERROR(C510/C511),"",C510/C511)</f>
        <v>26.973579118877993</v>
      </c>
      <c r="P510" s="667"/>
      <c r="Q510" s="7"/>
      <c r="R510" s="7"/>
      <c r="S510" s="7"/>
      <c r="T510" s="7"/>
      <c r="U510" s="18"/>
      <c r="V510" s="248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636" t="s">
        <v>125</v>
      </c>
      <c r="B511" s="636"/>
      <c r="C511" s="646">
        <f>SUM(B169,B337,B506)</f>
        <v>626.02</v>
      </c>
      <c r="D511" s="646"/>
      <c r="E511" s="636" t="s">
        <v>114</v>
      </c>
      <c r="F511" s="636"/>
      <c r="G511" s="646">
        <f>SUM(E169,E337,E506)</f>
        <v>966.97362397702034</v>
      </c>
      <c r="H511" s="646"/>
      <c r="I511" s="668" t="s">
        <v>150</v>
      </c>
      <c r="J511" s="669"/>
      <c r="K511" s="661">
        <f>C511-G511</f>
        <v>-340.95362397702036</v>
      </c>
      <c r="L511" s="662"/>
      <c r="M511" s="661" t="s">
        <v>151</v>
      </c>
      <c r="N511" s="662"/>
      <c r="O511" s="670">
        <f>IF(ISERROR(K511/C511),"",K511/C511)</f>
        <v>-0.54463695085942998</v>
      </c>
      <c r="P511" s="671"/>
      <c r="Q511" s="7"/>
      <c r="R511" s="7"/>
      <c r="S511" s="7"/>
      <c r="T511" s="7"/>
      <c r="U511" s="18"/>
      <c r="V511" s="248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668" t="s">
        <v>148</v>
      </c>
      <c r="B512" s="669"/>
      <c r="C512" s="646">
        <f>SUM(B170,B338,B507)</f>
        <v>0</v>
      </c>
      <c r="D512" s="646"/>
      <c r="E512" s="668" t="s">
        <v>149</v>
      </c>
      <c r="F512" s="669"/>
      <c r="G512" s="670">
        <f>IF(ISERROR(C512/C511),"",C512/C511)</f>
        <v>0</v>
      </c>
      <c r="H512" s="671"/>
      <c r="I512" s="636" t="s">
        <v>126</v>
      </c>
      <c r="J512" s="651"/>
      <c r="K512" s="646">
        <f>SUM(I170,I338,I507)</f>
        <v>0</v>
      </c>
      <c r="L512" s="646"/>
      <c r="M512" s="651" t="s">
        <v>127</v>
      </c>
      <c r="N512" s="651"/>
      <c r="O512" s="670">
        <f t="array" ref="O512">IF(ISERROR(K512/C510),"",K512/C510)</f>
        <v>0</v>
      </c>
      <c r="P512" s="671"/>
      <c r="Q512" s="7"/>
      <c r="R512" s="7"/>
      <c r="S512" s="7"/>
      <c r="T512" s="7"/>
      <c r="U512" s="18"/>
      <c r="V512" s="248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69" t="s">
        <v>534</v>
      </c>
      <c r="B513" s="19"/>
      <c r="C513" s="26"/>
      <c r="D513" s="26"/>
      <c r="E513" s="25"/>
      <c r="F513" s="25"/>
      <c r="G513" s="418"/>
      <c r="H513" s="22"/>
      <c r="I513" s="418"/>
      <c r="J513" s="8"/>
      <c r="K513" s="54"/>
      <c r="L513" s="416"/>
      <c r="M513" s="416"/>
      <c r="N513" s="15"/>
      <c r="O513" s="15"/>
      <c r="P513" s="15"/>
      <c r="Q513" s="15"/>
      <c r="R513" s="15"/>
      <c r="S513" s="15"/>
      <c r="T513" s="416"/>
      <c r="U513" s="416"/>
      <c r="V513" s="249"/>
      <c r="W513" s="416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668" t="s">
        <v>130</v>
      </c>
      <c r="B514" s="669"/>
      <c r="C514" s="668" t="s">
        <v>131</v>
      </c>
      <c r="D514" s="669"/>
      <c r="E514" s="668" t="s">
        <v>118</v>
      </c>
      <c r="F514" s="669"/>
      <c r="G514" s="678" t="s">
        <v>116</v>
      </c>
      <c r="H514" s="679"/>
      <c r="I514" s="668" t="s">
        <v>117</v>
      </c>
      <c r="J514" s="662"/>
      <c r="K514" s="668" t="s">
        <v>14</v>
      </c>
      <c r="L514" s="669"/>
      <c r="M514" s="668" t="s">
        <v>118</v>
      </c>
      <c r="N514" s="669"/>
      <c r="O514" s="636" t="s">
        <v>119</v>
      </c>
      <c r="P514" s="636"/>
      <c r="Q514" s="668" t="s">
        <v>14</v>
      </c>
      <c r="R514" s="669"/>
      <c r="S514" s="668" t="s">
        <v>118</v>
      </c>
      <c r="T514" s="669"/>
      <c r="U514" s="14"/>
      <c r="V514" s="241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672" t="s">
        <v>70</v>
      </c>
      <c r="B515" s="669"/>
      <c r="C515" s="673">
        <f>SUM(G28,G196,G364)</f>
        <v>45</v>
      </c>
      <c r="D515" s="669"/>
      <c r="E515" s="674">
        <f>IF(ISERROR(C515/C521),"",C515/C521)</f>
        <v>2.6649295274191638E-3</v>
      </c>
      <c r="F515" s="675"/>
      <c r="G515" s="680"/>
      <c r="H515" s="681"/>
      <c r="I515" s="676" t="s">
        <v>15</v>
      </c>
      <c r="J515" s="677"/>
      <c r="K515" s="661">
        <f t="shared" ref="K515:K520" si="214">SUM(R163,U331,U500)</f>
        <v>0</v>
      </c>
      <c r="L515" s="662"/>
      <c r="M515" s="674" t="str">
        <f t="array" ref="M515">IF(ISERROR(K515/K521),"",K515/K521)</f>
        <v/>
      </c>
      <c r="N515" s="675"/>
      <c r="O515" s="636" t="s">
        <v>41</v>
      </c>
      <c r="P515" s="636"/>
      <c r="Q515" s="684">
        <f t="shared" ref="Q515:Q520" si="215">SUM(X163,AA331,AA500)</f>
        <v>0</v>
      </c>
      <c r="R515" s="685"/>
      <c r="S515" s="674" t="str">
        <f t="array" ref="S515">IF(ISERROR(Q515/Q521),"",Q515/Q521)</f>
        <v/>
      </c>
      <c r="T515" s="675"/>
      <c r="U515" s="14"/>
      <c r="V515" s="241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72" t="s">
        <v>86</v>
      </c>
      <c r="B516" s="669"/>
      <c r="C516" s="668">
        <f>SUM(G86,G254,G422)</f>
        <v>11279</v>
      </c>
      <c r="D516" s="669"/>
      <c r="E516" s="674">
        <f>IF(ISERROR(C516/C521),"",C516/C521)</f>
        <v>0.66794978088357215</v>
      </c>
      <c r="F516" s="675"/>
      <c r="G516" s="680"/>
      <c r="H516" s="681"/>
      <c r="I516" s="676" t="s">
        <v>16</v>
      </c>
      <c r="J516" s="677"/>
      <c r="K516" s="661">
        <f t="shared" si="214"/>
        <v>0</v>
      </c>
      <c r="L516" s="662"/>
      <c r="M516" s="674" t="str">
        <f>IF(ISERROR(K516/K521),"",K516/K521)</f>
        <v/>
      </c>
      <c r="N516" s="675"/>
      <c r="O516" s="636" t="s">
        <v>42</v>
      </c>
      <c r="P516" s="636"/>
      <c r="Q516" s="668">
        <f t="shared" si="215"/>
        <v>0</v>
      </c>
      <c r="R516" s="669"/>
      <c r="S516" s="674" t="str">
        <f>IF(ISERROR(Q516/Q521),"",Q516/Q521)</f>
        <v/>
      </c>
      <c r="T516" s="675"/>
      <c r="U516" s="14"/>
      <c r="V516" s="241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72" t="s">
        <v>92</v>
      </c>
      <c r="B517" s="669"/>
      <c r="C517" s="668">
        <f>SUM(G121,G289,G457)</f>
        <v>2290</v>
      </c>
      <c r="D517" s="669"/>
      <c r="E517" s="674">
        <f>IF(ISERROR(C517/C521),"",C517/C521)</f>
        <v>0.135615302617553</v>
      </c>
      <c r="F517" s="675"/>
      <c r="G517" s="680"/>
      <c r="H517" s="681"/>
      <c r="I517" s="676" t="s">
        <v>17</v>
      </c>
      <c r="J517" s="677"/>
      <c r="K517" s="661">
        <f t="shared" si="214"/>
        <v>0</v>
      </c>
      <c r="L517" s="662"/>
      <c r="M517" s="674" t="str">
        <f>IF(ISERROR(K517/K521),"",K517/K521)</f>
        <v/>
      </c>
      <c r="N517" s="675"/>
      <c r="O517" s="636" t="s">
        <v>43</v>
      </c>
      <c r="P517" s="636"/>
      <c r="Q517" s="668">
        <f t="shared" si="215"/>
        <v>0</v>
      </c>
      <c r="R517" s="669"/>
      <c r="S517" s="674" t="str">
        <f>IF(ISERROR(Q517/Q521),"",Q517/Q521)</f>
        <v/>
      </c>
      <c r="T517" s="675"/>
      <c r="U517" s="14"/>
      <c r="V517" s="241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672" t="s">
        <v>99</v>
      </c>
      <c r="B518" s="669"/>
      <c r="C518" s="668">
        <f>SUM(G137,G305,G473)</f>
        <v>1891</v>
      </c>
      <c r="D518" s="669"/>
      <c r="E518" s="674">
        <f>IF(ISERROR(C518/C521),"",C518/C521)</f>
        <v>0.11198626080776974</v>
      </c>
      <c r="F518" s="675"/>
      <c r="G518" s="680"/>
      <c r="H518" s="681"/>
      <c r="I518" s="676" t="s">
        <v>18</v>
      </c>
      <c r="J518" s="677"/>
      <c r="K518" s="661">
        <f t="shared" si="214"/>
        <v>0</v>
      </c>
      <c r="L518" s="662"/>
      <c r="M518" s="674" t="str">
        <f>IF(ISERROR(K518/K521),"",K518/K521)</f>
        <v/>
      </c>
      <c r="N518" s="675"/>
      <c r="O518" s="636" t="s">
        <v>21</v>
      </c>
      <c r="P518" s="636"/>
      <c r="Q518" s="668">
        <f t="shared" si="215"/>
        <v>0</v>
      </c>
      <c r="R518" s="669"/>
      <c r="S518" s="674" t="str">
        <f>IF(ISERROR(Q518/Q521),"",Q518/Q521)</f>
        <v/>
      </c>
      <c r="T518" s="675"/>
      <c r="U518" s="14"/>
      <c r="V518" s="241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672" t="s">
        <v>102</v>
      </c>
      <c r="B519" s="669"/>
      <c r="C519" s="668">
        <f>SUM(G145,G313,G481)</f>
        <v>1381</v>
      </c>
      <c r="D519" s="669"/>
      <c r="E519" s="674">
        <f>IF(ISERROR(C519/C521),"",C519/C521)</f>
        <v>8.1783726163685899E-2</v>
      </c>
      <c r="F519" s="675"/>
      <c r="G519" s="680"/>
      <c r="H519" s="681"/>
      <c r="I519" s="676" t="s">
        <v>19</v>
      </c>
      <c r="J519" s="677"/>
      <c r="K519" s="661">
        <f t="shared" si="214"/>
        <v>0</v>
      </c>
      <c r="L519" s="662"/>
      <c r="M519" s="674" t="str">
        <f>IF(ISERROR(K519/K521),"",K519/K521)</f>
        <v/>
      </c>
      <c r="N519" s="675"/>
      <c r="O519" s="636" t="s">
        <v>45</v>
      </c>
      <c r="P519" s="636"/>
      <c r="Q519" s="668">
        <f t="shared" si="215"/>
        <v>0</v>
      </c>
      <c r="R519" s="669"/>
      <c r="S519" s="674" t="str">
        <f>IF(ISERROR(Q519/Q521),"",Q519/Q521)</f>
        <v/>
      </c>
      <c r="T519" s="675"/>
      <c r="U519" s="14"/>
      <c r="V519" s="241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672" t="s">
        <v>106</v>
      </c>
      <c r="B520" s="669"/>
      <c r="C520" s="668">
        <f>SUM(G160,G328,G497)</f>
        <v>0</v>
      </c>
      <c r="D520" s="669"/>
      <c r="E520" s="674">
        <f>IF(ISERROR(C520/C521),"",C520/C521)</f>
        <v>0</v>
      </c>
      <c r="F520" s="675"/>
      <c r="G520" s="680"/>
      <c r="H520" s="681"/>
      <c r="I520" s="676" t="s">
        <v>20</v>
      </c>
      <c r="J520" s="677"/>
      <c r="K520" s="661">
        <f t="shared" si="214"/>
        <v>0</v>
      </c>
      <c r="L520" s="662"/>
      <c r="M520" s="674" t="str">
        <f>IF(ISERROR(K520/K521),"",K520/K521)</f>
        <v/>
      </c>
      <c r="N520" s="675"/>
      <c r="O520" s="636" t="s">
        <v>46</v>
      </c>
      <c r="P520" s="636"/>
      <c r="Q520" s="668">
        <f t="shared" si="215"/>
        <v>0</v>
      </c>
      <c r="R520" s="669"/>
      <c r="S520" s="674" t="str">
        <f>IF(ISERROR(Q520/Q521),"",Q520/Q521)</f>
        <v/>
      </c>
      <c r="T520" s="675"/>
      <c r="U520" s="14"/>
      <c r="V520" s="241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668" t="s">
        <v>123</v>
      </c>
      <c r="B521" s="669"/>
      <c r="C521" s="673">
        <f>SUM(C515:C520)</f>
        <v>16886</v>
      </c>
      <c r="D521" s="669"/>
      <c r="E521" s="674">
        <f>SUM(E515:F520)</f>
        <v>0.99999999999999989</v>
      </c>
      <c r="F521" s="669"/>
      <c r="G521" s="682"/>
      <c r="H521" s="683"/>
      <c r="I521" s="668" t="s">
        <v>123</v>
      </c>
      <c r="J521" s="662"/>
      <c r="K521" s="661">
        <f>SUM(R170,U338,U507)</f>
        <v>0</v>
      </c>
      <c r="L521" s="662"/>
      <c r="M521" s="674">
        <f>SUM(M515:N520)</f>
        <v>0</v>
      </c>
      <c r="N521" s="675"/>
      <c r="O521" s="636" t="s">
        <v>123</v>
      </c>
      <c r="P521" s="636"/>
      <c r="Q521" s="684">
        <f>SUM(X170,AA338,AA507)</f>
        <v>0</v>
      </c>
      <c r="R521" s="685"/>
      <c r="S521" s="674">
        <f>SUM(S515:T520)</f>
        <v>0</v>
      </c>
      <c r="T521" s="675"/>
      <c r="U521" s="14"/>
      <c r="V521" s="241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88" t="s">
        <v>535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50"/>
      <c r="W522" s="24"/>
      <c r="X522" s="5"/>
      <c r="Y522" s="5"/>
      <c r="Z522" s="24"/>
      <c r="AA522" s="3"/>
      <c r="AB522" s="416"/>
      <c r="AC522" s="416"/>
      <c r="AD522" s="416"/>
      <c r="AE522" s="416"/>
      <c r="AF522" s="416"/>
      <c r="AG522" s="416"/>
      <c r="AH522" s="416"/>
      <c r="AI522" s="416"/>
      <c r="AJ522" s="416"/>
      <c r="AK522" s="416"/>
      <c r="AL522" s="416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676" t="s">
        <v>132</v>
      </c>
      <c r="B523" s="690"/>
      <c r="C523" s="407" t="s">
        <v>133</v>
      </c>
      <c r="D523" s="407" t="s">
        <v>134</v>
      </c>
      <c r="E523" s="407" t="s">
        <v>3</v>
      </c>
      <c r="F523" s="407" t="s">
        <v>4</v>
      </c>
      <c r="G523" s="407" t="s">
        <v>5</v>
      </c>
      <c r="H523" s="98" t="s">
        <v>6</v>
      </c>
      <c r="I523" s="98" t="s">
        <v>7</v>
      </c>
      <c r="J523" s="98" t="s">
        <v>135</v>
      </c>
      <c r="K523" s="410" t="s">
        <v>8</v>
      </c>
      <c r="L523" s="98" t="s">
        <v>9</v>
      </c>
      <c r="M523" s="98" t="s">
        <v>136</v>
      </c>
      <c r="N523" s="98" t="s">
        <v>10</v>
      </c>
      <c r="O523" s="98" t="s">
        <v>137</v>
      </c>
      <c r="P523" s="411" t="s">
        <v>138</v>
      </c>
      <c r="Q523" s="98" t="s">
        <v>139</v>
      </c>
      <c r="R523" s="36" t="s">
        <v>140</v>
      </c>
      <c r="S523" s="407" t="s">
        <v>141</v>
      </c>
      <c r="T523" s="407" t="s">
        <v>142</v>
      </c>
      <c r="U523" s="51"/>
      <c r="V523" s="251"/>
      <c r="X523" s="14"/>
      <c r="Y523" s="14"/>
      <c r="Z523" s="15"/>
      <c r="AA523" s="15"/>
      <c r="AB523" s="15"/>
      <c r="AC523" s="416"/>
      <c r="AD523" s="416"/>
      <c r="AE523" s="416"/>
      <c r="AF523" s="416"/>
      <c r="AG523" s="416"/>
      <c r="AH523" s="416"/>
      <c r="AI523" s="416"/>
      <c r="AJ523" s="416"/>
      <c r="AK523" s="416"/>
      <c r="AL523" s="416"/>
      <c r="AM523" s="416"/>
      <c r="AN523" s="15"/>
      <c r="AO523" s="416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86" t="s">
        <v>143</v>
      </c>
      <c r="B524" s="687"/>
      <c r="C524" s="109">
        <f>SUM('10:14'!C524)</f>
        <v>61</v>
      </c>
      <c r="D524" s="109">
        <f>SUM('10:14'!D524)</f>
        <v>61</v>
      </c>
      <c r="E524" s="109">
        <f>SUM('10:14'!E524)</f>
        <v>0</v>
      </c>
      <c r="F524" s="109">
        <f>SUM('10:14'!F524)</f>
        <v>0</v>
      </c>
      <c r="G524" s="109">
        <f>SUM('10:14'!G524)</f>
        <v>0</v>
      </c>
      <c r="H524" s="109">
        <f>SUM('10:14'!H524)</f>
        <v>0</v>
      </c>
      <c r="I524" s="109">
        <f>SUM('10:14'!I524)</f>
        <v>15</v>
      </c>
      <c r="J524" s="109">
        <f>+C524-H524-I524</f>
        <v>46</v>
      </c>
      <c r="K524" s="109">
        <f>SUM('10:14'!K524)</f>
        <v>4</v>
      </c>
      <c r="L524" s="109">
        <f>SUM('10:14'!L524)</f>
        <v>0</v>
      </c>
      <c r="M524" s="109">
        <f>SUM('10:14'!M524)</f>
        <v>0</v>
      </c>
      <c r="N524" s="109">
        <f>SUM('10:14'!N524)</f>
        <v>0</v>
      </c>
      <c r="O524" s="109">
        <f>SUM('10:14'!O524)</f>
        <v>0</v>
      </c>
      <c r="P524" s="109">
        <f>SUM('10:14'!P524)</f>
        <v>0</v>
      </c>
      <c r="Q524" s="109">
        <f>J524-K524-L524</f>
        <v>42</v>
      </c>
      <c r="R524" s="109">
        <f>Q524*11-M524-N524</f>
        <v>462</v>
      </c>
      <c r="S524" s="230">
        <f>IF(ISERROR(Q524/J524),"",Q524/J524)</f>
        <v>0.91304347826086951</v>
      </c>
      <c r="T524" s="221">
        <f t="array" ref="T524">IF(ISERROR((O524:P524)/C524),"",SUM(O524:P524)/C524)</f>
        <v>0</v>
      </c>
      <c r="X524" s="14"/>
      <c r="Y524" s="14"/>
      <c r="Z524" s="15"/>
      <c r="AA524" s="15"/>
      <c r="AB524" s="15"/>
      <c r="AC524" s="416"/>
      <c r="AD524" s="416"/>
      <c r="AE524" s="416"/>
      <c r="AF524" s="416"/>
      <c r="AG524" s="416"/>
      <c r="AH524" s="416"/>
      <c r="AI524" s="416"/>
      <c r="AJ524" s="416"/>
      <c r="AK524" s="416"/>
      <c r="AL524" s="416"/>
      <c r="AM524" s="416"/>
      <c r="AN524" s="15"/>
      <c r="AO524" s="416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86" t="s">
        <v>144</v>
      </c>
      <c r="B525" s="687"/>
      <c r="C525" s="109">
        <f>SUM('10:14'!C525)</f>
        <v>45</v>
      </c>
      <c r="D525" s="109">
        <f>SUM('10:14'!D525)</f>
        <v>45</v>
      </c>
      <c r="E525" s="109">
        <f>SUM('10:14'!E525)</f>
        <v>0</v>
      </c>
      <c r="F525" s="109">
        <f>SUM('10:14'!F525)</f>
        <v>0</v>
      </c>
      <c r="G525" s="109">
        <f>SUM('10:14'!G525)</f>
        <v>0</v>
      </c>
      <c r="H525" s="109">
        <f>SUM('10:14'!H525)</f>
        <v>0</v>
      </c>
      <c r="I525" s="109">
        <f>SUM('10:14'!I525)</f>
        <v>10</v>
      </c>
      <c r="J525" s="109">
        <f t="shared" ref="J525:J526" si="216">C525-G525-H525-I525</f>
        <v>35</v>
      </c>
      <c r="K525" s="109">
        <f>SUM('10:14'!K525)</f>
        <v>0</v>
      </c>
      <c r="L525" s="109">
        <f>SUM('10:14'!L525)</f>
        <v>0</v>
      </c>
      <c r="M525" s="109">
        <f>SUM('10:14'!M525)</f>
        <v>0</v>
      </c>
      <c r="N525" s="109">
        <f>SUM('10:14'!N525)</f>
        <v>0</v>
      </c>
      <c r="O525" s="109">
        <f>SUM('10:14'!O525)</f>
        <v>0</v>
      </c>
      <c r="P525" s="109">
        <f>SUM('10:14'!P525)</f>
        <v>0</v>
      </c>
      <c r="Q525" s="109">
        <f t="shared" ref="Q525:Q526" si="217">J525-K525-L525</f>
        <v>35</v>
      </c>
      <c r="R525" s="109">
        <f t="shared" ref="R525:R526" si="218">Q525*11-M525-N525</f>
        <v>385</v>
      </c>
      <c r="S525" s="221">
        <f t="array" ref="S525">IF(ISERROR(Q525/J525),"",Q525/J525)</f>
        <v>1</v>
      </c>
      <c r="T525" s="221">
        <f t="array" ref="T525">IF(ISERROR((O525:P525)/C525),"",SUM(O525:P525)/C525)</f>
        <v>0</v>
      </c>
      <c r="X525" s="14"/>
      <c r="Y525" s="14"/>
      <c r="Z525" s="15"/>
      <c r="AA525" s="15"/>
      <c r="AB525" s="15"/>
      <c r="AC525" s="416"/>
      <c r="AD525" s="416"/>
      <c r="AE525" s="416"/>
      <c r="AF525" s="416"/>
      <c r="AG525" s="416"/>
      <c r="AH525" s="416"/>
      <c r="AI525" s="416"/>
      <c r="AJ525" s="416"/>
      <c r="AK525" s="416"/>
      <c r="AL525" s="416"/>
      <c r="AM525" s="416"/>
      <c r="AN525" s="15"/>
      <c r="AO525" s="416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86" t="s">
        <v>145</v>
      </c>
      <c r="B526" s="687"/>
      <c r="C526" s="109">
        <f>SUM('10:14'!C526)</f>
        <v>53</v>
      </c>
      <c r="D526" s="109">
        <f>SUM('10:14'!D526)</f>
        <v>53</v>
      </c>
      <c r="E526" s="109">
        <f>SUM('10:14'!E526)</f>
        <v>0</v>
      </c>
      <c r="F526" s="109">
        <f>SUM('10:14'!F526)</f>
        <v>0</v>
      </c>
      <c r="G526" s="109">
        <f>SUM('10:14'!G526)</f>
        <v>0</v>
      </c>
      <c r="H526" s="109">
        <f>SUM('10:14'!H526)</f>
        <v>0</v>
      </c>
      <c r="I526" s="109">
        <f>SUM('10:14'!I526)</f>
        <v>5</v>
      </c>
      <c r="J526" s="109">
        <f t="shared" si="216"/>
        <v>48</v>
      </c>
      <c r="K526" s="109">
        <f>SUM('10:14'!K526)</f>
        <v>4</v>
      </c>
      <c r="L526" s="109">
        <f>SUM('10:14'!L526)</f>
        <v>0</v>
      </c>
      <c r="M526" s="109">
        <f>SUM('10:14'!M526)</f>
        <v>0</v>
      </c>
      <c r="N526" s="109">
        <f>SUM('10:14'!N526)</f>
        <v>0</v>
      </c>
      <c r="O526" s="109">
        <f>SUM('10:14'!O526)</f>
        <v>0</v>
      </c>
      <c r="P526" s="109">
        <f>SUM('10:14'!P526)</f>
        <v>0</v>
      </c>
      <c r="Q526" s="109">
        <f t="shared" si="217"/>
        <v>44</v>
      </c>
      <c r="R526" s="109">
        <f t="shared" si="218"/>
        <v>484</v>
      </c>
      <c r="S526" s="221">
        <f t="array" ref="S526">IF(ISERROR(Q526/J526),"",Q526/J526)</f>
        <v>0.91666666666666663</v>
      </c>
      <c r="T526" s="221">
        <f t="array" ref="T526">IF(ISERROR((O526:P526)/C526),"",SUM(O526:P526)/C526)</f>
        <v>0</v>
      </c>
      <c r="V526" s="251"/>
      <c r="X526" s="14"/>
      <c r="Y526" s="14"/>
      <c r="Z526" s="15"/>
      <c r="AA526" s="15"/>
      <c r="AB526" s="15"/>
      <c r="AC526" s="416"/>
      <c r="AD526" s="416"/>
      <c r="AE526" s="416"/>
      <c r="AF526" s="416"/>
      <c r="AG526" s="416"/>
      <c r="AH526" s="416"/>
      <c r="AI526" s="416"/>
      <c r="AJ526" s="416"/>
      <c r="AK526" s="416"/>
      <c r="AL526" s="416"/>
      <c r="AM526" s="416"/>
      <c r="AN526" s="15"/>
      <c r="AO526" s="416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688" t="s">
        <v>11</v>
      </c>
      <c r="B527" s="689"/>
      <c r="C527" s="37">
        <f>SUM(C524:C526)</f>
        <v>159</v>
      </c>
      <c r="D527" s="37">
        <f>SUM(D524:D526)</f>
        <v>159</v>
      </c>
      <c r="E527" s="37">
        <f t="shared" ref="E527:N527" si="219">SUM(E524:E526)</f>
        <v>0</v>
      </c>
      <c r="F527" s="37">
        <f t="shared" si="219"/>
        <v>0</v>
      </c>
      <c r="G527" s="37">
        <f t="shared" si="219"/>
        <v>0</v>
      </c>
      <c r="H527" s="37">
        <f t="shared" si="219"/>
        <v>0</v>
      </c>
      <c r="I527" s="37">
        <f t="shared" si="219"/>
        <v>30</v>
      </c>
      <c r="J527" s="45">
        <f t="shared" si="219"/>
        <v>129</v>
      </c>
      <c r="K527" s="99">
        <f t="shared" si="219"/>
        <v>8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121</v>
      </c>
      <c r="R527" s="37">
        <f>SUM(R524:R526)</f>
        <v>1331</v>
      </c>
      <c r="S527" s="38">
        <f t="array" ref="S527">IF(ISERROR(Q527/J527),"",Q527/J527)</f>
        <v>0.93798449612403101</v>
      </c>
      <c r="T527" s="39">
        <f t="array" ref="T527">IF(ISERROR((O527:P527)/C527),"",SUM(O527:P527)/C527)</f>
        <v>0</v>
      </c>
      <c r="V527" s="252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71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41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71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452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41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201"/>
      <c r="B530" s="312"/>
      <c r="C530" s="312"/>
      <c r="D530" s="51"/>
      <c r="E530" s="312"/>
    </row>
    <row r="531" spans="1:53">
      <c r="A531" s="385"/>
      <c r="B531" s="313"/>
      <c r="C531" s="312"/>
      <c r="D531" s="51"/>
      <c r="E531" s="312"/>
    </row>
    <row r="532" spans="1:53">
      <c r="A532" s="385"/>
      <c r="B532" s="315"/>
      <c r="C532" s="312"/>
      <c r="D532" s="51"/>
      <c r="E532" s="312"/>
    </row>
    <row r="533" spans="1:53">
      <c r="A533" s="389"/>
      <c r="B533" s="312"/>
      <c r="C533" s="312"/>
      <c r="D533" s="51"/>
      <c r="E533" s="312"/>
    </row>
    <row r="534" spans="1:53">
      <c r="A534" s="389"/>
      <c r="B534" s="312"/>
      <c r="C534" s="312"/>
      <c r="D534" s="51"/>
      <c r="E534" s="312"/>
      <c r="J534" s="46" t="s">
        <v>174</v>
      </c>
      <c r="K534" s="50" t="s">
        <v>176</v>
      </c>
      <c r="L534" t="s">
        <v>175</v>
      </c>
    </row>
    <row r="535" spans="1:53">
      <c r="A535" s="389"/>
      <c r="B535" s="312"/>
      <c r="C535" s="312"/>
      <c r="D535" s="314"/>
      <c r="E535" s="312"/>
      <c r="H535" s="119" t="s">
        <v>163</v>
      </c>
      <c r="J535" s="120">
        <f>+G28+G196+G364</f>
        <v>45</v>
      </c>
      <c r="K535" s="120">
        <f>+H28+H196+H364</f>
        <v>226.35000000000002</v>
      </c>
      <c r="L535" s="120">
        <f>+I28+I196+I364</f>
        <v>1</v>
      </c>
      <c r="M535" s="50">
        <f>+J535/L535</f>
        <v>45</v>
      </c>
    </row>
    <row r="536" spans="1:53">
      <c r="A536" s="389"/>
      <c r="B536" s="312"/>
      <c r="C536" s="312"/>
      <c r="D536" s="314"/>
      <c r="E536" s="312"/>
      <c r="H536" s="119" t="s">
        <v>164</v>
      </c>
      <c r="J536" s="120">
        <f>+G422+G254+G86</f>
        <v>11279</v>
      </c>
      <c r="K536" s="120">
        <f>+H422+H254+H86</f>
        <v>53418.590000000004</v>
      </c>
      <c r="L536" s="120">
        <f>+I422+I254+I86</f>
        <v>225.51999999999998</v>
      </c>
      <c r="M536" s="50">
        <f>+J536/L536</f>
        <v>50.01330258957077</v>
      </c>
    </row>
    <row r="537" spans="1:53">
      <c r="A537" s="389"/>
      <c r="B537" s="312"/>
      <c r="C537" s="312"/>
      <c r="D537" s="314"/>
      <c r="E537" s="312"/>
      <c r="H537" s="119" t="s">
        <v>165</v>
      </c>
      <c r="J537" s="120">
        <f>+G457+G289+G121</f>
        <v>2290</v>
      </c>
      <c r="K537" s="120">
        <f>+H457+H289+H121</f>
        <v>11553.38</v>
      </c>
      <c r="L537" s="120">
        <f>+I457+I289+I121</f>
        <v>202.5</v>
      </c>
      <c r="M537" s="50">
        <f>+J537/L537</f>
        <v>11.308641975308642</v>
      </c>
    </row>
    <row r="538" spans="1:53">
      <c r="A538" s="389"/>
      <c r="B538" s="312"/>
      <c r="C538" s="312"/>
      <c r="D538" s="314"/>
      <c r="E538" s="312"/>
      <c r="H538" s="119" t="s">
        <v>166</v>
      </c>
      <c r="J538" s="120">
        <f>+G473+G305+G137</f>
        <v>1891</v>
      </c>
      <c r="K538" s="120">
        <f>+H473+H305+H137</f>
        <v>9555.2899999999991</v>
      </c>
      <c r="L538" s="120">
        <f>+I473+I305+I137</f>
        <v>78.5</v>
      </c>
      <c r="M538" s="50">
        <f t="shared" ref="M538:M539" si="220">+J538/L538</f>
        <v>24.089171974522294</v>
      </c>
    </row>
    <row r="539" spans="1:53">
      <c r="A539" s="389"/>
      <c r="B539" s="312"/>
      <c r="C539" s="312"/>
      <c r="D539" s="314"/>
      <c r="E539" s="312"/>
      <c r="H539" s="119" t="s">
        <v>167</v>
      </c>
      <c r="J539" s="120">
        <f>+G497+G328+G160</f>
        <v>0</v>
      </c>
      <c r="K539" s="120">
        <f>+H497+H328+H160</f>
        <v>0</v>
      </c>
      <c r="L539" s="120">
        <f>+I497+I328+I160</f>
        <v>0</v>
      </c>
      <c r="M539" s="50" t="e">
        <f t="shared" si="220"/>
        <v>#DIV/0!</v>
      </c>
    </row>
    <row r="540" spans="1:53">
      <c r="A540" s="389"/>
      <c r="B540" s="312"/>
      <c r="C540" s="312"/>
      <c r="D540" s="314"/>
      <c r="E540" s="312"/>
      <c r="J540" s="120">
        <f>SUM(J535:J539)</f>
        <v>15505</v>
      </c>
      <c r="K540" s="120"/>
      <c r="L540" s="120"/>
      <c r="M540" s="50"/>
    </row>
    <row r="541" spans="1:53">
      <c r="A541" s="389"/>
      <c r="B541" s="312"/>
      <c r="C541" s="312"/>
      <c r="D541" s="314"/>
      <c r="E541" s="312"/>
    </row>
    <row r="542" spans="1:53">
      <c r="A542" s="389"/>
      <c r="B542" s="312"/>
      <c r="C542" s="312"/>
      <c r="D542" s="314"/>
      <c r="E542" s="312"/>
      <c r="G542" t="s">
        <v>168</v>
      </c>
    </row>
    <row r="543" spans="1:53">
      <c r="A543" s="389"/>
      <c r="B543" s="312"/>
      <c r="C543" s="312"/>
      <c r="D543" s="314"/>
      <c r="E543" s="312"/>
      <c r="H543" s="119" t="s">
        <v>163</v>
      </c>
      <c r="J543" s="46">
        <f>+G28</f>
        <v>0</v>
      </c>
      <c r="K543" s="120">
        <f>+H28</f>
        <v>0</v>
      </c>
      <c r="L543" s="120">
        <f>+I28</f>
        <v>0</v>
      </c>
      <c r="M543" s="121" t="e">
        <f>+J543/L543</f>
        <v>#DIV/0!</v>
      </c>
    </row>
    <row r="544" spans="1:53">
      <c r="A544" s="389"/>
      <c r="B544" s="312"/>
      <c r="C544" s="312"/>
      <c r="D544" s="314"/>
      <c r="E544" s="312"/>
      <c r="H544" s="119" t="s">
        <v>164</v>
      </c>
      <c r="J544" s="46">
        <f>G86</f>
        <v>5423</v>
      </c>
      <c r="K544" s="120">
        <f>H86</f>
        <v>23902.99</v>
      </c>
      <c r="L544" s="120">
        <f>I86</f>
        <v>98.5</v>
      </c>
      <c r="M544" s="121">
        <f>+J544/L544</f>
        <v>55.055837563451774</v>
      </c>
    </row>
    <row r="545" spans="5:13">
      <c r="E545" s="307"/>
      <c r="H545" s="119" t="s">
        <v>165</v>
      </c>
      <c r="J545" s="46">
        <f>+G121</f>
        <v>98</v>
      </c>
      <c r="K545" s="120">
        <f>+H121</f>
        <v>492.94</v>
      </c>
      <c r="L545" s="120">
        <f>+I121</f>
        <v>11</v>
      </c>
      <c r="M545" s="121">
        <f>+J545/L545</f>
        <v>8.9090909090909083</v>
      </c>
    </row>
    <row r="546" spans="5:13">
      <c r="H546" s="119" t="s">
        <v>166</v>
      </c>
      <c r="J546" s="46">
        <f>+G137</f>
        <v>773</v>
      </c>
      <c r="K546" s="120">
        <f>+H137</f>
        <v>3908.6799999999994</v>
      </c>
      <c r="L546" s="120">
        <f>+I137</f>
        <v>28</v>
      </c>
      <c r="M546" s="121">
        <f>+J546/L546</f>
        <v>27.607142857142858</v>
      </c>
    </row>
    <row r="547" spans="5:13">
      <c r="H547" s="119" t="s">
        <v>167</v>
      </c>
      <c r="J547" s="46">
        <f>+G160</f>
        <v>0</v>
      </c>
      <c r="K547" s="120">
        <f>+H160</f>
        <v>0</v>
      </c>
      <c r="L547" s="120">
        <f>+I160</f>
        <v>0</v>
      </c>
      <c r="M547" s="121" t="e">
        <f>+J547/L547</f>
        <v>#DIV/0!</v>
      </c>
    </row>
    <row r="548" spans="5:13">
      <c r="J548" s="46">
        <f>+B168</f>
        <v>6530</v>
      </c>
      <c r="M548" s="121"/>
    </row>
    <row r="549" spans="5:13">
      <c r="G549" t="s">
        <v>169</v>
      </c>
      <c r="M549" s="121"/>
    </row>
    <row r="550" spans="5:13">
      <c r="H550" s="119" t="s">
        <v>163</v>
      </c>
      <c r="J550" s="46">
        <f>+G196</f>
        <v>45</v>
      </c>
      <c r="K550" s="120">
        <f>+H196</f>
        <v>226.35000000000002</v>
      </c>
      <c r="L550" s="120">
        <f>+I196</f>
        <v>1</v>
      </c>
      <c r="M550" s="121">
        <f>+J550/L550</f>
        <v>45</v>
      </c>
    </row>
    <row r="551" spans="5:13">
      <c r="H551" s="119" t="s">
        <v>164</v>
      </c>
      <c r="J551" s="46">
        <f>+G254</f>
        <v>5856</v>
      </c>
      <c r="K551" s="120">
        <f>+H254</f>
        <v>29515.600000000002</v>
      </c>
      <c r="L551" s="120">
        <f>+I254</f>
        <v>127.02</v>
      </c>
      <c r="M551" s="121">
        <f>+J551/L551</f>
        <v>46.10297590930562</v>
      </c>
    </row>
    <row r="552" spans="5:13">
      <c r="H552" s="119" t="s">
        <v>165</v>
      </c>
      <c r="J552" s="46">
        <f>+G289</f>
        <v>0</v>
      </c>
      <c r="K552" s="120">
        <f>+H289</f>
        <v>0</v>
      </c>
      <c r="L552" s="120">
        <f>+I289</f>
        <v>0</v>
      </c>
      <c r="M552" s="121" t="e">
        <f>+J552/L552</f>
        <v>#DIV/0!</v>
      </c>
    </row>
    <row r="553" spans="5:13">
      <c r="H553" s="119" t="s">
        <v>166</v>
      </c>
      <c r="J553" s="46">
        <f>+G305</f>
        <v>1118</v>
      </c>
      <c r="K553" s="120">
        <f>+H305</f>
        <v>5646.61</v>
      </c>
      <c r="L553" s="120">
        <f>+I305</f>
        <v>50.5</v>
      </c>
      <c r="M553" s="121">
        <f>+J553/L553</f>
        <v>22.138613861386137</v>
      </c>
    </row>
    <row r="554" spans="5:13">
      <c r="H554" s="119" t="s">
        <v>167</v>
      </c>
      <c r="J554" s="46">
        <f>+G328</f>
        <v>0</v>
      </c>
      <c r="K554" s="120">
        <f>+H328</f>
        <v>0</v>
      </c>
      <c r="L554" s="120">
        <f>+I328</f>
        <v>0</v>
      </c>
      <c r="M554" s="121" t="e">
        <f>+J554/L554</f>
        <v>#DIV/0!</v>
      </c>
    </row>
    <row r="555" spans="5:13">
      <c r="G555" t="s">
        <v>170</v>
      </c>
      <c r="J555" s="46">
        <f>+B336</f>
        <v>7962</v>
      </c>
      <c r="K555" s="120"/>
      <c r="L555" s="120"/>
      <c r="M555" s="121"/>
    </row>
    <row r="556" spans="5:13">
      <c r="H556" s="119" t="s">
        <v>163</v>
      </c>
      <c r="J556" s="46">
        <f>+G364</f>
        <v>0</v>
      </c>
      <c r="K556" s="120">
        <f>+H364</f>
        <v>0</v>
      </c>
      <c r="L556" s="120">
        <f>+I364</f>
        <v>0</v>
      </c>
      <c r="M556" s="121" t="e">
        <f>+J556/L556</f>
        <v>#DIV/0!</v>
      </c>
    </row>
    <row r="557" spans="5:13">
      <c r="H557" s="119" t="s">
        <v>164</v>
      </c>
      <c r="J557" s="46">
        <f>+G422</f>
        <v>0</v>
      </c>
      <c r="K557" s="120">
        <f>+H422</f>
        <v>0</v>
      </c>
      <c r="L557" s="120">
        <f>+I422</f>
        <v>0</v>
      </c>
      <c r="M557" s="121" t="e">
        <f>+J557/L557</f>
        <v>#DIV/0!</v>
      </c>
    </row>
    <row r="558" spans="5:13">
      <c r="H558" s="119" t="s">
        <v>165</v>
      </c>
      <c r="J558" s="46">
        <f>+G457</f>
        <v>2192</v>
      </c>
      <c r="K558" s="120">
        <f>+H457</f>
        <v>11060.439999999999</v>
      </c>
      <c r="L558" s="120">
        <f>+I457</f>
        <v>191.5</v>
      </c>
      <c r="M558" s="121">
        <f>+J558/L558</f>
        <v>11.446475195822455</v>
      </c>
    </row>
    <row r="559" spans="5:13">
      <c r="H559" s="119" t="s">
        <v>166</v>
      </c>
      <c r="J559" s="46">
        <f>+G473</f>
        <v>0</v>
      </c>
      <c r="K559" s="120">
        <f>+H473</f>
        <v>0</v>
      </c>
      <c r="L559" s="120">
        <f>+I473</f>
        <v>0</v>
      </c>
      <c r="M559" s="121" t="e">
        <f>+J559/L559</f>
        <v>#DIV/0!</v>
      </c>
    </row>
    <row r="560" spans="5:13">
      <c r="H560" s="119" t="s">
        <v>167</v>
      </c>
      <c r="J560" s="46">
        <f>+G497</f>
        <v>0</v>
      </c>
      <c r="K560" s="120">
        <f>+H497</f>
        <v>0</v>
      </c>
      <c r="L560" s="120">
        <f>+I497</f>
        <v>0</v>
      </c>
      <c r="M560" s="121" t="e">
        <f>+J560/L560</f>
        <v>#DIV/0!</v>
      </c>
    </row>
    <row r="561" spans="10:10">
      <c r="J561" s="46">
        <f>+B505</f>
        <v>2394</v>
      </c>
    </row>
  </sheetData>
  <mergeCells count="558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10</vt:lpstr>
      <vt:lpstr>11</vt:lpstr>
      <vt:lpstr>12</vt:lpstr>
      <vt:lpstr>13</vt:lpstr>
      <vt:lpstr>14</vt:lpstr>
      <vt:lpstr>15</vt:lpstr>
      <vt:lpstr>16</vt:lpstr>
      <vt:lpstr>表样</vt:lpstr>
      <vt:lpstr>周汇总</vt:lpstr>
      <vt:lpstr>汇总</vt:lpstr>
      <vt:lpstr>直接人工成本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2016-10-17T03:37:03Z</dcterms:modified>
</cp:coreProperties>
</file>